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https://nztransportagency-my.sharepoint.com/personal/helen_rickerby_nzta_govt_nz2/Documents/Environment and sustainability/"/>
    </mc:Choice>
  </mc:AlternateContent>
  <xr:revisionPtr revIDLastSave="0" documentId="8_{E7DAC89A-0CDB-40AD-B3EC-CB29AB0E01E4}" xr6:coauthVersionLast="47" xr6:coauthVersionMax="47" xr10:uidLastSave="{00000000-0000-0000-0000-000000000000}"/>
  <bookViews>
    <workbookView xWindow="-110" yWindow="-110" windowWidth="22780" windowHeight="14660" tabRatio="633" xr2:uid="{00000000-000D-0000-FFFF-FFFF00000000}"/>
  </bookViews>
  <sheets>
    <sheet name="Introduction" sheetId="7" r:id="rId1"/>
    <sheet name="Constants" sheetId="1" r:id="rId2"/>
    <sheet name="Mitigation" sheetId="3" r:id="rId3"/>
    <sheet name="Noise levels" sheetId="2" r:id="rId4"/>
    <sheet name="Results" sheetId="13" r:id="rId5"/>
  </sheets>
  <definedNames>
    <definedName name="Analysis_period">Constants!$E$45</definedName>
    <definedName name="Discount_rate">Constants!$E$44</definedName>
    <definedName name="Health_rating">Constants!$F$115:$G$121</definedName>
    <definedName name="Health_threshold">Constants!$E$67</definedName>
    <definedName name="QALY_value">Constants!$D$74</definedName>
    <definedName name="QALYs">Constants!$C$126:$D$186</definedName>
    <definedName name="Structural_rating">Constants!$D$106:$E$111</definedName>
    <definedName name="Surface_costs">Constants!$E$32:$G$35</definedName>
    <definedName name="USPWF">Constants!$E$46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4" i="3" l="1"/>
  <c r="X5" i="3"/>
  <c r="X6" i="3"/>
  <c r="X7" i="3"/>
  <c r="X8" i="3"/>
  <c r="W9" i="3"/>
  <c r="Y9" i="3" s="1"/>
  <c r="X9" i="3"/>
  <c r="W10" i="3"/>
  <c r="Y10" i="3" s="1"/>
  <c r="X10" i="3"/>
  <c r="W11" i="3"/>
  <c r="Y11" i="3" s="1"/>
  <c r="X11" i="3"/>
  <c r="W12" i="3"/>
  <c r="Y12" i="3" s="1"/>
  <c r="X12" i="3"/>
  <c r="W13" i="3"/>
  <c r="Y13" i="3" s="1"/>
  <c r="X13" i="3"/>
  <c r="W14" i="3"/>
  <c r="Y14" i="3" s="1"/>
  <c r="X14" i="3"/>
  <c r="W15" i="3"/>
  <c r="Y15" i="3" s="1"/>
  <c r="X15" i="3"/>
  <c r="W16" i="3"/>
  <c r="Y16" i="3" s="1"/>
  <c r="X16" i="3"/>
  <c r="W17" i="3"/>
  <c r="Y17" i="3" s="1"/>
  <c r="X17" i="3"/>
  <c r="W18" i="3"/>
  <c r="Y18" i="3" s="1"/>
  <c r="X18" i="3"/>
  <c r="W19" i="3"/>
  <c r="Y19" i="3" s="1"/>
  <c r="X19" i="3"/>
  <c r="W20" i="3"/>
  <c r="Y20" i="3" s="1"/>
  <c r="X20" i="3"/>
  <c r="W21" i="3"/>
  <c r="Y21" i="3" s="1"/>
  <c r="X21" i="3"/>
  <c r="W22" i="3"/>
  <c r="Y22" i="3" s="1"/>
  <c r="X22" i="3"/>
  <c r="W23" i="3"/>
  <c r="Y23" i="3" s="1"/>
  <c r="X23" i="3"/>
  <c r="W24" i="3"/>
  <c r="Y24" i="3" s="1"/>
  <c r="X24" i="3"/>
  <c r="W25" i="3"/>
  <c r="Y25" i="3" s="1"/>
  <c r="X25" i="3"/>
  <c r="W26" i="3"/>
  <c r="Y26" i="3" s="1"/>
  <c r="X26" i="3"/>
  <c r="W27" i="3"/>
  <c r="Y27" i="3" s="1"/>
  <c r="X27" i="3"/>
  <c r="W28" i="3"/>
  <c r="Y28" i="3" s="1"/>
  <c r="X28" i="3"/>
  <c r="W29" i="3"/>
  <c r="Y29" i="3" s="1"/>
  <c r="X29" i="3"/>
  <c r="W30" i="3"/>
  <c r="Y30" i="3" s="1"/>
  <c r="X30" i="3"/>
  <c r="W31" i="3"/>
  <c r="Y31" i="3" s="1"/>
  <c r="X31" i="3"/>
  <c r="W32" i="3"/>
  <c r="Y32" i="3" s="1"/>
  <c r="X32" i="3"/>
  <c r="W33" i="3"/>
  <c r="Y33" i="3" s="1"/>
  <c r="X33" i="3"/>
  <c r="W34" i="3"/>
  <c r="Y34" i="3" s="1"/>
  <c r="X34" i="3"/>
  <c r="W35" i="3"/>
  <c r="Y35" i="3" s="1"/>
  <c r="X35" i="3"/>
  <c r="W36" i="3"/>
  <c r="Y36" i="3" s="1"/>
  <c r="X36" i="3"/>
  <c r="W37" i="3"/>
  <c r="Y37" i="3" s="1"/>
  <c r="X37" i="3"/>
  <c r="W38" i="3"/>
  <c r="Y38" i="3" s="1"/>
  <c r="X38" i="3"/>
  <c r="W39" i="3"/>
  <c r="Y39" i="3" s="1"/>
  <c r="X39" i="3"/>
  <c r="W40" i="3"/>
  <c r="Y40" i="3" s="1"/>
  <c r="X40" i="3"/>
  <c r="W41" i="3"/>
  <c r="Y41" i="3" s="1"/>
  <c r="X41" i="3"/>
  <c r="W42" i="3"/>
  <c r="Y42" i="3" s="1"/>
  <c r="X42" i="3"/>
  <c r="W43" i="3"/>
  <c r="Y43" i="3" s="1"/>
  <c r="X43" i="3"/>
  <c r="W44" i="3"/>
  <c r="Y44" i="3" s="1"/>
  <c r="X44" i="3"/>
  <c r="W45" i="3"/>
  <c r="Y45" i="3" s="1"/>
  <c r="X45" i="3"/>
  <c r="W46" i="3"/>
  <c r="Y46" i="3" s="1"/>
  <c r="X46" i="3"/>
  <c r="W47" i="3"/>
  <c r="Y47" i="3" s="1"/>
  <c r="X47" i="3"/>
  <c r="W48" i="3"/>
  <c r="Y48" i="3" s="1"/>
  <c r="X48" i="3"/>
  <c r="W49" i="3"/>
  <c r="Y49" i="3" s="1"/>
  <c r="X49" i="3"/>
  <c r="W50" i="3"/>
  <c r="Y50" i="3" s="1"/>
  <c r="X50" i="3"/>
  <c r="W51" i="3"/>
  <c r="Y51" i="3" s="1"/>
  <c r="X51" i="3"/>
  <c r="W52" i="3"/>
  <c r="Y52" i="3" s="1"/>
  <c r="X52" i="3"/>
  <c r="W53" i="3"/>
  <c r="Y53" i="3" s="1"/>
  <c r="X53" i="3"/>
  <c r="W54" i="3"/>
  <c r="Y54" i="3" s="1"/>
  <c r="X54" i="3"/>
  <c r="W55" i="3"/>
  <c r="Y55" i="3" s="1"/>
  <c r="X55" i="3"/>
  <c r="W56" i="3"/>
  <c r="Y56" i="3" s="1"/>
  <c r="X56" i="3"/>
  <c r="W57" i="3"/>
  <c r="Y57" i="3" s="1"/>
  <c r="X57" i="3"/>
  <c r="W58" i="3"/>
  <c r="Y58" i="3" s="1"/>
  <c r="X58" i="3"/>
  <c r="W59" i="3"/>
  <c r="Y59" i="3" s="1"/>
  <c r="X59" i="3"/>
  <c r="W60" i="3"/>
  <c r="Y60" i="3" s="1"/>
  <c r="X60" i="3"/>
  <c r="W61" i="3"/>
  <c r="Y61" i="3" s="1"/>
  <c r="X61" i="3"/>
  <c r="W62" i="3"/>
  <c r="Y62" i="3" s="1"/>
  <c r="X62" i="3"/>
  <c r="W63" i="3"/>
  <c r="Y63" i="3" s="1"/>
  <c r="X63" i="3"/>
  <c r="W64" i="3"/>
  <c r="Y64" i="3" s="1"/>
  <c r="X64" i="3"/>
  <c r="W65" i="3"/>
  <c r="Y65" i="3" s="1"/>
  <c r="X65" i="3"/>
  <c r="W66" i="3"/>
  <c r="Y66" i="3" s="1"/>
  <c r="X66" i="3"/>
  <c r="W67" i="3"/>
  <c r="Y67" i="3" s="1"/>
  <c r="X67" i="3"/>
  <c r="W68" i="3"/>
  <c r="Y68" i="3" s="1"/>
  <c r="X68" i="3"/>
  <c r="W69" i="3"/>
  <c r="Y69" i="3" s="1"/>
  <c r="X69" i="3"/>
  <c r="W70" i="3"/>
  <c r="Y70" i="3" s="1"/>
  <c r="X70" i="3"/>
  <c r="W71" i="3"/>
  <c r="Y71" i="3" s="1"/>
  <c r="X71" i="3"/>
  <c r="W72" i="3"/>
  <c r="Y72" i="3" s="1"/>
  <c r="X72" i="3"/>
  <c r="W73" i="3"/>
  <c r="Y73" i="3" s="1"/>
  <c r="X73" i="3"/>
  <c r="W74" i="3"/>
  <c r="Y74" i="3" s="1"/>
  <c r="X74" i="3"/>
  <c r="W75" i="3"/>
  <c r="Y75" i="3" s="1"/>
  <c r="X75" i="3"/>
  <c r="W76" i="3"/>
  <c r="Y76" i="3" s="1"/>
  <c r="X76" i="3"/>
  <c r="W77" i="3"/>
  <c r="Y77" i="3" s="1"/>
  <c r="X77" i="3"/>
  <c r="W78" i="3"/>
  <c r="Y78" i="3" s="1"/>
  <c r="X78" i="3"/>
  <c r="W79" i="3"/>
  <c r="Y79" i="3" s="1"/>
  <c r="X79" i="3"/>
  <c r="W80" i="3"/>
  <c r="Y80" i="3" s="1"/>
  <c r="X80" i="3"/>
  <c r="W81" i="3"/>
  <c r="Y81" i="3" s="1"/>
  <c r="X81" i="3"/>
  <c r="W82" i="3"/>
  <c r="Y82" i="3" s="1"/>
  <c r="X82" i="3"/>
  <c r="W83" i="3"/>
  <c r="Y83" i="3" s="1"/>
  <c r="X83" i="3"/>
  <c r="W84" i="3"/>
  <c r="Y84" i="3" s="1"/>
  <c r="X84" i="3"/>
  <c r="W85" i="3"/>
  <c r="Y85" i="3" s="1"/>
  <c r="X85" i="3"/>
  <c r="W86" i="3"/>
  <c r="Y86" i="3" s="1"/>
  <c r="X86" i="3"/>
  <c r="W87" i="3"/>
  <c r="Y87" i="3" s="1"/>
  <c r="X87" i="3"/>
  <c r="W88" i="3"/>
  <c r="Y88" i="3" s="1"/>
  <c r="X88" i="3"/>
  <c r="W89" i="3"/>
  <c r="Y89" i="3" s="1"/>
  <c r="X89" i="3"/>
  <c r="W90" i="3"/>
  <c r="Y90" i="3" s="1"/>
  <c r="X90" i="3"/>
  <c r="W91" i="3"/>
  <c r="Y91" i="3" s="1"/>
  <c r="X91" i="3"/>
  <c r="W92" i="3"/>
  <c r="Y92" i="3" s="1"/>
  <c r="X92" i="3"/>
  <c r="W93" i="3"/>
  <c r="Y93" i="3" s="1"/>
  <c r="X93" i="3"/>
  <c r="W94" i="3"/>
  <c r="Y94" i="3" s="1"/>
  <c r="X94" i="3"/>
  <c r="W95" i="3"/>
  <c r="Y95" i="3" s="1"/>
  <c r="X95" i="3"/>
  <c r="W96" i="3"/>
  <c r="Y96" i="3" s="1"/>
  <c r="X96" i="3"/>
  <c r="W97" i="3"/>
  <c r="Y97" i="3" s="1"/>
  <c r="X97" i="3"/>
  <c r="W98" i="3"/>
  <c r="Y98" i="3" s="1"/>
  <c r="X98" i="3"/>
  <c r="W99" i="3"/>
  <c r="Y99" i="3" s="1"/>
  <c r="X99" i="3"/>
  <c r="W100" i="3"/>
  <c r="Y100" i="3" s="1"/>
  <c r="X100" i="3"/>
  <c r="W101" i="3"/>
  <c r="Y101" i="3" s="1"/>
  <c r="X101" i="3"/>
  <c r="W102" i="3"/>
  <c r="Y102" i="3" s="1"/>
  <c r="X102" i="3"/>
  <c r="W103" i="3"/>
  <c r="Y103" i="3" s="1"/>
  <c r="X103" i="3"/>
  <c r="W104" i="3"/>
  <c r="Y104" i="3" s="1"/>
  <c r="X104" i="3"/>
  <c r="W105" i="3"/>
  <c r="Y105" i="3" s="1"/>
  <c r="X105" i="3"/>
  <c r="W106" i="3"/>
  <c r="Y106" i="3" s="1"/>
  <c r="X106" i="3"/>
  <c r="W107" i="3"/>
  <c r="Y107" i="3" s="1"/>
  <c r="X107" i="3"/>
  <c r="W108" i="3"/>
  <c r="Y108" i="3" s="1"/>
  <c r="X108" i="3"/>
  <c r="W109" i="3"/>
  <c r="Y109" i="3" s="1"/>
  <c r="X109" i="3"/>
  <c r="W110" i="3"/>
  <c r="Y110" i="3" s="1"/>
  <c r="X110" i="3"/>
  <c r="W111" i="3"/>
  <c r="Y111" i="3" s="1"/>
  <c r="X111" i="3"/>
  <c r="W112" i="3"/>
  <c r="Y112" i="3" s="1"/>
  <c r="X112" i="3"/>
  <c r="W113" i="3"/>
  <c r="Y113" i="3" s="1"/>
  <c r="X113" i="3"/>
  <c r="W114" i="3"/>
  <c r="Y114" i="3" s="1"/>
  <c r="X114" i="3"/>
  <c r="W115" i="3"/>
  <c r="Y115" i="3" s="1"/>
  <c r="X115" i="3"/>
  <c r="W116" i="3"/>
  <c r="Y116" i="3" s="1"/>
  <c r="X116" i="3"/>
  <c r="W117" i="3"/>
  <c r="Y117" i="3" s="1"/>
  <c r="X117" i="3"/>
  <c r="W118" i="3"/>
  <c r="Y118" i="3" s="1"/>
  <c r="X118" i="3"/>
  <c r="W119" i="3"/>
  <c r="Y119" i="3" s="1"/>
  <c r="X119" i="3"/>
  <c r="W120" i="3"/>
  <c r="Y120" i="3" s="1"/>
  <c r="X120" i="3"/>
  <c r="W121" i="3"/>
  <c r="Y121" i="3" s="1"/>
  <c r="X121" i="3"/>
  <c r="W122" i="3"/>
  <c r="Y122" i="3" s="1"/>
  <c r="X122" i="3"/>
  <c r="X3" i="3"/>
  <c r="C68" i="13" l="1"/>
  <c r="E46" i="1"/>
  <c r="B12" i="13" l="1"/>
  <c r="B11" i="13"/>
  <c r="BD4" i="2"/>
  <c r="BD5" i="2"/>
  <c r="BD6" i="2"/>
  <c r="BD8" i="2"/>
  <c r="BD9" i="2"/>
  <c r="BD10" i="2"/>
  <c r="BD11" i="2"/>
  <c r="BD12" i="2"/>
  <c r="BD13" i="2"/>
  <c r="BD14" i="2"/>
  <c r="BD15" i="2"/>
  <c r="BD16" i="2"/>
  <c r="BD17" i="2"/>
  <c r="BD18" i="2"/>
  <c r="BD19" i="2"/>
  <c r="BD20" i="2"/>
  <c r="BD21" i="2"/>
  <c r="BD22" i="2"/>
  <c r="BD23" i="2"/>
  <c r="BD24" i="2"/>
  <c r="BD25" i="2"/>
  <c r="BD26" i="2"/>
  <c r="BD27" i="2"/>
  <c r="BD28" i="2"/>
  <c r="BD29" i="2"/>
  <c r="BD30" i="2"/>
  <c r="BD31" i="2"/>
  <c r="BD32" i="2"/>
  <c r="BD33" i="2"/>
  <c r="BD34" i="2"/>
  <c r="BD35" i="2"/>
  <c r="BD36" i="2"/>
  <c r="BD37" i="2"/>
  <c r="BD38" i="2"/>
  <c r="BD39" i="2"/>
  <c r="BD40" i="2"/>
  <c r="BD41" i="2"/>
  <c r="BD42" i="2"/>
  <c r="BD43" i="2"/>
  <c r="BD44" i="2"/>
  <c r="BD45" i="2"/>
  <c r="BD46" i="2"/>
  <c r="BD47" i="2"/>
  <c r="BD48" i="2"/>
  <c r="BD49" i="2"/>
  <c r="BD50" i="2"/>
  <c r="BD51" i="2"/>
  <c r="BD52" i="2"/>
  <c r="BD53" i="2"/>
  <c r="BD54" i="2"/>
  <c r="BD60" i="2"/>
  <c r="BD61" i="2"/>
  <c r="BD62" i="2"/>
  <c r="BD63" i="2"/>
  <c r="BD64" i="2"/>
  <c r="BD65" i="2"/>
  <c r="BD66" i="2"/>
  <c r="BD67" i="2"/>
  <c r="BD68" i="2"/>
  <c r="BD69" i="2"/>
  <c r="BD70" i="2"/>
  <c r="BD71" i="2"/>
  <c r="BD72" i="2"/>
  <c r="BD73" i="2"/>
  <c r="BD74" i="2"/>
  <c r="BD75" i="2"/>
  <c r="BD76" i="2"/>
  <c r="BD77" i="2"/>
  <c r="BD78" i="2"/>
  <c r="BD79" i="2"/>
  <c r="BD80" i="2"/>
  <c r="BD81" i="2"/>
  <c r="BD82" i="2"/>
  <c r="BD83" i="2"/>
  <c r="BD84" i="2"/>
  <c r="BD85" i="2"/>
  <c r="BD86" i="2"/>
  <c r="BD87" i="2"/>
  <c r="BD88" i="2"/>
  <c r="BD89" i="2"/>
  <c r="BD90" i="2"/>
  <c r="BD91" i="2"/>
  <c r="BD92" i="2"/>
  <c r="BD93" i="2"/>
  <c r="BD94" i="2"/>
  <c r="BD95" i="2"/>
  <c r="BD96" i="2"/>
  <c r="BD97" i="2"/>
  <c r="BD98" i="2"/>
  <c r="BD99" i="2"/>
  <c r="BD100" i="2"/>
  <c r="BD101" i="2"/>
  <c r="BD102" i="2"/>
  <c r="BD103" i="2"/>
  <c r="BD104" i="2"/>
  <c r="BD105" i="2"/>
  <c r="BD106" i="2"/>
  <c r="BD107" i="2"/>
  <c r="BD108" i="2"/>
  <c r="BD109" i="2"/>
  <c r="BD110" i="2"/>
  <c r="BD111" i="2"/>
  <c r="BD112" i="2"/>
  <c r="BD113" i="2"/>
  <c r="BD114" i="2"/>
  <c r="BD115" i="2"/>
  <c r="BD116" i="2"/>
  <c r="BD117" i="2"/>
  <c r="BD118" i="2"/>
  <c r="BD119" i="2"/>
  <c r="BD120" i="2"/>
  <c r="BD121" i="2"/>
  <c r="BD122" i="2"/>
  <c r="BD123" i="2"/>
  <c r="BD124" i="2"/>
  <c r="BD125" i="2"/>
  <c r="BD126" i="2"/>
  <c r="BD127" i="2"/>
  <c r="BD128" i="2"/>
  <c r="BD129" i="2"/>
  <c r="BD130" i="2"/>
  <c r="BD131" i="2"/>
  <c r="BD132" i="2"/>
  <c r="BD133" i="2"/>
  <c r="BD134" i="2"/>
  <c r="BD135" i="2"/>
  <c r="BD136" i="2"/>
  <c r="BD137" i="2"/>
  <c r="BD138" i="2"/>
  <c r="BD139" i="2"/>
  <c r="BD140" i="2"/>
  <c r="BD141" i="2"/>
  <c r="BD142" i="2"/>
  <c r="BD143" i="2"/>
  <c r="BD144" i="2"/>
  <c r="BD145" i="2"/>
  <c r="BD146" i="2"/>
  <c r="BD147" i="2"/>
  <c r="BD148" i="2"/>
  <c r="BD149" i="2"/>
  <c r="BD150" i="2"/>
  <c r="BD151" i="2"/>
  <c r="BD152" i="2"/>
  <c r="BD153" i="2"/>
  <c r="BD154" i="2"/>
  <c r="BD155" i="2"/>
  <c r="BD156" i="2"/>
  <c r="BD157" i="2"/>
  <c r="BD158" i="2"/>
  <c r="BD159" i="2"/>
  <c r="BD160" i="2"/>
  <c r="BD161" i="2"/>
  <c r="BD162" i="2"/>
  <c r="BD163" i="2"/>
  <c r="BD164" i="2"/>
  <c r="BD165" i="2"/>
  <c r="BD166" i="2"/>
  <c r="BD167" i="2"/>
  <c r="BD168" i="2"/>
  <c r="BD169" i="2"/>
  <c r="BD170" i="2"/>
  <c r="BD171" i="2"/>
  <c r="BD172" i="2"/>
  <c r="BD173" i="2"/>
  <c r="BD174" i="2"/>
  <c r="BD175" i="2"/>
  <c r="BD176" i="2"/>
  <c r="BD177" i="2"/>
  <c r="BD178" i="2"/>
  <c r="BD179" i="2"/>
  <c r="BD180" i="2"/>
  <c r="BD181" i="2"/>
  <c r="BD182" i="2"/>
  <c r="BD183" i="2"/>
  <c r="BD184" i="2"/>
  <c r="BD185" i="2"/>
  <c r="BD186" i="2"/>
  <c r="BD187" i="2"/>
  <c r="BD188" i="2"/>
  <c r="BD189" i="2"/>
  <c r="BD190" i="2"/>
  <c r="BD191" i="2"/>
  <c r="BD192" i="2"/>
  <c r="BD193" i="2"/>
  <c r="BD194" i="2"/>
  <c r="BD195" i="2"/>
  <c r="BD196" i="2"/>
  <c r="BD197" i="2"/>
  <c r="BD198" i="2"/>
  <c r="BD199" i="2"/>
  <c r="BD200" i="2"/>
  <c r="BD201" i="2"/>
  <c r="BD202" i="2"/>
  <c r="AB4" i="2"/>
  <c r="AC4" i="2"/>
  <c r="AD4" i="2"/>
  <c r="AE4" i="2"/>
  <c r="AF4" i="2"/>
  <c r="AG4" i="2"/>
  <c r="AB5" i="2"/>
  <c r="AC5" i="2"/>
  <c r="AD5" i="2"/>
  <c r="AE5" i="2"/>
  <c r="AF5" i="2"/>
  <c r="AG5" i="2"/>
  <c r="AB6" i="2"/>
  <c r="AC6" i="2"/>
  <c r="AD6" i="2"/>
  <c r="AE6" i="2"/>
  <c r="AF6" i="2"/>
  <c r="AG6" i="2"/>
  <c r="AB7" i="2"/>
  <c r="AC7" i="2"/>
  <c r="AD7" i="2"/>
  <c r="AE7" i="2"/>
  <c r="AF7" i="2"/>
  <c r="AG7" i="2"/>
  <c r="AB8" i="2"/>
  <c r="AC8" i="2"/>
  <c r="AD8" i="2"/>
  <c r="AE8" i="2"/>
  <c r="AF8" i="2"/>
  <c r="AG8" i="2"/>
  <c r="AB9" i="2"/>
  <c r="AC9" i="2"/>
  <c r="AD9" i="2"/>
  <c r="AE9" i="2"/>
  <c r="AF9" i="2"/>
  <c r="AG9" i="2"/>
  <c r="AB10" i="2"/>
  <c r="AC10" i="2"/>
  <c r="AD10" i="2"/>
  <c r="AE10" i="2"/>
  <c r="AF10" i="2"/>
  <c r="AG10" i="2"/>
  <c r="AB11" i="2"/>
  <c r="AC11" i="2"/>
  <c r="AD11" i="2"/>
  <c r="AE11" i="2"/>
  <c r="AF11" i="2"/>
  <c r="AG11" i="2"/>
  <c r="AB12" i="2"/>
  <c r="AC12" i="2"/>
  <c r="AD12" i="2"/>
  <c r="AE12" i="2"/>
  <c r="AF12" i="2"/>
  <c r="AG12" i="2"/>
  <c r="AB13" i="2"/>
  <c r="AC13" i="2"/>
  <c r="AD13" i="2"/>
  <c r="AE13" i="2"/>
  <c r="AF13" i="2"/>
  <c r="AG13" i="2"/>
  <c r="AB14" i="2"/>
  <c r="AC14" i="2"/>
  <c r="AD14" i="2"/>
  <c r="AE14" i="2"/>
  <c r="AF14" i="2"/>
  <c r="AG14" i="2"/>
  <c r="AB15" i="2"/>
  <c r="AC15" i="2"/>
  <c r="AD15" i="2"/>
  <c r="AE15" i="2"/>
  <c r="AF15" i="2"/>
  <c r="AG15" i="2"/>
  <c r="AB16" i="2"/>
  <c r="AC16" i="2"/>
  <c r="AD16" i="2"/>
  <c r="AE16" i="2"/>
  <c r="AF16" i="2"/>
  <c r="AG16" i="2"/>
  <c r="AB17" i="2"/>
  <c r="AC17" i="2"/>
  <c r="AD17" i="2"/>
  <c r="AE17" i="2"/>
  <c r="AF17" i="2"/>
  <c r="AG17" i="2"/>
  <c r="AB18" i="2"/>
  <c r="AC18" i="2"/>
  <c r="AD18" i="2"/>
  <c r="AE18" i="2"/>
  <c r="AF18" i="2"/>
  <c r="AG18" i="2"/>
  <c r="AB19" i="2"/>
  <c r="AC19" i="2"/>
  <c r="AD19" i="2"/>
  <c r="AE19" i="2"/>
  <c r="AF19" i="2"/>
  <c r="AG19" i="2"/>
  <c r="AB20" i="2"/>
  <c r="AC20" i="2"/>
  <c r="AD20" i="2"/>
  <c r="AE20" i="2"/>
  <c r="AF20" i="2"/>
  <c r="AG20" i="2"/>
  <c r="AB21" i="2"/>
  <c r="AC21" i="2"/>
  <c r="AD21" i="2"/>
  <c r="AE21" i="2"/>
  <c r="AF21" i="2"/>
  <c r="AG21" i="2"/>
  <c r="AB22" i="2"/>
  <c r="AC22" i="2"/>
  <c r="AD22" i="2"/>
  <c r="AE22" i="2"/>
  <c r="AF22" i="2"/>
  <c r="AG22" i="2"/>
  <c r="AB23" i="2"/>
  <c r="AC23" i="2"/>
  <c r="AD23" i="2"/>
  <c r="AE23" i="2"/>
  <c r="AF23" i="2"/>
  <c r="AG23" i="2"/>
  <c r="AB24" i="2"/>
  <c r="AC24" i="2"/>
  <c r="AD24" i="2"/>
  <c r="AE24" i="2"/>
  <c r="AF24" i="2"/>
  <c r="AG24" i="2"/>
  <c r="AB25" i="2"/>
  <c r="AC25" i="2"/>
  <c r="AD25" i="2"/>
  <c r="AE25" i="2"/>
  <c r="AF25" i="2"/>
  <c r="AG25" i="2"/>
  <c r="AB26" i="2"/>
  <c r="AC26" i="2"/>
  <c r="AD26" i="2"/>
  <c r="AE26" i="2"/>
  <c r="AF26" i="2"/>
  <c r="AG26" i="2"/>
  <c r="AB27" i="2"/>
  <c r="AC27" i="2"/>
  <c r="AD27" i="2"/>
  <c r="AE27" i="2"/>
  <c r="AF27" i="2"/>
  <c r="AG27" i="2"/>
  <c r="AB28" i="2"/>
  <c r="AC28" i="2"/>
  <c r="AD28" i="2"/>
  <c r="AE28" i="2"/>
  <c r="AF28" i="2"/>
  <c r="AG28" i="2"/>
  <c r="AB29" i="2"/>
  <c r="AC29" i="2"/>
  <c r="AD29" i="2"/>
  <c r="AE29" i="2"/>
  <c r="AF29" i="2"/>
  <c r="AG29" i="2"/>
  <c r="AB30" i="2"/>
  <c r="AC30" i="2"/>
  <c r="AD30" i="2"/>
  <c r="AE30" i="2"/>
  <c r="AF30" i="2"/>
  <c r="AG30" i="2"/>
  <c r="AB31" i="2"/>
  <c r="AC31" i="2"/>
  <c r="AD31" i="2"/>
  <c r="AE31" i="2"/>
  <c r="AF31" i="2"/>
  <c r="AG31" i="2"/>
  <c r="AB32" i="2"/>
  <c r="AC32" i="2"/>
  <c r="AD32" i="2"/>
  <c r="AE32" i="2"/>
  <c r="AF32" i="2"/>
  <c r="AG32" i="2"/>
  <c r="AB33" i="2"/>
  <c r="AC33" i="2"/>
  <c r="AD33" i="2"/>
  <c r="AE33" i="2"/>
  <c r="AF33" i="2"/>
  <c r="AG33" i="2"/>
  <c r="AB34" i="2"/>
  <c r="AC34" i="2"/>
  <c r="AD34" i="2"/>
  <c r="AE34" i="2"/>
  <c r="AF34" i="2"/>
  <c r="AG34" i="2"/>
  <c r="AB35" i="2"/>
  <c r="AC35" i="2"/>
  <c r="AD35" i="2"/>
  <c r="AE35" i="2"/>
  <c r="AF35" i="2"/>
  <c r="AG35" i="2"/>
  <c r="AB36" i="2"/>
  <c r="AC36" i="2"/>
  <c r="AD36" i="2"/>
  <c r="AE36" i="2"/>
  <c r="AF36" i="2"/>
  <c r="AG36" i="2"/>
  <c r="AB37" i="2"/>
  <c r="AC37" i="2"/>
  <c r="AD37" i="2"/>
  <c r="AE37" i="2"/>
  <c r="AF37" i="2"/>
  <c r="AG37" i="2"/>
  <c r="AB38" i="2"/>
  <c r="AC38" i="2"/>
  <c r="AD38" i="2"/>
  <c r="AE38" i="2"/>
  <c r="AF38" i="2"/>
  <c r="AG38" i="2"/>
  <c r="AB39" i="2"/>
  <c r="AC39" i="2"/>
  <c r="AD39" i="2"/>
  <c r="AE39" i="2"/>
  <c r="AF39" i="2"/>
  <c r="AG39" i="2"/>
  <c r="AB40" i="2"/>
  <c r="AC40" i="2"/>
  <c r="AD40" i="2"/>
  <c r="AE40" i="2"/>
  <c r="AF40" i="2"/>
  <c r="AG40" i="2"/>
  <c r="AB41" i="2"/>
  <c r="AC41" i="2"/>
  <c r="AD41" i="2"/>
  <c r="AE41" i="2"/>
  <c r="AF41" i="2"/>
  <c r="AG41" i="2"/>
  <c r="AB42" i="2"/>
  <c r="AC42" i="2"/>
  <c r="AD42" i="2"/>
  <c r="AE42" i="2"/>
  <c r="AF42" i="2"/>
  <c r="AG42" i="2"/>
  <c r="AB43" i="2"/>
  <c r="AC43" i="2"/>
  <c r="AD43" i="2"/>
  <c r="AE43" i="2"/>
  <c r="AF43" i="2"/>
  <c r="AG43" i="2"/>
  <c r="AB44" i="2"/>
  <c r="AC44" i="2"/>
  <c r="AD44" i="2"/>
  <c r="AE44" i="2"/>
  <c r="AF44" i="2"/>
  <c r="AG44" i="2"/>
  <c r="AB45" i="2"/>
  <c r="AC45" i="2"/>
  <c r="AD45" i="2"/>
  <c r="AE45" i="2"/>
  <c r="AF45" i="2"/>
  <c r="AG45" i="2"/>
  <c r="AB46" i="2"/>
  <c r="AC46" i="2"/>
  <c r="AD46" i="2"/>
  <c r="AE46" i="2"/>
  <c r="AF46" i="2"/>
  <c r="AG46" i="2"/>
  <c r="AB47" i="2"/>
  <c r="AC47" i="2"/>
  <c r="AD47" i="2"/>
  <c r="AE47" i="2"/>
  <c r="AF47" i="2"/>
  <c r="AG47" i="2"/>
  <c r="AB48" i="2"/>
  <c r="AC48" i="2"/>
  <c r="AD48" i="2"/>
  <c r="AE48" i="2"/>
  <c r="AF48" i="2"/>
  <c r="AG48" i="2"/>
  <c r="AB49" i="2"/>
  <c r="AC49" i="2"/>
  <c r="AD49" i="2"/>
  <c r="AE49" i="2"/>
  <c r="AF49" i="2"/>
  <c r="AG49" i="2"/>
  <c r="AB50" i="2"/>
  <c r="AC50" i="2"/>
  <c r="AD50" i="2"/>
  <c r="AE50" i="2"/>
  <c r="AF50" i="2"/>
  <c r="AG50" i="2"/>
  <c r="AB51" i="2"/>
  <c r="AC51" i="2"/>
  <c r="AD51" i="2"/>
  <c r="AE51" i="2"/>
  <c r="AF51" i="2"/>
  <c r="AG51" i="2"/>
  <c r="AB52" i="2"/>
  <c r="AC52" i="2"/>
  <c r="AD52" i="2"/>
  <c r="AE52" i="2"/>
  <c r="AF52" i="2"/>
  <c r="AG52" i="2"/>
  <c r="AB53" i="2"/>
  <c r="AC53" i="2"/>
  <c r="AD53" i="2"/>
  <c r="AE53" i="2"/>
  <c r="AF53" i="2"/>
  <c r="AG53" i="2"/>
  <c r="AB54" i="2"/>
  <c r="AC54" i="2"/>
  <c r="AD54" i="2"/>
  <c r="AE54" i="2"/>
  <c r="AF54" i="2"/>
  <c r="AG54" i="2"/>
  <c r="AB55" i="2"/>
  <c r="AC55" i="2"/>
  <c r="AD55" i="2"/>
  <c r="AE55" i="2"/>
  <c r="AF55" i="2"/>
  <c r="AG55" i="2"/>
  <c r="AB56" i="2"/>
  <c r="AC56" i="2"/>
  <c r="AD56" i="2"/>
  <c r="AE56" i="2"/>
  <c r="AF56" i="2"/>
  <c r="AG56" i="2"/>
  <c r="AB57" i="2"/>
  <c r="AC57" i="2"/>
  <c r="AD57" i="2"/>
  <c r="AE57" i="2"/>
  <c r="AF57" i="2"/>
  <c r="AG57" i="2"/>
  <c r="AB58" i="2"/>
  <c r="AC58" i="2"/>
  <c r="AD58" i="2"/>
  <c r="AE58" i="2"/>
  <c r="AF58" i="2"/>
  <c r="AG58" i="2"/>
  <c r="AB59" i="2"/>
  <c r="AC59" i="2"/>
  <c r="AD59" i="2"/>
  <c r="AE59" i="2"/>
  <c r="AF59" i="2"/>
  <c r="AG59" i="2"/>
  <c r="AB60" i="2"/>
  <c r="AC60" i="2"/>
  <c r="AD60" i="2"/>
  <c r="AE60" i="2"/>
  <c r="AF60" i="2"/>
  <c r="AG60" i="2"/>
  <c r="AB61" i="2"/>
  <c r="AC61" i="2"/>
  <c r="AD61" i="2"/>
  <c r="AE61" i="2"/>
  <c r="AF61" i="2"/>
  <c r="AG61" i="2"/>
  <c r="AB62" i="2"/>
  <c r="AC62" i="2"/>
  <c r="AD62" i="2"/>
  <c r="AE62" i="2"/>
  <c r="AF62" i="2"/>
  <c r="AG62" i="2"/>
  <c r="AB63" i="2"/>
  <c r="AC63" i="2"/>
  <c r="AD63" i="2"/>
  <c r="AE63" i="2"/>
  <c r="AF63" i="2"/>
  <c r="AG63" i="2"/>
  <c r="AB64" i="2"/>
  <c r="AC64" i="2"/>
  <c r="AD64" i="2"/>
  <c r="AE64" i="2"/>
  <c r="AF64" i="2"/>
  <c r="AG64" i="2"/>
  <c r="AB65" i="2"/>
  <c r="AC65" i="2"/>
  <c r="AD65" i="2"/>
  <c r="AE65" i="2"/>
  <c r="AF65" i="2"/>
  <c r="AG65" i="2"/>
  <c r="AB66" i="2"/>
  <c r="AC66" i="2"/>
  <c r="AD66" i="2"/>
  <c r="AE66" i="2"/>
  <c r="AF66" i="2"/>
  <c r="AG66" i="2"/>
  <c r="AB67" i="2"/>
  <c r="AC67" i="2"/>
  <c r="AD67" i="2"/>
  <c r="AE67" i="2"/>
  <c r="AF67" i="2"/>
  <c r="AG67" i="2"/>
  <c r="AB68" i="2"/>
  <c r="AC68" i="2"/>
  <c r="AD68" i="2"/>
  <c r="AE68" i="2"/>
  <c r="AF68" i="2"/>
  <c r="AG68" i="2"/>
  <c r="AB69" i="2"/>
  <c r="AC69" i="2"/>
  <c r="AD69" i="2"/>
  <c r="AE69" i="2"/>
  <c r="AF69" i="2"/>
  <c r="AG69" i="2"/>
  <c r="AB70" i="2"/>
  <c r="AC70" i="2"/>
  <c r="AD70" i="2"/>
  <c r="AE70" i="2"/>
  <c r="AF70" i="2"/>
  <c r="AG70" i="2"/>
  <c r="AB71" i="2"/>
  <c r="AC71" i="2"/>
  <c r="AD71" i="2"/>
  <c r="AE71" i="2"/>
  <c r="AF71" i="2"/>
  <c r="AG71" i="2"/>
  <c r="AB72" i="2"/>
  <c r="AC72" i="2"/>
  <c r="AD72" i="2"/>
  <c r="AE72" i="2"/>
  <c r="AF72" i="2"/>
  <c r="AG72" i="2"/>
  <c r="AB73" i="2"/>
  <c r="AC73" i="2"/>
  <c r="AD73" i="2"/>
  <c r="AE73" i="2"/>
  <c r="AF73" i="2"/>
  <c r="AG73" i="2"/>
  <c r="AB74" i="2"/>
  <c r="AC74" i="2"/>
  <c r="AD74" i="2"/>
  <c r="AE74" i="2"/>
  <c r="AF74" i="2"/>
  <c r="AG74" i="2"/>
  <c r="AB75" i="2"/>
  <c r="AC75" i="2"/>
  <c r="AD75" i="2"/>
  <c r="AE75" i="2"/>
  <c r="AF75" i="2"/>
  <c r="AG75" i="2"/>
  <c r="AB76" i="2"/>
  <c r="AC76" i="2"/>
  <c r="AD76" i="2"/>
  <c r="AE76" i="2"/>
  <c r="AF76" i="2"/>
  <c r="AG76" i="2"/>
  <c r="AB77" i="2"/>
  <c r="AC77" i="2"/>
  <c r="AD77" i="2"/>
  <c r="AE77" i="2"/>
  <c r="AF77" i="2"/>
  <c r="AG77" i="2"/>
  <c r="AB78" i="2"/>
  <c r="AC78" i="2"/>
  <c r="AD78" i="2"/>
  <c r="AE78" i="2"/>
  <c r="AF78" i="2"/>
  <c r="AG78" i="2"/>
  <c r="AB79" i="2"/>
  <c r="AC79" i="2"/>
  <c r="AD79" i="2"/>
  <c r="AE79" i="2"/>
  <c r="AF79" i="2"/>
  <c r="AG79" i="2"/>
  <c r="AB80" i="2"/>
  <c r="AC80" i="2"/>
  <c r="AD80" i="2"/>
  <c r="AE80" i="2"/>
  <c r="AF80" i="2"/>
  <c r="AG80" i="2"/>
  <c r="AB81" i="2"/>
  <c r="AC81" i="2"/>
  <c r="AD81" i="2"/>
  <c r="AE81" i="2"/>
  <c r="AF81" i="2"/>
  <c r="AG81" i="2"/>
  <c r="AB82" i="2"/>
  <c r="AC82" i="2"/>
  <c r="AD82" i="2"/>
  <c r="AE82" i="2"/>
  <c r="AF82" i="2"/>
  <c r="AG82" i="2"/>
  <c r="AB83" i="2"/>
  <c r="AC83" i="2"/>
  <c r="AD83" i="2"/>
  <c r="AE83" i="2"/>
  <c r="AF83" i="2"/>
  <c r="AG83" i="2"/>
  <c r="AB84" i="2"/>
  <c r="AC84" i="2"/>
  <c r="AD84" i="2"/>
  <c r="AE84" i="2"/>
  <c r="AF84" i="2"/>
  <c r="AG84" i="2"/>
  <c r="AB85" i="2"/>
  <c r="AC85" i="2"/>
  <c r="AD85" i="2"/>
  <c r="AE85" i="2"/>
  <c r="AF85" i="2"/>
  <c r="AG85" i="2"/>
  <c r="AB86" i="2"/>
  <c r="AC86" i="2"/>
  <c r="AD86" i="2"/>
  <c r="AE86" i="2"/>
  <c r="AF86" i="2"/>
  <c r="AG86" i="2"/>
  <c r="AB87" i="2"/>
  <c r="AC87" i="2"/>
  <c r="AD87" i="2"/>
  <c r="AE87" i="2"/>
  <c r="AF87" i="2"/>
  <c r="AG87" i="2"/>
  <c r="AB88" i="2"/>
  <c r="AC88" i="2"/>
  <c r="AD88" i="2"/>
  <c r="AE88" i="2"/>
  <c r="AF88" i="2"/>
  <c r="AG88" i="2"/>
  <c r="AB89" i="2"/>
  <c r="AC89" i="2"/>
  <c r="AD89" i="2"/>
  <c r="AE89" i="2"/>
  <c r="AF89" i="2"/>
  <c r="AG89" i="2"/>
  <c r="AB90" i="2"/>
  <c r="AC90" i="2"/>
  <c r="AD90" i="2"/>
  <c r="AE90" i="2"/>
  <c r="AF90" i="2"/>
  <c r="AG90" i="2"/>
  <c r="AB91" i="2"/>
  <c r="AC91" i="2"/>
  <c r="AD91" i="2"/>
  <c r="AE91" i="2"/>
  <c r="AF91" i="2"/>
  <c r="AG91" i="2"/>
  <c r="AB92" i="2"/>
  <c r="AC92" i="2"/>
  <c r="AD92" i="2"/>
  <c r="AE92" i="2"/>
  <c r="AF92" i="2"/>
  <c r="AG92" i="2"/>
  <c r="AB93" i="2"/>
  <c r="AC93" i="2"/>
  <c r="AD93" i="2"/>
  <c r="AE93" i="2"/>
  <c r="AF93" i="2"/>
  <c r="AG93" i="2"/>
  <c r="AB94" i="2"/>
  <c r="AC94" i="2"/>
  <c r="AD94" i="2"/>
  <c r="AE94" i="2"/>
  <c r="AF94" i="2"/>
  <c r="AG94" i="2"/>
  <c r="AB95" i="2"/>
  <c r="AC95" i="2"/>
  <c r="AD95" i="2"/>
  <c r="AE95" i="2"/>
  <c r="AF95" i="2"/>
  <c r="AG95" i="2"/>
  <c r="AB96" i="2"/>
  <c r="AC96" i="2"/>
  <c r="AD96" i="2"/>
  <c r="AE96" i="2"/>
  <c r="AF96" i="2"/>
  <c r="AG96" i="2"/>
  <c r="AB97" i="2"/>
  <c r="AC97" i="2"/>
  <c r="AD97" i="2"/>
  <c r="AE97" i="2"/>
  <c r="AF97" i="2"/>
  <c r="AG97" i="2"/>
  <c r="AB98" i="2"/>
  <c r="AC98" i="2"/>
  <c r="AD98" i="2"/>
  <c r="AE98" i="2"/>
  <c r="AF98" i="2"/>
  <c r="AG98" i="2"/>
  <c r="AB99" i="2"/>
  <c r="AC99" i="2"/>
  <c r="AD99" i="2"/>
  <c r="AE99" i="2"/>
  <c r="AF99" i="2"/>
  <c r="AG99" i="2"/>
  <c r="AB100" i="2"/>
  <c r="AC100" i="2"/>
  <c r="AD100" i="2"/>
  <c r="AE100" i="2"/>
  <c r="AF100" i="2"/>
  <c r="AG100" i="2"/>
  <c r="AB101" i="2"/>
  <c r="AC101" i="2"/>
  <c r="AD101" i="2"/>
  <c r="AE101" i="2"/>
  <c r="AF101" i="2"/>
  <c r="AG101" i="2"/>
  <c r="AB102" i="2"/>
  <c r="AC102" i="2"/>
  <c r="AD102" i="2"/>
  <c r="AE102" i="2"/>
  <c r="AF102" i="2"/>
  <c r="AG102" i="2"/>
  <c r="AB103" i="2"/>
  <c r="AC103" i="2"/>
  <c r="AD103" i="2"/>
  <c r="AE103" i="2"/>
  <c r="AF103" i="2"/>
  <c r="AG103" i="2"/>
  <c r="AB104" i="2"/>
  <c r="AC104" i="2"/>
  <c r="AD104" i="2"/>
  <c r="AE104" i="2"/>
  <c r="AF104" i="2"/>
  <c r="AG104" i="2"/>
  <c r="AB105" i="2"/>
  <c r="AC105" i="2"/>
  <c r="AD105" i="2"/>
  <c r="AE105" i="2"/>
  <c r="AF105" i="2"/>
  <c r="AG105" i="2"/>
  <c r="AB106" i="2"/>
  <c r="AC106" i="2"/>
  <c r="AD106" i="2"/>
  <c r="AE106" i="2"/>
  <c r="AF106" i="2"/>
  <c r="AG106" i="2"/>
  <c r="AB107" i="2"/>
  <c r="AC107" i="2"/>
  <c r="AD107" i="2"/>
  <c r="AE107" i="2"/>
  <c r="AF107" i="2"/>
  <c r="AG107" i="2"/>
  <c r="AB108" i="2"/>
  <c r="AC108" i="2"/>
  <c r="AD108" i="2"/>
  <c r="AE108" i="2"/>
  <c r="AF108" i="2"/>
  <c r="AG108" i="2"/>
  <c r="AB109" i="2"/>
  <c r="AC109" i="2"/>
  <c r="AD109" i="2"/>
  <c r="AE109" i="2"/>
  <c r="AF109" i="2"/>
  <c r="AG109" i="2"/>
  <c r="AB110" i="2"/>
  <c r="AC110" i="2"/>
  <c r="AD110" i="2"/>
  <c r="AE110" i="2"/>
  <c r="AF110" i="2"/>
  <c r="AG110" i="2"/>
  <c r="AB111" i="2"/>
  <c r="AC111" i="2"/>
  <c r="AD111" i="2"/>
  <c r="AE111" i="2"/>
  <c r="AF111" i="2"/>
  <c r="AG111" i="2"/>
  <c r="AB112" i="2"/>
  <c r="AC112" i="2"/>
  <c r="AD112" i="2"/>
  <c r="AE112" i="2"/>
  <c r="AF112" i="2"/>
  <c r="AG112" i="2"/>
  <c r="AB113" i="2"/>
  <c r="AC113" i="2"/>
  <c r="AD113" i="2"/>
  <c r="AE113" i="2"/>
  <c r="AF113" i="2"/>
  <c r="AG113" i="2"/>
  <c r="AB114" i="2"/>
  <c r="AC114" i="2"/>
  <c r="AD114" i="2"/>
  <c r="AE114" i="2"/>
  <c r="AF114" i="2"/>
  <c r="AG114" i="2"/>
  <c r="AB115" i="2"/>
  <c r="AC115" i="2"/>
  <c r="AD115" i="2"/>
  <c r="AE115" i="2"/>
  <c r="AF115" i="2"/>
  <c r="AG115" i="2"/>
  <c r="AB116" i="2"/>
  <c r="AC116" i="2"/>
  <c r="AD116" i="2"/>
  <c r="AE116" i="2"/>
  <c r="AF116" i="2"/>
  <c r="AG116" i="2"/>
  <c r="AB117" i="2"/>
  <c r="AC117" i="2"/>
  <c r="AD117" i="2"/>
  <c r="AE117" i="2"/>
  <c r="AF117" i="2"/>
  <c r="AG117" i="2"/>
  <c r="AB118" i="2"/>
  <c r="AC118" i="2"/>
  <c r="AD118" i="2"/>
  <c r="AE118" i="2"/>
  <c r="AF118" i="2"/>
  <c r="AG118" i="2"/>
  <c r="AB119" i="2"/>
  <c r="AC119" i="2"/>
  <c r="AD119" i="2"/>
  <c r="AE119" i="2"/>
  <c r="AF119" i="2"/>
  <c r="AG119" i="2"/>
  <c r="AB120" i="2"/>
  <c r="AC120" i="2"/>
  <c r="AD120" i="2"/>
  <c r="AE120" i="2"/>
  <c r="AF120" i="2"/>
  <c r="AG120" i="2"/>
  <c r="AB121" i="2"/>
  <c r="AC121" i="2"/>
  <c r="AD121" i="2"/>
  <c r="AE121" i="2"/>
  <c r="AF121" i="2"/>
  <c r="AG121" i="2"/>
  <c r="AB122" i="2"/>
  <c r="AC122" i="2"/>
  <c r="AD122" i="2"/>
  <c r="AE122" i="2"/>
  <c r="AF122" i="2"/>
  <c r="AG122" i="2"/>
  <c r="AB123" i="2"/>
  <c r="AC123" i="2"/>
  <c r="AD123" i="2"/>
  <c r="AE123" i="2"/>
  <c r="AF123" i="2"/>
  <c r="AG123" i="2"/>
  <c r="AB124" i="2"/>
  <c r="AC124" i="2"/>
  <c r="AD124" i="2"/>
  <c r="AE124" i="2"/>
  <c r="AF124" i="2"/>
  <c r="AG124" i="2"/>
  <c r="AB125" i="2"/>
  <c r="AC125" i="2"/>
  <c r="AD125" i="2"/>
  <c r="AE125" i="2"/>
  <c r="AF125" i="2"/>
  <c r="AG125" i="2"/>
  <c r="AB126" i="2"/>
  <c r="AC126" i="2"/>
  <c r="AD126" i="2"/>
  <c r="AE126" i="2"/>
  <c r="AF126" i="2"/>
  <c r="AG126" i="2"/>
  <c r="AB127" i="2"/>
  <c r="AC127" i="2"/>
  <c r="AD127" i="2"/>
  <c r="AE127" i="2"/>
  <c r="AF127" i="2"/>
  <c r="AG127" i="2"/>
  <c r="AB128" i="2"/>
  <c r="AC128" i="2"/>
  <c r="AD128" i="2"/>
  <c r="AE128" i="2"/>
  <c r="AF128" i="2"/>
  <c r="AG128" i="2"/>
  <c r="AB129" i="2"/>
  <c r="AC129" i="2"/>
  <c r="AD129" i="2"/>
  <c r="AE129" i="2"/>
  <c r="AF129" i="2"/>
  <c r="AG129" i="2"/>
  <c r="AB130" i="2"/>
  <c r="AC130" i="2"/>
  <c r="AD130" i="2"/>
  <c r="AE130" i="2"/>
  <c r="AF130" i="2"/>
  <c r="AG130" i="2"/>
  <c r="AB131" i="2"/>
  <c r="AC131" i="2"/>
  <c r="AD131" i="2"/>
  <c r="AE131" i="2"/>
  <c r="AF131" i="2"/>
  <c r="AG131" i="2"/>
  <c r="AB132" i="2"/>
  <c r="AC132" i="2"/>
  <c r="AD132" i="2"/>
  <c r="AE132" i="2"/>
  <c r="AF132" i="2"/>
  <c r="AG132" i="2"/>
  <c r="AB133" i="2"/>
  <c r="AC133" i="2"/>
  <c r="AD133" i="2"/>
  <c r="AE133" i="2"/>
  <c r="AF133" i="2"/>
  <c r="AG133" i="2"/>
  <c r="AB134" i="2"/>
  <c r="AC134" i="2"/>
  <c r="AD134" i="2"/>
  <c r="AE134" i="2"/>
  <c r="AF134" i="2"/>
  <c r="AG134" i="2"/>
  <c r="AB135" i="2"/>
  <c r="AC135" i="2"/>
  <c r="AD135" i="2"/>
  <c r="AE135" i="2"/>
  <c r="AF135" i="2"/>
  <c r="AG135" i="2"/>
  <c r="AB136" i="2"/>
  <c r="AC136" i="2"/>
  <c r="AD136" i="2"/>
  <c r="AE136" i="2"/>
  <c r="AF136" i="2"/>
  <c r="AG136" i="2"/>
  <c r="AB137" i="2"/>
  <c r="AC137" i="2"/>
  <c r="AD137" i="2"/>
  <c r="AE137" i="2"/>
  <c r="AF137" i="2"/>
  <c r="AG137" i="2"/>
  <c r="AB138" i="2"/>
  <c r="AC138" i="2"/>
  <c r="AD138" i="2"/>
  <c r="AE138" i="2"/>
  <c r="AF138" i="2"/>
  <c r="AG138" i="2"/>
  <c r="AB139" i="2"/>
  <c r="AC139" i="2"/>
  <c r="AD139" i="2"/>
  <c r="AE139" i="2"/>
  <c r="AF139" i="2"/>
  <c r="AG139" i="2"/>
  <c r="AB140" i="2"/>
  <c r="AC140" i="2"/>
  <c r="AD140" i="2"/>
  <c r="AE140" i="2"/>
  <c r="AF140" i="2"/>
  <c r="AG140" i="2"/>
  <c r="AB141" i="2"/>
  <c r="AC141" i="2"/>
  <c r="AD141" i="2"/>
  <c r="AE141" i="2"/>
  <c r="AF141" i="2"/>
  <c r="AG141" i="2"/>
  <c r="AB142" i="2"/>
  <c r="AC142" i="2"/>
  <c r="AD142" i="2"/>
  <c r="AE142" i="2"/>
  <c r="AF142" i="2"/>
  <c r="AG142" i="2"/>
  <c r="AB143" i="2"/>
  <c r="AC143" i="2"/>
  <c r="AD143" i="2"/>
  <c r="AE143" i="2"/>
  <c r="AF143" i="2"/>
  <c r="AG143" i="2"/>
  <c r="AB144" i="2"/>
  <c r="AC144" i="2"/>
  <c r="AD144" i="2"/>
  <c r="AE144" i="2"/>
  <c r="AF144" i="2"/>
  <c r="AG144" i="2"/>
  <c r="AB145" i="2"/>
  <c r="AC145" i="2"/>
  <c r="AD145" i="2"/>
  <c r="AE145" i="2"/>
  <c r="AF145" i="2"/>
  <c r="AG145" i="2"/>
  <c r="AB146" i="2"/>
  <c r="AC146" i="2"/>
  <c r="AD146" i="2"/>
  <c r="AE146" i="2"/>
  <c r="AF146" i="2"/>
  <c r="AG146" i="2"/>
  <c r="AB147" i="2"/>
  <c r="AC147" i="2"/>
  <c r="AD147" i="2"/>
  <c r="AE147" i="2"/>
  <c r="AF147" i="2"/>
  <c r="AG147" i="2"/>
  <c r="AB148" i="2"/>
  <c r="AC148" i="2"/>
  <c r="AD148" i="2"/>
  <c r="AE148" i="2"/>
  <c r="AF148" i="2"/>
  <c r="AG148" i="2"/>
  <c r="AB149" i="2"/>
  <c r="AC149" i="2"/>
  <c r="AD149" i="2"/>
  <c r="AE149" i="2"/>
  <c r="AF149" i="2"/>
  <c r="AG149" i="2"/>
  <c r="AB150" i="2"/>
  <c r="AC150" i="2"/>
  <c r="AD150" i="2"/>
  <c r="AE150" i="2"/>
  <c r="AF150" i="2"/>
  <c r="AG150" i="2"/>
  <c r="AB151" i="2"/>
  <c r="AC151" i="2"/>
  <c r="AD151" i="2"/>
  <c r="AE151" i="2"/>
  <c r="AF151" i="2"/>
  <c r="AG151" i="2"/>
  <c r="AB152" i="2"/>
  <c r="AC152" i="2"/>
  <c r="AD152" i="2"/>
  <c r="AE152" i="2"/>
  <c r="AF152" i="2"/>
  <c r="AG152" i="2"/>
  <c r="AB153" i="2"/>
  <c r="AC153" i="2"/>
  <c r="AD153" i="2"/>
  <c r="AE153" i="2"/>
  <c r="AF153" i="2"/>
  <c r="AG153" i="2"/>
  <c r="AB154" i="2"/>
  <c r="AC154" i="2"/>
  <c r="AD154" i="2"/>
  <c r="AE154" i="2"/>
  <c r="AF154" i="2"/>
  <c r="AG154" i="2"/>
  <c r="AB155" i="2"/>
  <c r="AC155" i="2"/>
  <c r="AD155" i="2"/>
  <c r="AE155" i="2"/>
  <c r="AF155" i="2"/>
  <c r="AG155" i="2"/>
  <c r="AB156" i="2"/>
  <c r="AC156" i="2"/>
  <c r="AD156" i="2"/>
  <c r="AE156" i="2"/>
  <c r="AF156" i="2"/>
  <c r="AG156" i="2"/>
  <c r="AB157" i="2"/>
  <c r="AC157" i="2"/>
  <c r="AD157" i="2"/>
  <c r="AE157" i="2"/>
  <c r="AF157" i="2"/>
  <c r="AG157" i="2"/>
  <c r="AB158" i="2"/>
  <c r="AC158" i="2"/>
  <c r="AD158" i="2"/>
  <c r="AE158" i="2"/>
  <c r="AF158" i="2"/>
  <c r="AG158" i="2"/>
  <c r="AB159" i="2"/>
  <c r="AC159" i="2"/>
  <c r="AD159" i="2"/>
  <c r="AE159" i="2"/>
  <c r="AF159" i="2"/>
  <c r="AG159" i="2"/>
  <c r="AB160" i="2"/>
  <c r="AC160" i="2"/>
  <c r="AD160" i="2"/>
  <c r="AE160" i="2"/>
  <c r="AF160" i="2"/>
  <c r="AG160" i="2"/>
  <c r="AB161" i="2"/>
  <c r="AC161" i="2"/>
  <c r="AD161" i="2"/>
  <c r="AE161" i="2"/>
  <c r="AF161" i="2"/>
  <c r="AG161" i="2"/>
  <c r="AB162" i="2"/>
  <c r="AC162" i="2"/>
  <c r="AD162" i="2"/>
  <c r="AE162" i="2"/>
  <c r="AF162" i="2"/>
  <c r="AG162" i="2"/>
  <c r="AB163" i="2"/>
  <c r="AC163" i="2"/>
  <c r="AD163" i="2"/>
  <c r="AE163" i="2"/>
  <c r="AF163" i="2"/>
  <c r="AG163" i="2"/>
  <c r="AB164" i="2"/>
  <c r="AC164" i="2"/>
  <c r="AD164" i="2"/>
  <c r="AE164" i="2"/>
  <c r="AF164" i="2"/>
  <c r="AG164" i="2"/>
  <c r="AB165" i="2"/>
  <c r="AC165" i="2"/>
  <c r="AD165" i="2"/>
  <c r="AE165" i="2"/>
  <c r="AF165" i="2"/>
  <c r="AG165" i="2"/>
  <c r="AB166" i="2"/>
  <c r="AC166" i="2"/>
  <c r="AD166" i="2"/>
  <c r="AE166" i="2"/>
  <c r="AF166" i="2"/>
  <c r="AG166" i="2"/>
  <c r="AB167" i="2"/>
  <c r="AC167" i="2"/>
  <c r="AD167" i="2"/>
  <c r="AE167" i="2"/>
  <c r="AF167" i="2"/>
  <c r="AG167" i="2"/>
  <c r="AB168" i="2"/>
  <c r="AC168" i="2"/>
  <c r="AD168" i="2"/>
  <c r="AE168" i="2"/>
  <c r="AF168" i="2"/>
  <c r="AG168" i="2"/>
  <c r="AB169" i="2"/>
  <c r="AC169" i="2"/>
  <c r="AD169" i="2"/>
  <c r="AE169" i="2"/>
  <c r="AF169" i="2"/>
  <c r="AG169" i="2"/>
  <c r="AB170" i="2"/>
  <c r="AC170" i="2"/>
  <c r="AD170" i="2"/>
  <c r="AE170" i="2"/>
  <c r="AF170" i="2"/>
  <c r="AG170" i="2"/>
  <c r="AB171" i="2"/>
  <c r="AC171" i="2"/>
  <c r="AD171" i="2"/>
  <c r="AE171" i="2"/>
  <c r="AF171" i="2"/>
  <c r="AG171" i="2"/>
  <c r="AB172" i="2"/>
  <c r="AC172" i="2"/>
  <c r="AD172" i="2"/>
  <c r="AE172" i="2"/>
  <c r="AF172" i="2"/>
  <c r="AG172" i="2"/>
  <c r="AB173" i="2"/>
  <c r="AC173" i="2"/>
  <c r="AD173" i="2"/>
  <c r="AE173" i="2"/>
  <c r="AF173" i="2"/>
  <c r="AG173" i="2"/>
  <c r="AB174" i="2"/>
  <c r="AC174" i="2"/>
  <c r="AD174" i="2"/>
  <c r="AE174" i="2"/>
  <c r="AF174" i="2"/>
  <c r="AG174" i="2"/>
  <c r="AB175" i="2"/>
  <c r="AC175" i="2"/>
  <c r="AD175" i="2"/>
  <c r="AE175" i="2"/>
  <c r="AF175" i="2"/>
  <c r="AG175" i="2"/>
  <c r="AB176" i="2"/>
  <c r="AC176" i="2"/>
  <c r="AD176" i="2"/>
  <c r="AE176" i="2"/>
  <c r="AF176" i="2"/>
  <c r="AG176" i="2"/>
  <c r="AB177" i="2"/>
  <c r="AC177" i="2"/>
  <c r="AD177" i="2"/>
  <c r="AE177" i="2"/>
  <c r="AF177" i="2"/>
  <c r="AG177" i="2"/>
  <c r="AB178" i="2"/>
  <c r="AC178" i="2"/>
  <c r="AD178" i="2"/>
  <c r="AE178" i="2"/>
  <c r="AF178" i="2"/>
  <c r="AG178" i="2"/>
  <c r="AB179" i="2"/>
  <c r="AC179" i="2"/>
  <c r="AD179" i="2"/>
  <c r="AE179" i="2"/>
  <c r="AF179" i="2"/>
  <c r="AG179" i="2"/>
  <c r="AB180" i="2"/>
  <c r="AC180" i="2"/>
  <c r="AD180" i="2"/>
  <c r="AE180" i="2"/>
  <c r="AF180" i="2"/>
  <c r="AG180" i="2"/>
  <c r="AB181" i="2"/>
  <c r="AC181" i="2"/>
  <c r="AD181" i="2"/>
  <c r="AE181" i="2"/>
  <c r="AF181" i="2"/>
  <c r="AG181" i="2"/>
  <c r="AB182" i="2"/>
  <c r="AC182" i="2"/>
  <c r="AD182" i="2"/>
  <c r="AE182" i="2"/>
  <c r="AF182" i="2"/>
  <c r="AG182" i="2"/>
  <c r="AB183" i="2"/>
  <c r="AC183" i="2"/>
  <c r="AD183" i="2"/>
  <c r="AE183" i="2"/>
  <c r="AF183" i="2"/>
  <c r="AG183" i="2"/>
  <c r="AB184" i="2"/>
  <c r="AC184" i="2"/>
  <c r="AD184" i="2"/>
  <c r="AE184" i="2"/>
  <c r="AF184" i="2"/>
  <c r="AG184" i="2"/>
  <c r="AB185" i="2"/>
  <c r="AC185" i="2"/>
  <c r="AD185" i="2"/>
  <c r="AE185" i="2"/>
  <c r="AF185" i="2"/>
  <c r="AG185" i="2"/>
  <c r="AB186" i="2"/>
  <c r="AC186" i="2"/>
  <c r="AD186" i="2"/>
  <c r="AE186" i="2"/>
  <c r="AF186" i="2"/>
  <c r="AG186" i="2"/>
  <c r="AB187" i="2"/>
  <c r="AC187" i="2"/>
  <c r="AD187" i="2"/>
  <c r="AE187" i="2"/>
  <c r="AF187" i="2"/>
  <c r="AG187" i="2"/>
  <c r="AB188" i="2"/>
  <c r="AC188" i="2"/>
  <c r="AD188" i="2"/>
  <c r="AE188" i="2"/>
  <c r="AF188" i="2"/>
  <c r="AG188" i="2"/>
  <c r="AB189" i="2"/>
  <c r="AC189" i="2"/>
  <c r="AD189" i="2"/>
  <c r="AE189" i="2"/>
  <c r="AF189" i="2"/>
  <c r="AG189" i="2"/>
  <c r="AB190" i="2"/>
  <c r="AC190" i="2"/>
  <c r="AD190" i="2"/>
  <c r="AE190" i="2"/>
  <c r="AF190" i="2"/>
  <c r="AG190" i="2"/>
  <c r="AB191" i="2"/>
  <c r="AC191" i="2"/>
  <c r="AD191" i="2"/>
  <c r="AE191" i="2"/>
  <c r="AF191" i="2"/>
  <c r="AG191" i="2"/>
  <c r="AB192" i="2"/>
  <c r="AC192" i="2"/>
  <c r="AD192" i="2"/>
  <c r="AE192" i="2"/>
  <c r="AF192" i="2"/>
  <c r="AG192" i="2"/>
  <c r="AB193" i="2"/>
  <c r="AC193" i="2"/>
  <c r="AD193" i="2"/>
  <c r="AE193" i="2"/>
  <c r="AF193" i="2"/>
  <c r="AG193" i="2"/>
  <c r="AB194" i="2"/>
  <c r="AC194" i="2"/>
  <c r="AD194" i="2"/>
  <c r="AE194" i="2"/>
  <c r="AF194" i="2"/>
  <c r="AG194" i="2"/>
  <c r="AB195" i="2"/>
  <c r="AC195" i="2"/>
  <c r="AD195" i="2"/>
  <c r="AE195" i="2"/>
  <c r="AF195" i="2"/>
  <c r="AG195" i="2"/>
  <c r="AB196" i="2"/>
  <c r="AC196" i="2"/>
  <c r="AD196" i="2"/>
  <c r="AE196" i="2"/>
  <c r="AF196" i="2"/>
  <c r="AG196" i="2"/>
  <c r="AB197" i="2"/>
  <c r="AC197" i="2"/>
  <c r="AD197" i="2"/>
  <c r="AE197" i="2"/>
  <c r="AF197" i="2"/>
  <c r="AG197" i="2"/>
  <c r="AB198" i="2"/>
  <c r="AC198" i="2"/>
  <c r="AD198" i="2"/>
  <c r="AE198" i="2"/>
  <c r="AF198" i="2"/>
  <c r="AG198" i="2"/>
  <c r="AB199" i="2"/>
  <c r="AC199" i="2"/>
  <c r="AD199" i="2"/>
  <c r="AE199" i="2"/>
  <c r="AF199" i="2"/>
  <c r="AG199" i="2"/>
  <c r="AB200" i="2"/>
  <c r="AC200" i="2"/>
  <c r="AD200" i="2"/>
  <c r="AE200" i="2"/>
  <c r="AF200" i="2"/>
  <c r="AG200" i="2"/>
  <c r="AB201" i="2"/>
  <c r="AC201" i="2"/>
  <c r="AD201" i="2"/>
  <c r="AE201" i="2"/>
  <c r="AF201" i="2"/>
  <c r="AG201" i="2"/>
  <c r="AB202" i="2"/>
  <c r="AC202" i="2"/>
  <c r="AD202" i="2"/>
  <c r="AE202" i="2"/>
  <c r="AF202" i="2"/>
  <c r="AG202" i="2"/>
  <c r="AC3" i="2"/>
  <c r="AD3" i="2"/>
  <c r="AE3" i="2"/>
  <c r="AF3" i="2"/>
  <c r="AG3" i="2"/>
  <c r="AB3" i="2"/>
  <c r="Z4" i="2"/>
  <c r="Z5" i="2"/>
  <c r="Z6" i="2"/>
  <c r="Z7" i="2"/>
  <c r="Z8" i="2"/>
  <c r="Z9" i="2"/>
  <c r="Z10" i="2"/>
  <c r="Z11" i="2"/>
  <c r="Z12" i="2"/>
  <c r="Z13" i="2"/>
  <c r="Z14" i="2"/>
  <c r="Z15" i="2"/>
  <c r="Z16" i="2"/>
  <c r="Z17" i="2"/>
  <c r="Z18" i="2"/>
  <c r="Z19" i="2"/>
  <c r="Z20" i="2"/>
  <c r="Z21" i="2"/>
  <c r="Z22" i="2"/>
  <c r="Z23" i="2"/>
  <c r="Z24" i="2"/>
  <c r="Z25" i="2"/>
  <c r="Z26" i="2"/>
  <c r="Z27" i="2"/>
  <c r="Z28" i="2"/>
  <c r="Z29" i="2"/>
  <c r="Z30" i="2"/>
  <c r="Z31" i="2"/>
  <c r="Z32" i="2"/>
  <c r="Z33" i="2"/>
  <c r="Z34" i="2"/>
  <c r="Z35" i="2"/>
  <c r="Z36" i="2"/>
  <c r="Z37" i="2"/>
  <c r="Z38" i="2"/>
  <c r="Z39" i="2"/>
  <c r="Z40" i="2"/>
  <c r="Z41" i="2"/>
  <c r="Z42" i="2"/>
  <c r="Z43" i="2"/>
  <c r="Z44" i="2"/>
  <c r="Z45" i="2"/>
  <c r="Z46" i="2"/>
  <c r="Z47" i="2"/>
  <c r="Z48" i="2"/>
  <c r="Z49" i="2"/>
  <c r="Z50" i="2"/>
  <c r="Z51" i="2"/>
  <c r="Z52" i="2"/>
  <c r="Z53" i="2"/>
  <c r="Z54" i="2"/>
  <c r="Z55" i="2"/>
  <c r="Z56" i="2"/>
  <c r="Z57" i="2"/>
  <c r="Z58" i="2"/>
  <c r="Z59" i="2"/>
  <c r="Z60" i="2"/>
  <c r="Z61" i="2"/>
  <c r="Z62" i="2"/>
  <c r="Z63" i="2"/>
  <c r="Z64" i="2"/>
  <c r="Z65" i="2"/>
  <c r="Z66" i="2"/>
  <c r="Z67" i="2"/>
  <c r="Z68" i="2"/>
  <c r="Z69" i="2"/>
  <c r="Z70" i="2"/>
  <c r="Z71" i="2"/>
  <c r="Z72" i="2"/>
  <c r="Z73" i="2"/>
  <c r="Z74" i="2"/>
  <c r="Z75" i="2"/>
  <c r="Z76" i="2"/>
  <c r="Z77" i="2"/>
  <c r="Z78" i="2"/>
  <c r="Z79" i="2"/>
  <c r="Z80" i="2"/>
  <c r="Z81" i="2"/>
  <c r="Z82" i="2"/>
  <c r="Z83" i="2"/>
  <c r="Z84" i="2"/>
  <c r="Z85" i="2"/>
  <c r="Z86" i="2"/>
  <c r="Z87" i="2"/>
  <c r="Z88" i="2"/>
  <c r="Z89" i="2"/>
  <c r="Z90" i="2"/>
  <c r="Z91" i="2"/>
  <c r="Z92" i="2"/>
  <c r="Z93" i="2"/>
  <c r="Z94" i="2"/>
  <c r="Z95" i="2"/>
  <c r="Z96" i="2"/>
  <c r="Z97" i="2"/>
  <c r="Z98" i="2"/>
  <c r="Z99" i="2"/>
  <c r="Z100" i="2"/>
  <c r="Z101" i="2"/>
  <c r="Z102" i="2"/>
  <c r="Z103" i="2"/>
  <c r="Z104" i="2"/>
  <c r="Z105" i="2"/>
  <c r="Z106" i="2"/>
  <c r="Z107" i="2"/>
  <c r="Z108" i="2"/>
  <c r="Z109" i="2"/>
  <c r="Z110" i="2"/>
  <c r="Z111" i="2"/>
  <c r="Z112" i="2"/>
  <c r="Z113" i="2"/>
  <c r="Z114" i="2"/>
  <c r="Z115" i="2"/>
  <c r="Z116" i="2"/>
  <c r="Z117" i="2"/>
  <c r="Z118" i="2"/>
  <c r="Z119" i="2"/>
  <c r="Z120" i="2"/>
  <c r="Z121" i="2"/>
  <c r="Z122" i="2"/>
  <c r="Z123" i="2"/>
  <c r="Z124" i="2"/>
  <c r="Z125" i="2"/>
  <c r="Z126" i="2"/>
  <c r="Z127" i="2"/>
  <c r="Z128" i="2"/>
  <c r="Z129" i="2"/>
  <c r="Z130" i="2"/>
  <c r="Z131" i="2"/>
  <c r="Z132" i="2"/>
  <c r="Z133" i="2"/>
  <c r="Z134" i="2"/>
  <c r="Z135" i="2"/>
  <c r="Z136" i="2"/>
  <c r="Z137" i="2"/>
  <c r="Z138" i="2"/>
  <c r="Z139" i="2"/>
  <c r="Z140" i="2"/>
  <c r="Z141" i="2"/>
  <c r="Z142" i="2"/>
  <c r="Z143" i="2"/>
  <c r="Z144" i="2"/>
  <c r="Z145" i="2"/>
  <c r="Z146" i="2"/>
  <c r="Z147" i="2"/>
  <c r="Z148" i="2"/>
  <c r="Z149" i="2"/>
  <c r="Z150" i="2"/>
  <c r="Z151" i="2"/>
  <c r="Z152" i="2"/>
  <c r="Z153" i="2"/>
  <c r="Z154" i="2"/>
  <c r="Z155" i="2"/>
  <c r="Z156" i="2"/>
  <c r="Z157" i="2"/>
  <c r="Z158" i="2"/>
  <c r="Z159" i="2"/>
  <c r="Z160" i="2"/>
  <c r="Z161" i="2"/>
  <c r="Z162" i="2"/>
  <c r="Z163" i="2"/>
  <c r="Z164" i="2"/>
  <c r="Z165" i="2"/>
  <c r="Z166" i="2"/>
  <c r="Z167" i="2"/>
  <c r="Z168" i="2"/>
  <c r="Z169" i="2"/>
  <c r="Z170" i="2"/>
  <c r="Z171" i="2"/>
  <c r="Z172" i="2"/>
  <c r="Z173" i="2"/>
  <c r="Z174" i="2"/>
  <c r="Z175" i="2"/>
  <c r="Z176" i="2"/>
  <c r="Z177" i="2"/>
  <c r="Z178" i="2"/>
  <c r="Z179" i="2"/>
  <c r="Z180" i="2"/>
  <c r="Z181" i="2"/>
  <c r="Z182" i="2"/>
  <c r="Z183" i="2"/>
  <c r="Z184" i="2"/>
  <c r="Z185" i="2"/>
  <c r="Z186" i="2"/>
  <c r="Z187" i="2"/>
  <c r="Z188" i="2"/>
  <c r="Z189" i="2"/>
  <c r="Z190" i="2"/>
  <c r="Z191" i="2"/>
  <c r="Z192" i="2"/>
  <c r="Z193" i="2"/>
  <c r="Z194" i="2"/>
  <c r="Z195" i="2"/>
  <c r="Z196" i="2"/>
  <c r="Z197" i="2"/>
  <c r="Z198" i="2"/>
  <c r="Z199" i="2"/>
  <c r="Z200" i="2"/>
  <c r="Z201" i="2"/>
  <c r="Z202" i="2"/>
  <c r="Z3" i="2"/>
  <c r="F114" i="1" l="1"/>
  <c r="B34" i="13"/>
  <c r="B33" i="13"/>
  <c r="G127" i="1" l="1"/>
  <c r="G128" i="1"/>
  <c r="G129" i="1"/>
  <c r="G130" i="1"/>
  <c r="G131" i="1"/>
  <c r="G132" i="1"/>
  <c r="G133" i="1"/>
  <c r="G134" i="1"/>
  <c r="G135" i="1"/>
  <c r="G136" i="1"/>
  <c r="G137" i="1"/>
  <c r="G138" i="1"/>
  <c r="G139" i="1"/>
  <c r="G140" i="1"/>
  <c r="G141" i="1"/>
  <c r="G142" i="1"/>
  <c r="G143" i="1"/>
  <c r="G144" i="1"/>
  <c r="G145" i="1"/>
  <c r="G126" i="1"/>
  <c r="E57" i="1" l="1"/>
  <c r="G151" i="1" l="1"/>
  <c r="G159" i="1"/>
  <c r="G167" i="1"/>
  <c r="G175" i="1"/>
  <c r="G183" i="1"/>
  <c r="G160" i="1"/>
  <c r="G168" i="1"/>
  <c r="G176" i="1"/>
  <c r="G178" i="1"/>
  <c r="G152" i="1"/>
  <c r="G153" i="1"/>
  <c r="G161" i="1"/>
  <c r="G169" i="1"/>
  <c r="G177" i="1"/>
  <c r="G185" i="1"/>
  <c r="G154" i="1"/>
  <c r="G162" i="1"/>
  <c r="G170" i="1"/>
  <c r="G146" i="1"/>
  <c r="G147" i="1"/>
  <c r="G155" i="1"/>
  <c r="G163" i="1"/>
  <c r="G171" i="1"/>
  <c r="G179" i="1"/>
  <c r="G156" i="1"/>
  <c r="G164" i="1"/>
  <c r="G172" i="1"/>
  <c r="G180" i="1"/>
  <c r="G165" i="1"/>
  <c r="G173" i="1"/>
  <c r="G174" i="1"/>
  <c r="G182" i="1"/>
  <c r="G184" i="1"/>
  <c r="G148" i="1"/>
  <c r="G149" i="1"/>
  <c r="G157" i="1"/>
  <c r="G181" i="1"/>
  <c r="G186" i="1"/>
  <c r="G150" i="1"/>
  <c r="G158" i="1"/>
  <c r="G166" i="1"/>
  <c r="N62" i="13"/>
  <c r="N41" i="13"/>
  <c r="N20" i="13"/>
  <c r="BS1" i="2"/>
  <c r="BL7" i="2"/>
  <c r="BM7" i="2"/>
  <c r="BN7" i="2"/>
  <c r="BO7" i="2"/>
  <c r="BL8" i="2"/>
  <c r="BM8" i="2"/>
  <c r="BN8" i="2"/>
  <c r="BO8" i="2"/>
  <c r="BL9" i="2"/>
  <c r="BM9" i="2"/>
  <c r="BN9" i="2"/>
  <c r="BO9" i="2"/>
  <c r="BL10" i="2"/>
  <c r="BM10" i="2"/>
  <c r="BN10" i="2"/>
  <c r="BO10" i="2"/>
  <c r="BL11" i="2"/>
  <c r="BM11" i="2"/>
  <c r="BN11" i="2"/>
  <c r="BO11" i="2"/>
  <c r="BL12" i="2"/>
  <c r="BM12" i="2"/>
  <c r="BN12" i="2"/>
  <c r="BO12" i="2"/>
  <c r="BL13" i="2"/>
  <c r="BM13" i="2"/>
  <c r="BN13" i="2"/>
  <c r="BO13" i="2"/>
  <c r="BL14" i="2"/>
  <c r="BM14" i="2"/>
  <c r="BN14" i="2"/>
  <c r="BO14" i="2"/>
  <c r="BL15" i="2"/>
  <c r="BM15" i="2"/>
  <c r="BN15" i="2"/>
  <c r="BO15" i="2"/>
  <c r="BL16" i="2"/>
  <c r="BM16" i="2"/>
  <c r="BN16" i="2"/>
  <c r="BO16" i="2"/>
  <c r="BL17" i="2"/>
  <c r="BM17" i="2"/>
  <c r="BN17" i="2"/>
  <c r="BO17" i="2"/>
  <c r="BL18" i="2"/>
  <c r="BM18" i="2"/>
  <c r="BN18" i="2"/>
  <c r="BO18" i="2"/>
  <c r="BL19" i="2"/>
  <c r="BM19" i="2"/>
  <c r="BN19" i="2"/>
  <c r="BO19" i="2"/>
  <c r="BL20" i="2"/>
  <c r="BM20" i="2"/>
  <c r="BN20" i="2"/>
  <c r="BO20" i="2"/>
  <c r="BL21" i="2"/>
  <c r="BM21" i="2"/>
  <c r="BN21" i="2"/>
  <c r="BO21" i="2"/>
  <c r="BL22" i="2"/>
  <c r="BM22" i="2"/>
  <c r="BN22" i="2"/>
  <c r="BO22" i="2"/>
  <c r="BL23" i="2"/>
  <c r="BM23" i="2"/>
  <c r="BN23" i="2"/>
  <c r="BO23" i="2"/>
  <c r="BL24" i="2"/>
  <c r="BM24" i="2"/>
  <c r="BN24" i="2"/>
  <c r="BO24" i="2"/>
  <c r="BL25" i="2"/>
  <c r="BM25" i="2"/>
  <c r="BN25" i="2"/>
  <c r="BO25" i="2"/>
  <c r="BL26" i="2"/>
  <c r="BM26" i="2"/>
  <c r="BN26" i="2"/>
  <c r="BO26" i="2"/>
  <c r="BL27" i="2"/>
  <c r="BM27" i="2"/>
  <c r="BN27" i="2"/>
  <c r="BO27" i="2"/>
  <c r="BL28" i="2"/>
  <c r="BM28" i="2"/>
  <c r="BN28" i="2"/>
  <c r="BO28" i="2"/>
  <c r="BL29" i="2"/>
  <c r="BM29" i="2"/>
  <c r="BN29" i="2"/>
  <c r="BO29" i="2"/>
  <c r="BL30" i="2"/>
  <c r="BM30" i="2"/>
  <c r="BN30" i="2"/>
  <c r="BO30" i="2"/>
  <c r="BM31" i="2"/>
  <c r="BN31" i="2"/>
  <c r="BO31" i="2"/>
  <c r="BM32" i="2"/>
  <c r="BN32" i="2"/>
  <c r="BO32" i="2"/>
  <c r="BM33" i="2"/>
  <c r="BN33" i="2"/>
  <c r="BO33" i="2"/>
  <c r="BM34" i="2"/>
  <c r="BN34" i="2"/>
  <c r="BO34" i="2"/>
  <c r="BM35" i="2"/>
  <c r="BN35" i="2"/>
  <c r="BO35" i="2"/>
  <c r="BM36" i="2"/>
  <c r="BN36" i="2"/>
  <c r="BO36" i="2"/>
  <c r="BM37" i="2"/>
  <c r="BN37" i="2"/>
  <c r="BO37" i="2"/>
  <c r="BM38" i="2"/>
  <c r="BN38" i="2"/>
  <c r="BO38" i="2"/>
  <c r="BM39" i="2"/>
  <c r="BN39" i="2"/>
  <c r="BO39" i="2"/>
  <c r="BM40" i="2"/>
  <c r="BN40" i="2"/>
  <c r="BO40" i="2"/>
  <c r="BM41" i="2"/>
  <c r="BN41" i="2"/>
  <c r="BO41" i="2"/>
  <c r="BM42" i="2"/>
  <c r="BN42" i="2"/>
  <c r="BO42" i="2"/>
  <c r="BM43" i="2"/>
  <c r="BN43" i="2"/>
  <c r="BO43" i="2"/>
  <c r="BM44" i="2"/>
  <c r="BN44" i="2"/>
  <c r="BO44" i="2"/>
  <c r="BM45" i="2"/>
  <c r="BN45" i="2"/>
  <c r="BO45" i="2"/>
  <c r="BL46" i="2"/>
  <c r="BM46" i="2"/>
  <c r="BN46" i="2"/>
  <c r="BO46" i="2"/>
  <c r="BL47" i="2"/>
  <c r="BM47" i="2"/>
  <c r="BN47" i="2"/>
  <c r="BO47" i="2"/>
  <c r="BL48" i="2"/>
  <c r="BM48" i="2"/>
  <c r="BN48" i="2"/>
  <c r="BO48" i="2"/>
  <c r="BL49" i="2"/>
  <c r="BM49" i="2"/>
  <c r="BN49" i="2"/>
  <c r="BO49" i="2"/>
  <c r="BL50" i="2"/>
  <c r="BM50" i="2"/>
  <c r="BN50" i="2"/>
  <c r="BO50" i="2"/>
  <c r="BL51" i="2"/>
  <c r="BM51" i="2"/>
  <c r="BN51" i="2"/>
  <c r="BO51" i="2"/>
  <c r="BH52" i="2"/>
  <c r="BL52" i="2"/>
  <c r="BM52" i="2"/>
  <c r="BN52" i="2"/>
  <c r="BO52" i="2"/>
  <c r="BH53" i="2"/>
  <c r="BL53" i="2"/>
  <c r="BM53" i="2"/>
  <c r="BN53" i="2"/>
  <c r="BO53" i="2"/>
  <c r="BH54" i="2"/>
  <c r="BL54" i="2"/>
  <c r="BM54" i="2"/>
  <c r="BN54" i="2"/>
  <c r="BO54" i="2"/>
  <c r="BH55" i="2"/>
  <c r="BN55" i="2"/>
  <c r="BO55" i="2"/>
  <c r="BH56" i="2"/>
  <c r="BN56" i="2"/>
  <c r="BO56" i="2"/>
  <c r="BH57" i="2"/>
  <c r="BN57" i="2"/>
  <c r="BO57" i="2"/>
  <c r="BH58" i="2"/>
  <c r="BN58" i="2"/>
  <c r="BO58" i="2"/>
  <c r="BH59" i="2"/>
  <c r="BN59" i="2"/>
  <c r="BO59" i="2"/>
  <c r="BG60" i="2"/>
  <c r="BH60" i="2"/>
  <c r="BI60" i="2"/>
  <c r="BJ60" i="2"/>
  <c r="BK60" i="2"/>
  <c r="BL60" i="2"/>
  <c r="BM60" i="2"/>
  <c r="BN60" i="2"/>
  <c r="BO60" i="2"/>
  <c r="BG61" i="2"/>
  <c r="BH61" i="2"/>
  <c r="BI61" i="2"/>
  <c r="BJ61" i="2"/>
  <c r="BK61" i="2"/>
  <c r="BL61" i="2"/>
  <c r="BM61" i="2"/>
  <c r="BN61" i="2"/>
  <c r="BO61" i="2"/>
  <c r="BG62" i="2"/>
  <c r="BH62" i="2"/>
  <c r="BI62" i="2"/>
  <c r="BJ62" i="2"/>
  <c r="BK62" i="2"/>
  <c r="BL62" i="2"/>
  <c r="BM62" i="2"/>
  <c r="BN62" i="2"/>
  <c r="BO62" i="2"/>
  <c r="BG63" i="2"/>
  <c r="BH63" i="2"/>
  <c r="BI63" i="2"/>
  <c r="BJ63" i="2"/>
  <c r="BK63" i="2"/>
  <c r="BL63" i="2"/>
  <c r="BM63" i="2"/>
  <c r="BN63" i="2"/>
  <c r="BO63" i="2"/>
  <c r="BG64" i="2"/>
  <c r="BH64" i="2"/>
  <c r="BI64" i="2"/>
  <c r="BJ64" i="2"/>
  <c r="BK64" i="2"/>
  <c r="BL64" i="2"/>
  <c r="BM64" i="2"/>
  <c r="BN64" i="2"/>
  <c r="BO64" i="2"/>
  <c r="BG65" i="2"/>
  <c r="BH65" i="2"/>
  <c r="BI65" i="2"/>
  <c r="BJ65" i="2"/>
  <c r="BK65" i="2"/>
  <c r="BL65" i="2"/>
  <c r="BM65" i="2"/>
  <c r="BN65" i="2"/>
  <c r="BO65" i="2"/>
  <c r="BG66" i="2"/>
  <c r="BH66" i="2"/>
  <c r="BI66" i="2"/>
  <c r="BJ66" i="2"/>
  <c r="BK66" i="2"/>
  <c r="BL66" i="2"/>
  <c r="BM66" i="2"/>
  <c r="BN66" i="2"/>
  <c r="BO66" i="2"/>
  <c r="BG67" i="2"/>
  <c r="BH67" i="2"/>
  <c r="BI67" i="2"/>
  <c r="BJ67" i="2"/>
  <c r="BK67" i="2"/>
  <c r="BL67" i="2"/>
  <c r="BM67" i="2"/>
  <c r="BN67" i="2"/>
  <c r="BO67" i="2"/>
  <c r="BG68" i="2"/>
  <c r="BH68" i="2"/>
  <c r="BI68" i="2"/>
  <c r="BJ68" i="2"/>
  <c r="BK68" i="2"/>
  <c r="BL68" i="2"/>
  <c r="BM68" i="2"/>
  <c r="BN68" i="2"/>
  <c r="BO68" i="2"/>
  <c r="BG69" i="2"/>
  <c r="BH69" i="2"/>
  <c r="BI69" i="2"/>
  <c r="BJ69" i="2"/>
  <c r="BK69" i="2"/>
  <c r="BL69" i="2"/>
  <c r="BM69" i="2"/>
  <c r="BN69" i="2"/>
  <c r="BO69" i="2"/>
  <c r="BG70" i="2"/>
  <c r="BH70" i="2"/>
  <c r="BI70" i="2"/>
  <c r="BJ70" i="2"/>
  <c r="BK70" i="2"/>
  <c r="BL70" i="2"/>
  <c r="BM70" i="2"/>
  <c r="BN70" i="2"/>
  <c r="BO70" i="2"/>
  <c r="BG71" i="2"/>
  <c r="BH71" i="2"/>
  <c r="BI71" i="2"/>
  <c r="BJ71" i="2"/>
  <c r="BK71" i="2"/>
  <c r="BL71" i="2"/>
  <c r="BM71" i="2"/>
  <c r="BN71" i="2"/>
  <c r="BO71" i="2"/>
  <c r="BG72" i="2"/>
  <c r="BH72" i="2"/>
  <c r="BI72" i="2"/>
  <c r="BJ72" i="2"/>
  <c r="BK72" i="2"/>
  <c r="BL72" i="2"/>
  <c r="BM72" i="2"/>
  <c r="BN72" i="2"/>
  <c r="BO72" i="2"/>
  <c r="BG73" i="2"/>
  <c r="BH73" i="2"/>
  <c r="BI73" i="2"/>
  <c r="BJ73" i="2"/>
  <c r="BK73" i="2"/>
  <c r="BL73" i="2"/>
  <c r="BM73" i="2"/>
  <c r="BN73" i="2"/>
  <c r="BO73" i="2"/>
  <c r="BG74" i="2"/>
  <c r="BH74" i="2"/>
  <c r="BI74" i="2"/>
  <c r="BJ74" i="2"/>
  <c r="BK74" i="2"/>
  <c r="BL74" i="2"/>
  <c r="BM74" i="2"/>
  <c r="BN74" i="2"/>
  <c r="BO74" i="2"/>
  <c r="BG75" i="2"/>
  <c r="BH75" i="2"/>
  <c r="BI75" i="2"/>
  <c r="BJ75" i="2"/>
  <c r="BK75" i="2"/>
  <c r="BL75" i="2"/>
  <c r="BM75" i="2"/>
  <c r="BN75" i="2"/>
  <c r="BO75" i="2"/>
  <c r="BG76" i="2"/>
  <c r="BH76" i="2"/>
  <c r="BI76" i="2"/>
  <c r="BJ76" i="2"/>
  <c r="BK76" i="2"/>
  <c r="BL76" i="2"/>
  <c r="BM76" i="2"/>
  <c r="BN76" i="2"/>
  <c r="BO76" i="2"/>
  <c r="BG77" i="2"/>
  <c r="BH77" i="2"/>
  <c r="BI77" i="2"/>
  <c r="BJ77" i="2"/>
  <c r="BK77" i="2"/>
  <c r="BL77" i="2"/>
  <c r="BM77" i="2"/>
  <c r="BN77" i="2"/>
  <c r="BO77" i="2"/>
  <c r="BG78" i="2"/>
  <c r="BH78" i="2"/>
  <c r="BI78" i="2"/>
  <c r="BJ78" i="2"/>
  <c r="BK78" i="2"/>
  <c r="BL78" i="2"/>
  <c r="BM78" i="2"/>
  <c r="BN78" i="2"/>
  <c r="BO78" i="2"/>
  <c r="BG79" i="2"/>
  <c r="BH79" i="2"/>
  <c r="BI79" i="2"/>
  <c r="BJ79" i="2"/>
  <c r="BK79" i="2"/>
  <c r="BL79" i="2"/>
  <c r="BM79" i="2"/>
  <c r="BN79" i="2"/>
  <c r="BO79" i="2"/>
  <c r="BG80" i="2"/>
  <c r="BH80" i="2"/>
  <c r="BI80" i="2"/>
  <c r="BJ80" i="2"/>
  <c r="BK80" i="2"/>
  <c r="BL80" i="2"/>
  <c r="BM80" i="2"/>
  <c r="BN80" i="2"/>
  <c r="BO80" i="2"/>
  <c r="BG81" i="2"/>
  <c r="BH81" i="2"/>
  <c r="BI81" i="2"/>
  <c r="BJ81" i="2"/>
  <c r="BK81" i="2"/>
  <c r="BL81" i="2"/>
  <c r="BM81" i="2"/>
  <c r="BN81" i="2"/>
  <c r="BO81" i="2"/>
  <c r="BG82" i="2"/>
  <c r="BH82" i="2"/>
  <c r="BI82" i="2"/>
  <c r="BJ82" i="2"/>
  <c r="BK82" i="2"/>
  <c r="BL82" i="2"/>
  <c r="BM82" i="2"/>
  <c r="BN82" i="2"/>
  <c r="BO82" i="2"/>
  <c r="BG83" i="2"/>
  <c r="BH83" i="2"/>
  <c r="BI83" i="2"/>
  <c r="BJ83" i="2"/>
  <c r="BK83" i="2"/>
  <c r="BL83" i="2"/>
  <c r="BM83" i="2"/>
  <c r="BN83" i="2"/>
  <c r="BO83" i="2"/>
  <c r="BG84" i="2"/>
  <c r="BH84" i="2"/>
  <c r="BI84" i="2"/>
  <c r="BJ84" i="2"/>
  <c r="BK84" i="2"/>
  <c r="BL84" i="2"/>
  <c r="BM84" i="2"/>
  <c r="BN84" i="2"/>
  <c r="BO84" i="2"/>
  <c r="BG85" i="2"/>
  <c r="BH85" i="2"/>
  <c r="BI85" i="2"/>
  <c r="BJ85" i="2"/>
  <c r="BK85" i="2"/>
  <c r="BL85" i="2"/>
  <c r="BM85" i="2"/>
  <c r="BN85" i="2"/>
  <c r="BO85" i="2"/>
  <c r="BG86" i="2"/>
  <c r="BH86" i="2"/>
  <c r="BI86" i="2"/>
  <c r="BJ86" i="2"/>
  <c r="BK86" i="2"/>
  <c r="BL86" i="2"/>
  <c r="BM86" i="2"/>
  <c r="BN86" i="2"/>
  <c r="BO86" i="2"/>
  <c r="BG87" i="2"/>
  <c r="BH87" i="2"/>
  <c r="BI87" i="2"/>
  <c r="BJ87" i="2"/>
  <c r="BK87" i="2"/>
  <c r="BL87" i="2"/>
  <c r="BM87" i="2"/>
  <c r="BN87" i="2"/>
  <c r="BO87" i="2"/>
  <c r="BG88" i="2"/>
  <c r="BH88" i="2"/>
  <c r="BI88" i="2"/>
  <c r="BJ88" i="2"/>
  <c r="BK88" i="2"/>
  <c r="BL88" i="2"/>
  <c r="BM88" i="2"/>
  <c r="BN88" i="2"/>
  <c r="BO88" i="2"/>
  <c r="BG89" i="2"/>
  <c r="BH89" i="2"/>
  <c r="BI89" i="2"/>
  <c r="BJ89" i="2"/>
  <c r="BK89" i="2"/>
  <c r="BL89" i="2"/>
  <c r="BM89" i="2"/>
  <c r="BN89" i="2"/>
  <c r="BO89" i="2"/>
  <c r="BG90" i="2"/>
  <c r="BH90" i="2"/>
  <c r="BI90" i="2"/>
  <c r="BJ90" i="2"/>
  <c r="BK90" i="2"/>
  <c r="BL90" i="2"/>
  <c r="BM90" i="2"/>
  <c r="BN90" i="2"/>
  <c r="BO90" i="2"/>
  <c r="BG91" i="2"/>
  <c r="BH91" i="2"/>
  <c r="BI91" i="2"/>
  <c r="BJ91" i="2"/>
  <c r="BK91" i="2"/>
  <c r="BL91" i="2"/>
  <c r="BM91" i="2"/>
  <c r="BN91" i="2"/>
  <c r="BO91" i="2"/>
  <c r="BG92" i="2"/>
  <c r="BH92" i="2"/>
  <c r="BI92" i="2"/>
  <c r="BJ92" i="2"/>
  <c r="BK92" i="2"/>
  <c r="BL92" i="2"/>
  <c r="BM92" i="2"/>
  <c r="BN92" i="2"/>
  <c r="BO92" i="2"/>
  <c r="BG93" i="2"/>
  <c r="BH93" i="2"/>
  <c r="BI93" i="2"/>
  <c r="BJ93" i="2"/>
  <c r="BK93" i="2"/>
  <c r="BL93" i="2"/>
  <c r="BM93" i="2"/>
  <c r="BN93" i="2"/>
  <c r="BO93" i="2"/>
  <c r="BG94" i="2"/>
  <c r="BH94" i="2"/>
  <c r="BI94" i="2"/>
  <c r="BJ94" i="2"/>
  <c r="BK94" i="2"/>
  <c r="BL94" i="2"/>
  <c r="BM94" i="2"/>
  <c r="BN94" i="2"/>
  <c r="BO94" i="2"/>
  <c r="BG95" i="2"/>
  <c r="BH95" i="2"/>
  <c r="BI95" i="2"/>
  <c r="BJ95" i="2"/>
  <c r="BK95" i="2"/>
  <c r="BL95" i="2"/>
  <c r="BM95" i="2"/>
  <c r="BN95" i="2"/>
  <c r="BO95" i="2"/>
  <c r="BG96" i="2"/>
  <c r="BH96" i="2"/>
  <c r="BI96" i="2"/>
  <c r="BJ96" i="2"/>
  <c r="BK96" i="2"/>
  <c r="BL96" i="2"/>
  <c r="BM96" i="2"/>
  <c r="BN96" i="2"/>
  <c r="BO96" i="2"/>
  <c r="BG97" i="2"/>
  <c r="BH97" i="2"/>
  <c r="BI97" i="2"/>
  <c r="BJ97" i="2"/>
  <c r="BK97" i="2"/>
  <c r="BL97" i="2"/>
  <c r="BM97" i="2"/>
  <c r="BN97" i="2"/>
  <c r="BO97" i="2"/>
  <c r="BG98" i="2"/>
  <c r="BH98" i="2"/>
  <c r="BI98" i="2"/>
  <c r="BJ98" i="2"/>
  <c r="BK98" i="2"/>
  <c r="BL98" i="2"/>
  <c r="BM98" i="2"/>
  <c r="BN98" i="2"/>
  <c r="BO98" i="2"/>
  <c r="BG99" i="2"/>
  <c r="BH99" i="2"/>
  <c r="BI99" i="2"/>
  <c r="BJ99" i="2"/>
  <c r="BK99" i="2"/>
  <c r="BL99" i="2"/>
  <c r="BM99" i="2"/>
  <c r="BN99" i="2"/>
  <c r="BO99" i="2"/>
  <c r="BG100" i="2"/>
  <c r="BH100" i="2"/>
  <c r="BI100" i="2"/>
  <c r="BJ100" i="2"/>
  <c r="BK100" i="2"/>
  <c r="BL100" i="2"/>
  <c r="BM100" i="2"/>
  <c r="BN100" i="2"/>
  <c r="BO100" i="2"/>
  <c r="BG101" i="2"/>
  <c r="BH101" i="2"/>
  <c r="BI101" i="2"/>
  <c r="BJ101" i="2"/>
  <c r="BK101" i="2"/>
  <c r="BL101" i="2"/>
  <c r="BM101" i="2"/>
  <c r="BN101" i="2"/>
  <c r="BO101" i="2"/>
  <c r="BG102" i="2"/>
  <c r="BH102" i="2"/>
  <c r="BI102" i="2"/>
  <c r="BJ102" i="2"/>
  <c r="BK102" i="2"/>
  <c r="BL102" i="2"/>
  <c r="BM102" i="2"/>
  <c r="BN102" i="2"/>
  <c r="BO102" i="2"/>
  <c r="BG103" i="2"/>
  <c r="BH103" i="2"/>
  <c r="BI103" i="2"/>
  <c r="BJ103" i="2"/>
  <c r="BK103" i="2"/>
  <c r="BL103" i="2"/>
  <c r="BM103" i="2"/>
  <c r="BN103" i="2"/>
  <c r="BO103" i="2"/>
  <c r="BG104" i="2"/>
  <c r="BH104" i="2"/>
  <c r="BI104" i="2"/>
  <c r="BJ104" i="2"/>
  <c r="BK104" i="2"/>
  <c r="BL104" i="2"/>
  <c r="BM104" i="2"/>
  <c r="BN104" i="2"/>
  <c r="BO104" i="2"/>
  <c r="BG105" i="2"/>
  <c r="BH105" i="2"/>
  <c r="BI105" i="2"/>
  <c r="BJ105" i="2"/>
  <c r="BK105" i="2"/>
  <c r="BL105" i="2"/>
  <c r="BM105" i="2"/>
  <c r="BN105" i="2"/>
  <c r="BO105" i="2"/>
  <c r="BG106" i="2"/>
  <c r="BH106" i="2"/>
  <c r="BI106" i="2"/>
  <c r="BJ106" i="2"/>
  <c r="BK106" i="2"/>
  <c r="BL106" i="2"/>
  <c r="BM106" i="2"/>
  <c r="BN106" i="2"/>
  <c r="BO106" i="2"/>
  <c r="BG107" i="2"/>
  <c r="BH107" i="2"/>
  <c r="BI107" i="2"/>
  <c r="BJ107" i="2"/>
  <c r="BK107" i="2"/>
  <c r="BL107" i="2"/>
  <c r="BM107" i="2"/>
  <c r="BN107" i="2"/>
  <c r="BO107" i="2"/>
  <c r="BG108" i="2"/>
  <c r="BH108" i="2"/>
  <c r="BI108" i="2"/>
  <c r="BJ108" i="2"/>
  <c r="BK108" i="2"/>
  <c r="BL108" i="2"/>
  <c r="BM108" i="2"/>
  <c r="BN108" i="2"/>
  <c r="BO108" i="2"/>
  <c r="BG109" i="2"/>
  <c r="BH109" i="2"/>
  <c r="BI109" i="2"/>
  <c r="BJ109" i="2"/>
  <c r="BK109" i="2"/>
  <c r="BL109" i="2"/>
  <c r="BM109" i="2"/>
  <c r="BN109" i="2"/>
  <c r="BO109" i="2"/>
  <c r="BG110" i="2"/>
  <c r="BH110" i="2"/>
  <c r="BI110" i="2"/>
  <c r="BJ110" i="2"/>
  <c r="BK110" i="2"/>
  <c r="BL110" i="2"/>
  <c r="BM110" i="2"/>
  <c r="BN110" i="2"/>
  <c r="BO110" i="2"/>
  <c r="BG111" i="2"/>
  <c r="BH111" i="2"/>
  <c r="BI111" i="2"/>
  <c r="BJ111" i="2"/>
  <c r="BK111" i="2"/>
  <c r="BL111" i="2"/>
  <c r="BM111" i="2"/>
  <c r="BN111" i="2"/>
  <c r="BO111" i="2"/>
  <c r="BG112" i="2"/>
  <c r="BH112" i="2"/>
  <c r="BI112" i="2"/>
  <c r="BJ112" i="2"/>
  <c r="BK112" i="2"/>
  <c r="BL112" i="2"/>
  <c r="BM112" i="2"/>
  <c r="BN112" i="2"/>
  <c r="BO112" i="2"/>
  <c r="BG113" i="2"/>
  <c r="BH113" i="2"/>
  <c r="BI113" i="2"/>
  <c r="BJ113" i="2"/>
  <c r="BK113" i="2"/>
  <c r="BL113" i="2"/>
  <c r="BM113" i="2"/>
  <c r="BN113" i="2"/>
  <c r="BO113" i="2"/>
  <c r="BG114" i="2"/>
  <c r="BH114" i="2"/>
  <c r="BI114" i="2"/>
  <c r="BJ114" i="2"/>
  <c r="BK114" i="2"/>
  <c r="BL114" i="2"/>
  <c r="BM114" i="2"/>
  <c r="BN114" i="2"/>
  <c r="BO114" i="2"/>
  <c r="BG115" i="2"/>
  <c r="BH115" i="2"/>
  <c r="BI115" i="2"/>
  <c r="BJ115" i="2"/>
  <c r="BK115" i="2"/>
  <c r="BL115" i="2"/>
  <c r="BM115" i="2"/>
  <c r="BN115" i="2"/>
  <c r="BO115" i="2"/>
  <c r="BG116" i="2"/>
  <c r="BH116" i="2"/>
  <c r="BI116" i="2"/>
  <c r="BJ116" i="2"/>
  <c r="BK116" i="2"/>
  <c r="BL116" i="2"/>
  <c r="BM116" i="2"/>
  <c r="BN116" i="2"/>
  <c r="BO116" i="2"/>
  <c r="BG117" i="2"/>
  <c r="BH117" i="2"/>
  <c r="BI117" i="2"/>
  <c r="BJ117" i="2"/>
  <c r="BK117" i="2"/>
  <c r="BL117" i="2"/>
  <c r="BM117" i="2"/>
  <c r="BN117" i="2"/>
  <c r="BO117" i="2"/>
  <c r="BG118" i="2"/>
  <c r="BH118" i="2"/>
  <c r="BI118" i="2"/>
  <c r="BJ118" i="2"/>
  <c r="BK118" i="2"/>
  <c r="BL118" i="2"/>
  <c r="BM118" i="2"/>
  <c r="BN118" i="2"/>
  <c r="BO118" i="2"/>
  <c r="BG119" i="2"/>
  <c r="BH119" i="2"/>
  <c r="BI119" i="2"/>
  <c r="BJ119" i="2"/>
  <c r="BK119" i="2"/>
  <c r="BL119" i="2"/>
  <c r="BM119" i="2"/>
  <c r="BN119" i="2"/>
  <c r="BO119" i="2"/>
  <c r="BG120" i="2"/>
  <c r="BH120" i="2"/>
  <c r="BI120" i="2"/>
  <c r="BJ120" i="2"/>
  <c r="BK120" i="2"/>
  <c r="BL120" i="2"/>
  <c r="BM120" i="2"/>
  <c r="BN120" i="2"/>
  <c r="BO120" i="2"/>
  <c r="BG121" i="2"/>
  <c r="BH121" i="2"/>
  <c r="BI121" i="2"/>
  <c r="BJ121" i="2"/>
  <c r="BK121" i="2"/>
  <c r="BL121" i="2"/>
  <c r="BM121" i="2"/>
  <c r="BN121" i="2"/>
  <c r="BO121" i="2"/>
  <c r="BG122" i="2"/>
  <c r="BH122" i="2"/>
  <c r="BI122" i="2"/>
  <c r="BJ122" i="2"/>
  <c r="BK122" i="2"/>
  <c r="BL122" i="2"/>
  <c r="BM122" i="2"/>
  <c r="BN122" i="2"/>
  <c r="BO122" i="2"/>
  <c r="BG123" i="2"/>
  <c r="BH123" i="2"/>
  <c r="BI123" i="2"/>
  <c r="BJ123" i="2"/>
  <c r="BK123" i="2"/>
  <c r="BL123" i="2"/>
  <c r="BM123" i="2"/>
  <c r="BN123" i="2"/>
  <c r="BO123" i="2"/>
  <c r="BG124" i="2"/>
  <c r="BH124" i="2"/>
  <c r="BI124" i="2"/>
  <c r="BJ124" i="2"/>
  <c r="BK124" i="2"/>
  <c r="BL124" i="2"/>
  <c r="BM124" i="2"/>
  <c r="BN124" i="2"/>
  <c r="BO124" i="2"/>
  <c r="BG125" i="2"/>
  <c r="BH125" i="2"/>
  <c r="BI125" i="2"/>
  <c r="BJ125" i="2"/>
  <c r="BK125" i="2"/>
  <c r="BL125" i="2"/>
  <c r="BM125" i="2"/>
  <c r="BN125" i="2"/>
  <c r="BO125" i="2"/>
  <c r="BG126" i="2"/>
  <c r="BH126" i="2"/>
  <c r="BI126" i="2"/>
  <c r="BJ126" i="2"/>
  <c r="BK126" i="2"/>
  <c r="BL126" i="2"/>
  <c r="BM126" i="2"/>
  <c r="BN126" i="2"/>
  <c r="BO126" i="2"/>
  <c r="BG127" i="2"/>
  <c r="BH127" i="2"/>
  <c r="BI127" i="2"/>
  <c r="BJ127" i="2"/>
  <c r="BK127" i="2"/>
  <c r="BL127" i="2"/>
  <c r="BM127" i="2"/>
  <c r="BN127" i="2"/>
  <c r="BO127" i="2"/>
  <c r="BG128" i="2"/>
  <c r="BH128" i="2"/>
  <c r="BI128" i="2"/>
  <c r="BJ128" i="2"/>
  <c r="BK128" i="2"/>
  <c r="BL128" i="2"/>
  <c r="BM128" i="2"/>
  <c r="BN128" i="2"/>
  <c r="BO128" i="2"/>
  <c r="BG129" i="2"/>
  <c r="BH129" i="2"/>
  <c r="BI129" i="2"/>
  <c r="BJ129" i="2"/>
  <c r="BK129" i="2"/>
  <c r="BL129" i="2"/>
  <c r="BM129" i="2"/>
  <c r="BN129" i="2"/>
  <c r="BO129" i="2"/>
  <c r="BG130" i="2"/>
  <c r="BH130" i="2"/>
  <c r="BI130" i="2"/>
  <c r="BJ130" i="2"/>
  <c r="BK130" i="2"/>
  <c r="BL130" i="2"/>
  <c r="BM130" i="2"/>
  <c r="BN130" i="2"/>
  <c r="BO130" i="2"/>
  <c r="BG131" i="2"/>
  <c r="BH131" i="2"/>
  <c r="BI131" i="2"/>
  <c r="BJ131" i="2"/>
  <c r="BK131" i="2"/>
  <c r="BL131" i="2"/>
  <c r="BM131" i="2"/>
  <c r="BN131" i="2"/>
  <c r="BO131" i="2"/>
  <c r="BG132" i="2"/>
  <c r="BH132" i="2"/>
  <c r="BI132" i="2"/>
  <c r="BJ132" i="2"/>
  <c r="BK132" i="2"/>
  <c r="BL132" i="2"/>
  <c r="BM132" i="2"/>
  <c r="BN132" i="2"/>
  <c r="BO132" i="2"/>
  <c r="BG133" i="2"/>
  <c r="BH133" i="2"/>
  <c r="BI133" i="2"/>
  <c r="BJ133" i="2"/>
  <c r="BK133" i="2"/>
  <c r="BL133" i="2"/>
  <c r="BM133" i="2"/>
  <c r="BN133" i="2"/>
  <c r="BO133" i="2"/>
  <c r="BG134" i="2"/>
  <c r="BH134" i="2"/>
  <c r="BI134" i="2"/>
  <c r="BJ134" i="2"/>
  <c r="BK134" i="2"/>
  <c r="BL134" i="2"/>
  <c r="BM134" i="2"/>
  <c r="BN134" i="2"/>
  <c r="BO134" i="2"/>
  <c r="BG135" i="2"/>
  <c r="BH135" i="2"/>
  <c r="BI135" i="2"/>
  <c r="BJ135" i="2"/>
  <c r="BK135" i="2"/>
  <c r="BL135" i="2"/>
  <c r="BM135" i="2"/>
  <c r="BN135" i="2"/>
  <c r="BO135" i="2"/>
  <c r="BG136" i="2"/>
  <c r="BH136" i="2"/>
  <c r="BI136" i="2"/>
  <c r="BJ136" i="2"/>
  <c r="BK136" i="2"/>
  <c r="BL136" i="2"/>
  <c r="BM136" i="2"/>
  <c r="BN136" i="2"/>
  <c r="BO136" i="2"/>
  <c r="BG137" i="2"/>
  <c r="BH137" i="2"/>
  <c r="BI137" i="2"/>
  <c r="BJ137" i="2"/>
  <c r="BK137" i="2"/>
  <c r="BL137" i="2"/>
  <c r="BM137" i="2"/>
  <c r="BN137" i="2"/>
  <c r="BO137" i="2"/>
  <c r="BG138" i="2"/>
  <c r="BH138" i="2"/>
  <c r="BI138" i="2"/>
  <c r="BJ138" i="2"/>
  <c r="BK138" i="2"/>
  <c r="BL138" i="2"/>
  <c r="BM138" i="2"/>
  <c r="BN138" i="2"/>
  <c r="BO138" i="2"/>
  <c r="BG139" i="2"/>
  <c r="BH139" i="2"/>
  <c r="BI139" i="2"/>
  <c r="BJ139" i="2"/>
  <c r="BK139" i="2"/>
  <c r="BL139" i="2"/>
  <c r="BM139" i="2"/>
  <c r="BN139" i="2"/>
  <c r="BO139" i="2"/>
  <c r="BG140" i="2"/>
  <c r="BH140" i="2"/>
  <c r="BI140" i="2"/>
  <c r="BJ140" i="2"/>
  <c r="BK140" i="2"/>
  <c r="BL140" i="2"/>
  <c r="BM140" i="2"/>
  <c r="BN140" i="2"/>
  <c r="BO140" i="2"/>
  <c r="BG141" i="2"/>
  <c r="BH141" i="2"/>
  <c r="BI141" i="2"/>
  <c r="BJ141" i="2"/>
  <c r="BK141" i="2"/>
  <c r="BL141" i="2"/>
  <c r="BM141" i="2"/>
  <c r="BN141" i="2"/>
  <c r="BO141" i="2"/>
  <c r="BG142" i="2"/>
  <c r="BH142" i="2"/>
  <c r="BI142" i="2"/>
  <c r="BJ142" i="2"/>
  <c r="BK142" i="2"/>
  <c r="BL142" i="2"/>
  <c r="BM142" i="2"/>
  <c r="BN142" i="2"/>
  <c r="BO142" i="2"/>
  <c r="BG143" i="2"/>
  <c r="BH143" i="2"/>
  <c r="BI143" i="2"/>
  <c r="BJ143" i="2"/>
  <c r="BK143" i="2"/>
  <c r="BL143" i="2"/>
  <c r="BM143" i="2"/>
  <c r="BN143" i="2"/>
  <c r="BO143" i="2"/>
  <c r="BG144" i="2"/>
  <c r="BH144" i="2"/>
  <c r="BI144" i="2"/>
  <c r="BJ144" i="2"/>
  <c r="BK144" i="2"/>
  <c r="BL144" i="2"/>
  <c r="BM144" i="2"/>
  <c r="BN144" i="2"/>
  <c r="BO144" i="2"/>
  <c r="BG145" i="2"/>
  <c r="BH145" i="2"/>
  <c r="BI145" i="2"/>
  <c r="BJ145" i="2"/>
  <c r="BK145" i="2"/>
  <c r="BL145" i="2"/>
  <c r="BM145" i="2"/>
  <c r="BN145" i="2"/>
  <c r="BO145" i="2"/>
  <c r="BG146" i="2"/>
  <c r="BH146" i="2"/>
  <c r="BI146" i="2"/>
  <c r="BJ146" i="2"/>
  <c r="BK146" i="2"/>
  <c r="BL146" i="2"/>
  <c r="BM146" i="2"/>
  <c r="BN146" i="2"/>
  <c r="BO146" i="2"/>
  <c r="BG147" i="2"/>
  <c r="BH147" i="2"/>
  <c r="BI147" i="2"/>
  <c r="BJ147" i="2"/>
  <c r="BK147" i="2"/>
  <c r="BL147" i="2"/>
  <c r="BM147" i="2"/>
  <c r="BN147" i="2"/>
  <c r="BO147" i="2"/>
  <c r="BG148" i="2"/>
  <c r="BH148" i="2"/>
  <c r="BI148" i="2"/>
  <c r="BJ148" i="2"/>
  <c r="BK148" i="2"/>
  <c r="BL148" i="2"/>
  <c r="BM148" i="2"/>
  <c r="BN148" i="2"/>
  <c r="BO148" i="2"/>
  <c r="BG149" i="2"/>
  <c r="BH149" i="2"/>
  <c r="BI149" i="2"/>
  <c r="BJ149" i="2"/>
  <c r="BK149" i="2"/>
  <c r="BL149" i="2"/>
  <c r="BM149" i="2"/>
  <c r="BN149" i="2"/>
  <c r="BO149" i="2"/>
  <c r="BG150" i="2"/>
  <c r="BH150" i="2"/>
  <c r="BI150" i="2"/>
  <c r="BJ150" i="2"/>
  <c r="BK150" i="2"/>
  <c r="BL150" i="2"/>
  <c r="BM150" i="2"/>
  <c r="BN150" i="2"/>
  <c r="BO150" i="2"/>
  <c r="BG151" i="2"/>
  <c r="BH151" i="2"/>
  <c r="BI151" i="2"/>
  <c r="BJ151" i="2"/>
  <c r="BK151" i="2"/>
  <c r="BL151" i="2"/>
  <c r="BM151" i="2"/>
  <c r="BN151" i="2"/>
  <c r="BO151" i="2"/>
  <c r="BG152" i="2"/>
  <c r="BH152" i="2"/>
  <c r="BI152" i="2"/>
  <c r="BJ152" i="2"/>
  <c r="BK152" i="2"/>
  <c r="BL152" i="2"/>
  <c r="BM152" i="2"/>
  <c r="BN152" i="2"/>
  <c r="BO152" i="2"/>
  <c r="BG153" i="2"/>
  <c r="BH153" i="2"/>
  <c r="BI153" i="2"/>
  <c r="BJ153" i="2"/>
  <c r="BK153" i="2"/>
  <c r="BL153" i="2"/>
  <c r="BM153" i="2"/>
  <c r="BN153" i="2"/>
  <c r="BO153" i="2"/>
  <c r="BG154" i="2"/>
  <c r="BH154" i="2"/>
  <c r="BI154" i="2"/>
  <c r="BJ154" i="2"/>
  <c r="BK154" i="2"/>
  <c r="BL154" i="2"/>
  <c r="BM154" i="2"/>
  <c r="BN154" i="2"/>
  <c r="BO154" i="2"/>
  <c r="BG155" i="2"/>
  <c r="BH155" i="2"/>
  <c r="BI155" i="2"/>
  <c r="BJ155" i="2"/>
  <c r="BK155" i="2"/>
  <c r="BL155" i="2"/>
  <c r="BM155" i="2"/>
  <c r="BN155" i="2"/>
  <c r="BO155" i="2"/>
  <c r="BG156" i="2"/>
  <c r="BH156" i="2"/>
  <c r="BI156" i="2"/>
  <c r="BJ156" i="2"/>
  <c r="BK156" i="2"/>
  <c r="BL156" i="2"/>
  <c r="BM156" i="2"/>
  <c r="BN156" i="2"/>
  <c r="BO156" i="2"/>
  <c r="BG157" i="2"/>
  <c r="BH157" i="2"/>
  <c r="BI157" i="2"/>
  <c r="BJ157" i="2"/>
  <c r="BK157" i="2"/>
  <c r="BL157" i="2"/>
  <c r="BM157" i="2"/>
  <c r="BN157" i="2"/>
  <c r="BO157" i="2"/>
  <c r="BG158" i="2"/>
  <c r="BH158" i="2"/>
  <c r="BI158" i="2"/>
  <c r="BJ158" i="2"/>
  <c r="BK158" i="2"/>
  <c r="BL158" i="2"/>
  <c r="BM158" i="2"/>
  <c r="BN158" i="2"/>
  <c r="BO158" i="2"/>
  <c r="BG159" i="2"/>
  <c r="BH159" i="2"/>
  <c r="BI159" i="2"/>
  <c r="BJ159" i="2"/>
  <c r="BK159" i="2"/>
  <c r="BL159" i="2"/>
  <c r="BM159" i="2"/>
  <c r="BN159" i="2"/>
  <c r="BO159" i="2"/>
  <c r="BG160" i="2"/>
  <c r="BH160" i="2"/>
  <c r="BI160" i="2"/>
  <c r="BJ160" i="2"/>
  <c r="BK160" i="2"/>
  <c r="BL160" i="2"/>
  <c r="BM160" i="2"/>
  <c r="BN160" i="2"/>
  <c r="BO160" i="2"/>
  <c r="BG161" i="2"/>
  <c r="BH161" i="2"/>
  <c r="BI161" i="2"/>
  <c r="BJ161" i="2"/>
  <c r="BK161" i="2"/>
  <c r="BL161" i="2"/>
  <c r="BM161" i="2"/>
  <c r="BN161" i="2"/>
  <c r="BO161" i="2"/>
  <c r="BG162" i="2"/>
  <c r="BH162" i="2"/>
  <c r="BI162" i="2"/>
  <c r="BJ162" i="2"/>
  <c r="BK162" i="2"/>
  <c r="BL162" i="2"/>
  <c r="BM162" i="2"/>
  <c r="BN162" i="2"/>
  <c r="BO162" i="2"/>
  <c r="BG163" i="2"/>
  <c r="BH163" i="2"/>
  <c r="BI163" i="2"/>
  <c r="BJ163" i="2"/>
  <c r="BK163" i="2"/>
  <c r="BL163" i="2"/>
  <c r="BM163" i="2"/>
  <c r="BN163" i="2"/>
  <c r="BO163" i="2"/>
  <c r="BG164" i="2"/>
  <c r="BH164" i="2"/>
  <c r="BI164" i="2"/>
  <c r="BJ164" i="2"/>
  <c r="BK164" i="2"/>
  <c r="BL164" i="2"/>
  <c r="BM164" i="2"/>
  <c r="BN164" i="2"/>
  <c r="BO164" i="2"/>
  <c r="BG165" i="2"/>
  <c r="BH165" i="2"/>
  <c r="BI165" i="2"/>
  <c r="BJ165" i="2"/>
  <c r="BK165" i="2"/>
  <c r="BL165" i="2"/>
  <c r="BM165" i="2"/>
  <c r="BN165" i="2"/>
  <c r="BO165" i="2"/>
  <c r="BG166" i="2"/>
  <c r="BH166" i="2"/>
  <c r="BI166" i="2"/>
  <c r="BJ166" i="2"/>
  <c r="BK166" i="2"/>
  <c r="BL166" i="2"/>
  <c r="BM166" i="2"/>
  <c r="BN166" i="2"/>
  <c r="BO166" i="2"/>
  <c r="BG167" i="2"/>
  <c r="BH167" i="2"/>
  <c r="BI167" i="2"/>
  <c r="BJ167" i="2"/>
  <c r="BK167" i="2"/>
  <c r="BL167" i="2"/>
  <c r="BM167" i="2"/>
  <c r="BN167" i="2"/>
  <c r="BO167" i="2"/>
  <c r="BG168" i="2"/>
  <c r="BH168" i="2"/>
  <c r="BI168" i="2"/>
  <c r="BJ168" i="2"/>
  <c r="BK168" i="2"/>
  <c r="BL168" i="2"/>
  <c r="BM168" i="2"/>
  <c r="BN168" i="2"/>
  <c r="BO168" i="2"/>
  <c r="BG169" i="2"/>
  <c r="BH169" i="2"/>
  <c r="BI169" i="2"/>
  <c r="BJ169" i="2"/>
  <c r="BK169" i="2"/>
  <c r="BL169" i="2"/>
  <c r="BM169" i="2"/>
  <c r="BN169" i="2"/>
  <c r="BO169" i="2"/>
  <c r="BG170" i="2"/>
  <c r="BH170" i="2"/>
  <c r="BI170" i="2"/>
  <c r="BJ170" i="2"/>
  <c r="BK170" i="2"/>
  <c r="BL170" i="2"/>
  <c r="BM170" i="2"/>
  <c r="BN170" i="2"/>
  <c r="BO170" i="2"/>
  <c r="BG171" i="2"/>
  <c r="BH171" i="2"/>
  <c r="BI171" i="2"/>
  <c r="BJ171" i="2"/>
  <c r="BK171" i="2"/>
  <c r="BL171" i="2"/>
  <c r="BM171" i="2"/>
  <c r="BN171" i="2"/>
  <c r="BO171" i="2"/>
  <c r="BG172" i="2"/>
  <c r="BH172" i="2"/>
  <c r="BI172" i="2"/>
  <c r="BJ172" i="2"/>
  <c r="BK172" i="2"/>
  <c r="BL172" i="2"/>
  <c r="BM172" i="2"/>
  <c r="BN172" i="2"/>
  <c r="BO172" i="2"/>
  <c r="BG173" i="2"/>
  <c r="BH173" i="2"/>
  <c r="BI173" i="2"/>
  <c r="BJ173" i="2"/>
  <c r="BK173" i="2"/>
  <c r="BL173" i="2"/>
  <c r="BM173" i="2"/>
  <c r="BN173" i="2"/>
  <c r="BO173" i="2"/>
  <c r="BG174" i="2"/>
  <c r="BH174" i="2"/>
  <c r="BI174" i="2"/>
  <c r="BJ174" i="2"/>
  <c r="BK174" i="2"/>
  <c r="BL174" i="2"/>
  <c r="BM174" i="2"/>
  <c r="BN174" i="2"/>
  <c r="BO174" i="2"/>
  <c r="BG175" i="2"/>
  <c r="BH175" i="2"/>
  <c r="BI175" i="2"/>
  <c r="BJ175" i="2"/>
  <c r="BK175" i="2"/>
  <c r="BL175" i="2"/>
  <c r="BM175" i="2"/>
  <c r="BN175" i="2"/>
  <c r="BO175" i="2"/>
  <c r="BG176" i="2"/>
  <c r="BH176" i="2"/>
  <c r="BI176" i="2"/>
  <c r="BJ176" i="2"/>
  <c r="BK176" i="2"/>
  <c r="BL176" i="2"/>
  <c r="BM176" i="2"/>
  <c r="BN176" i="2"/>
  <c r="BO176" i="2"/>
  <c r="BG177" i="2"/>
  <c r="BH177" i="2"/>
  <c r="BI177" i="2"/>
  <c r="BJ177" i="2"/>
  <c r="BK177" i="2"/>
  <c r="BL177" i="2"/>
  <c r="BM177" i="2"/>
  <c r="BN177" i="2"/>
  <c r="BO177" i="2"/>
  <c r="BG178" i="2"/>
  <c r="BH178" i="2"/>
  <c r="BI178" i="2"/>
  <c r="BJ178" i="2"/>
  <c r="BK178" i="2"/>
  <c r="BL178" i="2"/>
  <c r="BM178" i="2"/>
  <c r="BN178" i="2"/>
  <c r="BO178" i="2"/>
  <c r="BG179" i="2"/>
  <c r="BH179" i="2"/>
  <c r="BI179" i="2"/>
  <c r="BJ179" i="2"/>
  <c r="BK179" i="2"/>
  <c r="BL179" i="2"/>
  <c r="BM179" i="2"/>
  <c r="BN179" i="2"/>
  <c r="BO179" i="2"/>
  <c r="BG180" i="2"/>
  <c r="BH180" i="2"/>
  <c r="BI180" i="2"/>
  <c r="BJ180" i="2"/>
  <c r="BK180" i="2"/>
  <c r="BL180" i="2"/>
  <c r="BM180" i="2"/>
  <c r="BN180" i="2"/>
  <c r="BO180" i="2"/>
  <c r="BG181" i="2"/>
  <c r="BH181" i="2"/>
  <c r="BI181" i="2"/>
  <c r="BJ181" i="2"/>
  <c r="BK181" i="2"/>
  <c r="BL181" i="2"/>
  <c r="BM181" i="2"/>
  <c r="BN181" i="2"/>
  <c r="BO181" i="2"/>
  <c r="BG182" i="2"/>
  <c r="BH182" i="2"/>
  <c r="BI182" i="2"/>
  <c r="BJ182" i="2"/>
  <c r="BK182" i="2"/>
  <c r="BL182" i="2"/>
  <c r="BM182" i="2"/>
  <c r="BN182" i="2"/>
  <c r="BO182" i="2"/>
  <c r="BG183" i="2"/>
  <c r="BH183" i="2"/>
  <c r="BI183" i="2"/>
  <c r="BJ183" i="2"/>
  <c r="BK183" i="2"/>
  <c r="BL183" i="2"/>
  <c r="BM183" i="2"/>
  <c r="BN183" i="2"/>
  <c r="BO183" i="2"/>
  <c r="BG184" i="2"/>
  <c r="BH184" i="2"/>
  <c r="BI184" i="2"/>
  <c r="BJ184" i="2"/>
  <c r="BK184" i="2"/>
  <c r="BL184" i="2"/>
  <c r="BM184" i="2"/>
  <c r="BN184" i="2"/>
  <c r="BO184" i="2"/>
  <c r="BG185" i="2"/>
  <c r="BH185" i="2"/>
  <c r="BI185" i="2"/>
  <c r="BJ185" i="2"/>
  <c r="BK185" i="2"/>
  <c r="BL185" i="2"/>
  <c r="BM185" i="2"/>
  <c r="BN185" i="2"/>
  <c r="BO185" i="2"/>
  <c r="BG186" i="2"/>
  <c r="BH186" i="2"/>
  <c r="BI186" i="2"/>
  <c r="BJ186" i="2"/>
  <c r="BK186" i="2"/>
  <c r="BL186" i="2"/>
  <c r="BM186" i="2"/>
  <c r="BN186" i="2"/>
  <c r="BO186" i="2"/>
  <c r="BG187" i="2"/>
  <c r="BH187" i="2"/>
  <c r="BI187" i="2"/>
  <c r="BJ187" i="2"/>
  <c r="BK187" i="2"/>
  <c r="BL187" i="2"/>
  <c r="BM187" i="2"/>
  <c r="BN187" i="2"/>
  <c r="BO187" i="2"/>
  <c r="BG188" i="2"/>
  <c r="BH188" i="2"/>
  <c r="BI188" i="2"/>
  <c r="BJ188" i="2"/>
  <c r="BK188" i="2"/>
  <c r="BL188" i="2"/>
  <c r="BM188" i="2"/>
  <c r="BN188" i="2"/>
  <c r="BO188" i="2"/>
  <c r="BG189" i="2"/>
  <c r="BH189" i="2"/>
  <c r="BI189" i="2"/>
  <c r="BJ189" i="2"/>
  <c r="BK189" i="2"/>
  <c r="BL189" i="2"/>
  <c r="BM189" i="2"/>
  <c r="BN189" i="2"/>
  <c r="BO189" i="2"/>
  <c r="BG190" i="2"/>
  <c r="BH190" i="2"/>
  <c r="BI190" i="2"/>
  <c r="BJ190" i="2"/>
  <c r="BK190" i="2"/>
  <c r="BL190" i="2"/>
  <c r="BM190" i="2"/>
  <c r="BN190" i="2"/>
  <c r="BO190" i="2"/>
  <c r="BG191" i="2"/>
  <c r="BH191" i="2"/>
  <c r="BI191" i="2"/>
  <c r="BJ191" i="2"/>
  <c r="BK191" i="2"/>
  <c r="BL191" i="2"/>
  <c r="BM191" i="2"/>
  <c r="BN191" i="2"/>
  <c r="BO191" i="2"/>
  <c r="BG192" i="2"/>
  <c r="BH192" i="2"/>
  <c r="BI192" i="2"/>
  <c r="BJ192" i="2"/>
  <c r="BK192" i="2"/>
  <c r="BL192" i="2"/>
  <c r="BM192" i="2"/>
  <c r="BN192" i="2"/>
  <c r="BO192" i="2"/>
  <c r="BG193" i="2"/>
  <c r="BH193" i="2"/>
  <c r="BI193" i="2"/>
  <c r="BJ193" i="2"/>
  <c r="BK193" i="2"/>
  <c r="BL193" i="2"/>
  <c r="BM193" i="2"/>
  <c r="BN193" i="2"/>
  <c r="BO193" i="2"/>
  <c r="BG194" i="2"/>
  <c r="BH194" i="2"/>
  <c r="BI194" i="2"/>
  <c r="BJ194" i="2"/>
  <c r="BK194" i="2"/>
  <c r="BL194" i="2"/>
  <c r="BM194" i="2"/>
  <c r="BN194" i="2"/>
  <c r="BO194" i="2"/>
  <c r="BG195" i="2"/>
  <c r="BH195" i="2"/>
  <c r="BI195" i="2"/>
  <c r="BJ195" i="2"/>
  <c r="BK195" i="2"/>
  <c r="BL195" i="2"/>
  <c r="BM195" i="2"/>
  <c r="BN195" i="2"/>
  <c r="BO195" i="2"/>
  <c r="BG196" i="2"/>
  <c r="BH196" i="2"/>
  <c r="BI196" i="2"/>
  <c r="BJ196" i="2"/>
  <c r="BK196" i="2"/>
  <c r="BL196" i="2"/>
  <c r="BM196" i="2"/>
  <c r="BN196" i="2"/>
  <c r="BO196" i="2"/>
  <c r="BG197" i="2"/>
  <c r="BH197" i="2"/>
  <c r="BI197" i="2"/>
  <c r="BJ197" i="2"/>
  <c r="BK197" i="2"/>
  <c r="BL197" i="2"/>
  <c r="BM197" i="2"/>
  <c r="BN197" i="2"/>
  <c r="BO197" i="2"/>
  <c r="BG198" i="2"/>
  <c r="BH198" i="2"/>
  <c r="BI198" i="2"/>
  <c r="BJ198" i="2"/>
  <c r="BK198" i="2"/>
  <c r="BL198" i="2"/>
  <c r="BM198" i="2"/>
  <c r="BN198" i="2"/>
  <c r="BO198" i="2"/>
  <c r="BG199" i="2"/>
  <c r="BH199" i="2"/>
  <c r="BI199" i="2"/>
  <c r="BJ199" i="2"/>
  <c r="BK199" i="2"/>
  <c r="BL199" i="2"/>
  <c r="BM199" i="2"/>
  <c r="BN199" i="2"/>
  <c r="BO199" i="2"/>
  <c r="BG200" i="2"/>
  <c r="BH200" i="2"/>
  <c r="BI200" i="2"/>
  <c r="BJ200" i="2"/>
  <c r="BK200" i="2"/>
  <c r="BL200" i="2"/>
  <c r="BM200" i="2"/>
  <c r="BN200" i="2"/>
  <c r="BO200" i="2"/>
  <c r="BG201" i="2"/>
  <c r="BH201" i="2"/>
  <c r="BI201" i="2"/>
  <c r="BJ201" i="2"/>
  <c r="BK201" i="2"/>
  <c r="BL201" i="2"/>
  <c r="BM201" i="2"/>
  <c r="BN201" i="2"/>
  <c r="BO201" i="2"/>
  <c r="BG202" i="2"/>
  <c r="BH202" i="2"/>
  <c r="BI202" i="2"/>
  <c r="BJ202" i="2"/>
  <c r="BK202" i="2"/>
  <c r="BL202" i="2"/>
  <c r="BM202" i="2"/>
  <c r="BN202" i="2"/>
  <c r="BO202" i="2"/>
  <c r="BL3" i="2"/>
  <c r="BM3" i="2"/>
  <c r="BN3" i="2"/>
  <c r="BO3" i="2"/>
  <c r="BL4" i="2"/>
  <c r="BM4" i="2"/>
  <c r="BN4" i="2"/>
  <c r="BO4" i="2"/>
  <c r="BL5" i="2"/>
  <c r="BM5" i="2"/>
  <c r="BN5" i="2"/>
  <c r="BO5" i="2"/>
  <c r="BL6" i="2"/>
  <c r="BM6" i="2"/>
  <c r="BN6" i="2"/>
  <c r="BO6" i="2"/>
  <c r="F127" i="1"/>
  <c r="F128" i="1"/>
  <c r="F129" i="1"/>
  <c r="F130" i="1"/>
  <c r="F131" i="1"/>
  <c r="F132" i="1"/>
  <c r="F133" i="1"/>
  <c r="F134" i="1"/>
  <c r="F135" i="1"/>
  <c r="F136" i="1"/>
  <c r="F137" i="1"/>
  <c r="F138" i="1"/>
  <c r="F139" i="1"/>
  <c r="F140" i="1"/>
  <c r="F141" i="1"/>
  <c r="F142" i="1"/>
  <c r="F143" i="1"/>
  <c r="F144" i="1"/>
  <c r="F145" i="1"/>
  <c r="F146" i="1"/>
  <c r="F147" i="1"/>
  <c r="F148" i="1"/>
  <c r="F149" i="1"/>
  <c r="F150" i="1"/>
  <c r="F151" i="1"/>
  <c r="F152" i="1"/>
  <c r="F153" i="1"/>
  <c r="F154" i="1"/>
  <c r="F155" i="1"/>
  <c r="F156" i="1"/>
  <c r="F157" i="1"/>
  <c r="F158" i="1"/>
  <c r="F159" i="1"/>
  <c r="F160" i="1"/>
  <c r="F161" i="1"/>
  <c r="F162" i="1"/>
  <c r="F163" i="1"/>
  <c r="F164" i="1"/>
  <c r="F165" i="1"/>
  <c r="F166" i="1"/>
  <c r="F167" i="1"/>
  <c r="F168" i="1"/>
  <c r="F169" i="1"/>
  <c r="F170" i="1"/>
  <c r="F171" i="1"/>
  <c r="F172" i="1"/>
  <c r="F173" i="1"/>
  <c r="F174" i="1"/>
  <c r="F175" i="1"/>
  <c r="F176" i="1"/>
  <c r="F177" i="1"/>
  <c r="F178" i="1"/>
  <c r="F179" i="1"/>
  <c r="F180" i="1"/>
  <c r="F181" i="1"/>
  <c r="F182" i="1"/>
  <c r="F183" i="1"/>
  <c r="F184" i="1"/>
  <c r="F185" i="1"/>
  <c r="F186" i="1"/>
  <c r="F126" i="1"/>
  <c r="E127" i="1"/>
  <c r="E128" i="1"/>
  <c r="E129" i="1"/>
  <c r="E130" i="1"/>
  <c r="E131" i="1"/>
  <c r="E132" i="1"/>
  <c r="E133" i="1"/>
  <c r="E134" i="1"/>
  <c r="E135" i="1"/>
  <c r="E136" i="1"/>
  <c r="E137"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68" i="1"/>
  <c r="E169" i="1"/>
  <c r="E170" i="1"/>
  <c r="E171" i="1"/>
  <c r="E172" i="1"/>
  <c r="E173" i="1"/>
  <c r="E174" i="1"/>
  <c r="E175" i="1"/>
  <c r="E176" i="1"/>
  <c r="E177" i="1"/>
  <c r="E178" i="1"/>
  <c r="E179" i="1"/>
  <c r="E180" i="1"/>
  <c r="E181" i="1"/>
  <c r="E182" i="1"/>
  <c r="E183" i="1"/>
  <c r="E184" i="1"/>
  <c r="E185" i="1"/>
  <c r="E186" i="1"/>
  <c r="E126" i="1"/>
  <c r="D161" i="1" l="1"/>
  <c r="D153" i="1"/>
  <c r="D185" i="1"/>
  <c r="D169" i="1"/>
  <c r="D129" i="1"/>
  <c r="D136" i="1"/>
  <c r="D179" i="1"/>
  <c r="D171" i="1"/>
  <c r="D155" i="1"/>
  <c r="D147" i="1"/>
  <c r="BM55" i="2" s="1"/>
  <c r="D139" i="1"/>
  <c r="D183" i="1"/>
  <c r="D159" i="1"/>
  <c r="D142" i="1"/>
  <c r="D128" i="1"/>
  <c r="D151" i="1"/>
  <c r="BQ3" i="2" a="1"/>
  <c r="BQ3" i="2" s="1"/>
  <c r="D166" i="1"/>
  <c r="D186" i="1"/>
  <c r="D178" i="1"/>
  <c r="D170" i="1"/>
  <c r="D162" i="1"/>
  <c r="D154" i="1"/>
  <c r="D146" i="1"/>
  <c r="D138" i="1"/>
  <c r="BG55" i="2" s="1"/>
  <c r="D130" i="1"/>
  <c r="D177" i="1"/>
  <c r="D145" i="1"/>
  <c r="D137" i="1"/>
  <c r="D150" i="1"/>
  <c r="D163" i="1"/>
  <c r="D131" i="1"/>
  <c r="D176" i="1"/>
  <c r="D160" i="1"/>
  <c r="D174" i="1"/>
  <c r="D175" i="1"/>
  <c r="D167" i="1"/>
  <c r="D143" i="1"/>
  <c r="BK53" i="2" s="1"/>
  <c r="D135" i="1"/>
  <c r="D127" i="1"/>
  <c r="D158" i="1"/>
  <c r="D134" i="1"/>
  <c r="D181" i="1"/>
  <c r="D173" i="1"/>
  <c r="D165" i="1"/>
  <c r="BH32" i="2" s="1"/>
  <c r="D157" i="1"/>
  <c r="D149" i="1"/>
  <c r="D141" i="1"/>
  <c r="D133" i="1"/>
  <c r="D164" i="1"/>
  <c r="D148" i="1"/>
  <c r="D182" i="1"/>
  <c r="D180" i="1"/>
  <c r="D172" i="1"/>
  <c r="D156" i="1"/>
  <c r="D140" i="1"/>
  <c r="D132" i="1"/>
  <c r="D126" i="1"/>
  <c r="D168" i="1"/>
  <c r="D152" i="1"/>
  <c r="D144" i="1"/>
  <c r="D184" i="1"/>
  <c r="BG56" i="2" l="1"/>
  <c r="BG53" i="2"/>
  <c r="BG57" i="2"/>
  <c r="BJ51" i="2"/>
  <c r="BG48" i="2"/>
  <c r="BI31" i="2"/>
  <c r="BH25" i="2"/>
  <c r="BI32" i="2"/>
  <c r="BK32" i="2"/>
  <c r="BI42" i="2"/>
  <c r="BH12" i="2"/>
  <c r="BH23" i="2"/>
  <c r="BJ29" i="2"/>
  <c r="BL35" i="2"/>
  <c r="BJ37" i="2"/>
  <c r="BH39" i="2"/>
  <c r="BK44" i="2"/>
  <c r="BG17" i="2"/>
  <c r="BJ22" i="2"/>
  <c r="BI39" i="2"/>
  <c r="BI55" i="2"/>
  <c r="BM59" i="2"/>
  <c r="BG18" i="2"/>
  <c r="BL37" i="2"/>
  <c r="BJ47" i="2"/>
  <c r="BJ52" i="2"/>
  <c r="BJ8" i="2"/>
  <c r="BK39" i="2"/>
  <c r="BK55" i="2"/>
  <c r="BJ56" i="2"/>
  <c r="BI57" i="2"/>
  <c r="BH27" i="2"/>
  <c r="BJ49" i="2"/>
  <c r="BH51" i="2"/>
  <c r="BJ4" i="2"/>
  <c r="BK27" i="2"/>
  <c r="BG21" i="2"/>
  <c r="BI27" i="2"/>
  <c r="BG37" i="2"/>
  <c r="BK57" i="2"/>
  <c r="BJ58" i="2"/>
  <c r="BH5" i="2"/>
  <c r="BJ20" i="2"/>
  <c r="BJ35" i="2"/>
  <c r="BI44" i="2"/>
  <c r="BG46" i="2"/>
  <c r="BH22" i="2"/>
  <c r="BJ5" i="2"/>
  <c r="BJ23" i="2"/>
  <c r="BK46" i="2"/>
  <c r="BI51" i="2"/>
  <c r="BI53" i="2"/>
  <c r="BK20" i="2"/>
  <c r="BJ21" i="2"/>
  <c r="BI22" i="2"/>
  <c r="BL59" i="2"/>
  <c r="BI3" i="2"/>
  <c r="BJ14" i="2"/>
  <c r="BK29" i="2"/>
  <c r="BJ7" i="2"/>
  <c r="BI8" i="2"/>
  <c r="BJ15" i="2"/>
  <c r="BK22" i="2"/>
  <c r="BK6" i="2"/>
  <c r="BI33" i="2"/>
  <c r="BJ48" i="2"/>
  <c r="BI49" i="2"/>
  <c r="BK8" i="2"/>
  <c r="BJ17" i="2"/>
  <c r="BG20" i="2"/>
  <c r="BK56" i="2"/>
  <c r="BH14" i="2"/>
  <c r="BJ18" i="2"/>
  <c r="BK33" i="2"/>
  <c r="BG6" i="2"/>
  <c r="BJ12" i="2"/>
  <c r="BI20" i="2"/>
  <c r="BH21" i="2"/>
  <c r="BH37" i="2"/>
  <c r="BK58" i="2"/>
  <c r="BI29" i="2"/>
  <c r="BG16" i="2"/>
  <c r="BG24" i="2"/>
  <c r="BJ55" i="2"/>
  <c r="BL55" i="2"/>
  <c r="BH13" i="2"/>
  <c r="BL57" i="2"/>
  <c r="BH15" i="2"/>
  <c r="BG32" i="2"/>
  <c r="BG40" i="2"/>
  <c r="BG41" i="2"/>
  <c r="BG26" i="2"/>
  <c r="BI40" i="2"/>
  <c r="BK31" i="2"/>
  <c r="BI41" i="2"/>
  <c r="BH19" i="2"/>
  <c r="BK40" i="2"/>
  <c r="BI59" i="2"/>
  <c r="BH8" i="2"/>
  <c r="BK37" i="2"/>
  <c r="BI47" i="2"/>
  <c r="BI56" i="2"/>
  <c r="BH10" i="2"/>
  <c r="BI10" i="2"/>
  <c r="BG28" i="2"/>
  <c r="BH43" i="2"/>
  <c r="BI58" i="2"/>
  <c r="BG7" i="2"/>
  <c r="BH30" i="2"/>
  <c r="BI37" i="2"/>
  <c r="BG47" i="2"/>
  <c r="BK25" i="2"/>
  <c r="BJ26" i="2"/>
  <c r="BI43" i="2"/>
  <c r="BK43" i="2"/>
  <c r="BK10" i="2"/>
  <c r="BK18" i="2"/>
  <c r="BL41" i="2"/>
  <c r="BI52" i="2"/>
  <c r="BJ59" i="2"/>
  <c r="BL42" i="2"/>
  <c r="BM58" i="2"/>
  <c r="BG4" i="2"/>
  <c r="BK13" i="2"/>
  <c r="BL44" i="2"/>
  <c r="BJ46" i="2"/>
  <c r="BG27" i="2"/>
  <c r="BG51" i="2"/>
  <c r="BG44" i="2"/>
  <c r="BJ57" i="2"/>
  <c r="BG5" i="2"/>
  <c r="BG23" i="2"/>
  <c r="BJ44" i="2"/>
  <c r="BJ27" i="2"/>
  <c r="BM56" i="2"/>
  <c r="BI13" i="2"/>
  <c r="BG39" i="2"/>
  <c r="BK28" i="2"/>
  <c r="BK36" i="2"/>
  <c r="BH46" i="2"/>
  <c r="BK45" i="2"/>
  <c r="BI45" i="2"/>
  <c r="BI16" i="2"/>
  <c r="BH17" i="2"/>
  <c r="BH33" i="2"/>
  <c r="BJ6" i="2"/>
  <c r="BK3" i="2"/>
  <c r="BH18" i="2"/>
  <c r="BH11" i="2"/>
  <c r="BI34" i="2"/>
  <c r="BH35" i="2"/>
  <c r="BK48" i="2"/>
  <c r="BK35" i="2"/>
  <c r="BI35" i="2"/>
  <c r="BJ50" i="2"/>
  <c r="BJ19" i="2"/>
  <c r="BI28" i="2"/>
  <c r="BH29" i="2"/>
  <c r="BK34" i="2"/>
  <c r="BI36" i="2"/>
  <c r="BH45" i="2"/>
  <c r="BK12" i="2"/>
  <c r="BI30" i="2"/>
  <c r="BI54" i="2"/>
  <c r="BK4" i="2"/>
  <c r="BH6" i="2"/>
  <c r="BG15" i="2"/>
  <c r="BK21" i="2"/>
  <c r="BJ38" i="2"/>
  <c r="BG49" i="2"/>
  <c r="BI6" i="2"/>
  <c r="BI4" i="2"/>
  <c r="BK14" i="2"/>
  <c r="BK30" i="2"/>
  <c r="BK7" i="2"/>
  <c r="BK15" i="2"/>
  <c r="BI25" i="2"/>
  <c r="BL38" i="2"/>
  <c r="BL31" i="2"/>
  <c r="BJ41" i="2"/>
  <c r="BI50" i="2"/>
  <c r="BK19" i="2"/>
  <c r="BK17" i="2"/>
  <c r="BH20" i="2"/>
  <c r="BL32" i="2"/>
  <c r="BK5" i="2"/>
  <c r="BG38" i="2"/>
  <c r="BI5" i="2"/>
  <c r="BG9" i="2"/>
  <c r="BH16" i="2"/>
  <c r="BI24" i="2"/>
  <c r="BG34" i="2"/>
  <c r="BJ9" i="2"/>
  <c r="BK24" i="2"/>
  <c r="BG36" i="2"/>
  <c r="BJ11" i="2"/>
  <c r="BG22" i="2"/>
  <c r="BG54" i="2"/>
  <c r="BJ53" i="2"/>
  <c r="BG59" i="2"/>
  <c r="BK51" i="2"/>
  <c r="BJ13" i="2"/>
  <c r="BM57" i="2"/>
  <c r="BG58" i="2"/>
  <c r="BJ24" i="2"/>
  <c r="BG13" i="2"/>
  <c r="BH31" i="2"/>
  <c r="BH41" i="2"/>
  <c r="BG42" i="2"/>
  <c r="BH26" i="2"/>
  <c r="BH50" i="2"/>
  <c r="BH7" i="2"/>
  <c r="BI14" i="2"/>
  <c r="BI38" i="2"/>
  <c r="BI7" i="2"/>
  <c r="BI15" i="2"/>
  <c r="BK38" i="2"/>
  <c r="BI48" i="2"/>
  <c r="BI21" i="2"/>
  <c r="BI17" i="2"/>
  <c r="BG19" i="2"/>
  <c r="BJ32" i="2"/>
  <c r="BI18" i="2"/>
  <c r="BI19" i="2"/>
  <c r="BJ42" i="2"/>
  <c r="BK26" i="2"/>
  <c r="BH40" i="2"/>
  <c r="BH48" i="2"/>
  <c r="BH42" i="2"/>
  <c r="BJ45" i="2"/>
  <c r="BK52" i="2"/>
  <c r="BI23" i="2"/>
  <c r="BH24" i="2"/>
  <c r="BG33" i="2"/>
  <c r="BL36" i="2"/>
  <c r="BJ3" i="2"/>
  <c r="BL58" i="2"/>
  <c r="BJ39" i="2"/>
  <c r="BL45" i="2"/>
  <c r="BK54" i="2"/>
  <c r="BH4" i="2"/>
  <c r="BG11" i="2"/>
  <c r="BJ16" i="2"/>
  <c r="BK23" i="2"/>
  <c r="BG35" i="2"/>
  <c r="BK47" i="2"/>
  <c r="BJ33" i="2"/>
  <c r="BL39" i="2"/>
  <c r="BG52" i="2"/>
  <c r="BG29" i="2"/>
  <c r="BJ34" i="2"/>
  <c r="BH44" i="2"/>
  <c r="BG45" i="2"/>
  <c r="BK49" i="2"/>
  <c r="BL56" i="2"/>
  <c r="BJ28" i="2"/>
  <c r="BJ36" i="2"/>
  <c r="BL33" i="2"/>
  <c r="BG3" i="2"/>
  <c r="BL34" i="2"/>
  <c r="BG8" i="2"/>
  <c r="BL43" i="2"/>
  <c r="BI46" i="2"/>
  <c r="BJ30" i="2"/>
  <c r="BJ54" i="2"/>
  <c r="BH9" i="2"/>
  <c r="BG10" i="2"/>
  <c r="BI9" i="2"/>
  <c r="BH34" i="2"/>
  <c r="BG43" i="2"/>
  <c r="BK16" i="2"/>
  <c r="BJ25" i="2"/>
  <c r="BK11" i="2"/>
  <c r="BK9" i="2"/>
  <c r="BJ10" i="2"/>
  <c r="BI11" i="2"/>
  <c r="BH36" i="2"/>
  <c r="BH3" i="2"/>
  <c r="BG14" i="2"/>
  <c r="BG30" i="2"/>
  <c r="BJ43" i="2"/>
  <c r="BK50" i="2"/>
  <c r="BH47" i="2"/>
  <c r="BG25" i="2"/>
  <c r="BH38" i="2"/>
  <c r="BJ31" i="2"/>
  <c r="BH49" i="2"/>
  <c r="BG50" i="2"/>
  <c r="BJ40" i="2"/>
  <c r="BG12" i="2"/>
  <c r="BI26" i="2"/>
  <c r="BK59" i="2"/>
  <c r="BH28" i="2"/>
  <c r="BL40" i="2"/>
  <c r="BK41" i="2"/>
  <c r="BG31" i="2"/>
  <c r="BI12" i="2"/>
  <c r="BK42" i="2"/>
  <c r="AC122" i="3" a="1"/>
  <c r="AC122" i="3" s="1"/>
  <c r="AB122" i="3"/>
  <c r="V122" i="3"/>
  <c r="R122" i="3" a="1"/>
  <c r="R122" i="3" s="1"/>
  <c r="L122" i="3" a="1"/>
  <c r="L122" i="3" s="1"/>
  <c r="H122" i="3" a="1"/>
  <c r="H122" i="3" s="1"/>
  <c r="AC121" i="3" a="1"/>
  <c r="AC121" i="3" s="1"/>
  <c r="AB121" i="3"/>
  <c r="V121" i="3"/>
  <c r="R121" i="3" a="1"/>
  <c r="R121" i="3" s="1"/>
  <c r="L121" i="3" a="1"/>
  <c r="L121" i="3" s="1"/>
  <c r="H121" i="3" a="1"/>
  <c r="H121" i="3" s="1"/>
  <c r="AC120" i="3" a="1"/>
  <c r="AC120" i="3" s="1"/>
  <c r="AB120" i="3"/>
  <c r="V120" i="3"/>
  <c r="R120" i="3" a="1"/>
  <c r="R120" i="3" s="1"/>
  <c r="L120" i="3" a="1"/>
  <c r="L120" i="3" s="1"/>
  <c r="H120" i="3" a="1"/>
  <c r="H120" i="3" s="1"/>
  <c r="AC119" i="3" a="1"/>
  <c r="AC119" i="3" s="1"/>
  <c r="AB119" i="3"/>
  <c r="V119" i="3"/>
  <c r="R119" i="3" a="1"/>
  <c r="R119" i="3" s="1"/>
  <c r="L119" i="3" a="1"/>
  <c r="L119" i="3" s="1"/>
  <c r="H119" i="3" a="1"/>
  <c r="H119" i="3" s="1"/>
  <c r="AC118" i="3" a="1"/>
  <c r="AC118" i="3" s="1"/>
  <c r="AB118" i="3"/>
  <c r="V118" i="3"/>
  <c r="R118" i="3" a="1"/>
  <c r="R118" i="3" s="1"/>
  <c r="L118" i="3" a="1"/>
  <c r="L118" i="3" s="1"/>
  <c r="H118" i="3" a="1"/>
  <c r="H118" i="3" s="1"/>
  <c r="AC117" i="3" a="1"/>
  <c r="AC117" i="3" s="1"/>
  <c r="AB117" i="3"/>
  <c r="V117" i="3"/>
  <c r="R117" i="3" a="1"/>
  <c r="R117" i="3" s="1"/>
  <c r="L117" i="3" a="1"/>
  <c r="L117" i="3" s="1"/>
  <c r="H117" i="3" a="1"/>
  <c r="H117" i="3" s="1"/>
  <c r="AC116" i="3" a="1"/>
  <c r="AC116" i="3" s="1"/>
  <c r="AB116" i="3"/>
  <c r="V116" i="3"/>
  <c r="R116" i="3" a="1"/>
  <c r="R116" i="3" s="1"/>
  <c r="L116" i="3" a="1"/>
  <c r="L116" i="3" s="1"/>
  <c r="H116" i="3" a="1"/>
  <c r="H116" i="3" s="1"/>
  <c r="AC115" i="3" a="1"/>
  <c r="AC115" i="3" s="1"/>
  <c r="AB115" i="3"/>
  <c r="V115" i="3"/>
  <c r="R115" i="3" a="1"/>
  <c r="R115" i="3" s="1"/>
  <c r="L115" i="3" a="1"/>
  <c r="L115" i="3" s="1"/>
  <c r="H115" i="3" a="1"/>
  <c r="H115" i="3" s="1"/>
  <c r="AC114" i="3" a="1"/>
  <c r="AC114" i="3" s="1"/>
  <c r="AB114" i="3"/>
  <c r="V114" i="3"/>
  <c r="R114" i="3" a="1"/>
  <c r="R114" i="3" s="1"/>
  <c r="L114" i="3" a="1"/>
  <c r="L114" i="3" s="1"/>
  <c r="H114" i="3" a="1"/>
  <c r="H114" i="3" s="1"/>
  <c r="AC113" i="3" a="1"/>
  <c r="AC113" i="3" s="1"/>
  <c r="AB113" i="3"/>
  <c r="V113" i="3"/>
  <c r="R113" i="3" a="1"/>
  <c r="R113" i="3" s="1"/>
  <c r="L113" i="3" a="1"/>
  <c r="L113" i="3" s="1"/>
  <c r="H113" i="3" a="1"/>
  <c r="H113" i="3" s="1"/>
  <c r="AC112" i="3" a="1"/>
  <c r="AC112" i="3" s="1"/>
  <c r="AB112" i="3"/>
  <c r="V112" i="3"/>
  <c r="R112" i="3" a="1"/>
  <c r="R112" i="3" s="1"/>
  <c r="L112" i="3" a="1"/>
  <c r="L112" i="3" s="1"/>
  <c r="H112" i="3" a="1"/>
  <c r="H112" i="3" s="1"/>
  <c r="AC111" i="3" a="1"/>
  <c r="AC111" i="3" s="1"/>
  <c r="AB111" i="3"/>
  <c r="V111" i="3"/>
  <c r="R111" i="3" a="1"/>
  <c r="R111" i="3" s="1"/>
  <c r="L111" i="3" a="1"/>
  <c r="L111" i="3" s="1"/>
  <c r="H111" i="3" a="1"/>
  <c r="H111" i="3" s="1"/>
  <c r="AC110" i="3" a="1"/>
  <c r="AC110" i="3" s="1"/>
  <c r="AB110" i="3"/>
  <c r="V110" i="3"/>
  <c r="R110" i="3" a="1"/>
  <c r="R110" i="3" s="1"/>
  <c r="L110" i="3" a="1"/>
  <c r="L110" i="3" s="1"/>
  <c r="H110" i="3" a="1"/>
  <c r="H110" i="3" s="1"/>
  <c r="AC109" i="3" a="1"/>
  <c r="AC109" i="3" s="1"/>
  <c r="AB109" i="3"/>
  <c r="V109" i="3"/>
  <c r="R109" i="3" a="1"/>
  <c r="R109" i="3" s="1"/>
  <c r="L109" i="3" a="1"/>
  <c r="L109" i="3" s="1"/>
  <c r="H109" i="3" a="1"/>
  <c r="H109" i="3" s="1"/>
  <c r="AC108" i="3" a="1"/>
  <c r="AC108" i="3" s="1"/>
  <c r="AB108" i="3"/>
  <c r="V108" i="3"/>
  <c r="R108" i="3" a="1"/>
  <c r="R108" i="3" s="1"/>
  <c r="L108" i="3" a="1"/>
  <c r="L108" i="3" s="1"/>
  <c r="H108" i="3" a="1"/>
  <c r="H108" i="3" s="1"/>
  <c r="AC107" i="3" a="1"/>
  <c r="AC107" i="3" s="1"/>
  <c r="AB107" i="3"/>
  <c r="V107" i="3"/>
  <c r="R107" i="3" a="1"/>
  <c r="R107" i="3" s="1"/>
  <c r="L107" i="3" a="1"/>
  <c r="L107" i="3" s="1"/>
  <c r="H107" i="3" a="1"/>
  <c r="H107" i="3" s="1"/>
  <c r="AC106" i="3" a="1"/>
  <c r="AC106" i="3" s="1"/>
  <c r="AB106" i="3"/>
  <c r="V106" i="3"/>
  <c r="R106" i="3" a="1"/>
  <c r="R106" i="3" s="1"/>
  <c r="L106" i="3" a="1"/>
  <c r="L106" i="3" s="1"/>
  <c r="H106" i="3" a="1"/>
  <c r="H106" i="3" s="1"/>
  <c r="AC105" i="3" a="1"/>
  <c r="AC105" i="3" s="1"/>
  <c r="AB105" i="3"/>
  <c r="V105" i="3"/>
  <c r="R105" i="3" a="1"/>
  <c r="R105" i="3" s="1"/>
  <c r="L105" i="3" a="1"/>
  <c r="L105" i="3" s="1"/>
  <c r="H105" i="3" a="1"/>
  <c r="H105" i="3" s="1"/>
  <c r="AC104" i="3" a="1"/>
  <c r="AC104" i="3" s="1"/>
  <c r="AB104" i="3"/>
  <c r="V104" i="3"/>
  <c r="R104" i="3" a="1"/>
  <c r="R104" i="3" s="1"/>
  <c r="L104" i="3" a="1"/>
  <c r="L104" i="3" s="1"/>
  <c r="H104" i="3" a="1"/>
  <c r="H104" i="3" s="1"/>
  <c r="AC103" i="3" a="1"/>
  <c r="AC103" i="3" s="1"/>
  <c r="AB103" i="3"/>
  <c r="V103" i="3"/>
  <c r="R103" i="3" a="1"/>
  <c r="R103" i="3" s="1"/>
  <c r="L103" i="3" a="1"/>
  <c r="L103" i="3" s="1"/>
  <c r="H103" i="3" a="1"/>
  <c r="H103" i="3" s="1"/>
  <c r="AC102" i="3" a="1"/>
  <c r="AC102" i="3" s="1"/>
  <c r="AB102" i="3"/>
  <c r="V102" i="3"/>
  <c r="R102" i="3" a="1"/>
  <c r="R102" i="3" s="1"/>
  <c r="L102" i="3" a="1"/>
  <c r="L102" i="3" s="1"/>
  <c r="H102" i="3" a="1"/>
  <c r="H102" i="3" s="1"/>
  <c r="AC101" i="3" a="1"/>
  <c r="AC101" i="3" s="1"/>
  <c r="AB101" i="3"/>
  <c r="V101" i="3"/>
  <c r="R101" i="3" a="1"/>
  <c r="R101" i="3" s="1"/>
  <c r="L101" i="3" a="1"/>
  <c r="L101" i="3" s="1"/>
  <c r="H101" i="3" a="1"/>
  <c r="H101" i="3" s="1"/>
  <c r="AC100" i="3" a="1"/>
  <c r="AC100" i="3" s="1"/>
  <c r="AB100" i="3"/>
  <c r="V100" i="3"/>
  <c r="R100" i="3" a="1"/>
  <c r="R100" i="3" s="1"/>
  <c r="L100" i="3" a="1"/>
  <c r="L100" i="3" s="1"/>
  <c r="H100" i="3" a="1"/>
  <c r="H100" i="3" s="1"/>
  <c r="AC99" i="3" a="1"/>
  <c r="AC99" i="3" s="1"/>
  <c r="AB99" i="3"/>
  <c r="V99" i="3"/>
  <c r="R99" i="3" a="1"/>
  <c r="R99" i="3" s="1"/>
  <c r="L99" i="3" a="1"/>
  <c r="L99" i="3" s="1"/>
  <c r="H99" i="3" a="1"/>
  <c r="H99" i="3" s="1"/>
  <c r="AC98" i="3" a="1"/>
  <c r="AC98" i="3" s="1"/>
  <c r="AB98" i="3"/>
  <c r="V98" i="3"/>
  <c r="R98" i="3" a="1"/>
  <c r="R98" i="3" s="1"/>
  <c r="L98" i="3" a="1"/>
  <c r="L98" i="3" s="1"/>
  <c r="H98" i="3" a="1"/>
  <c r="H98" i="3" s="1"/>
  <c r="AC97" i="3" a="1"/>
  <c r="AC97" i="3" s="1"/>
  <c r="AB97" i="3"/>
  <c r="V97" i="3"/>
  <c r="R97" i="3" a="1"/>
  <c r="R97" i="3" s="1"/>
  <c r="L97" i="3" a="1"/>
  <c r="L97" i="3" s="1"/>
  <c r="H97" i="3" a="1"/>
  <c r="H97" i="3" s="1"/>
  <c r="AC96" i="3" a="1"/>
  <c r="AC96" i="3" s="1"/>
  <c r="AB96" i="3"/>
  <c r="V96" i="3"/>
  <c r="R96" i="3" a="1"/>
  <c r="R96" i="3" s="1"/>
  <c r="L96" i="3" a="1"/>
  <c r="L96" i="3" s="1"/>
  <c r="H96" i="3" a="1"/>
  <c r="H96" i="3" s="1"/>
  <c r="AC95" i="3" a="1"/>
  <c r="AC95" i="3" s="1"/>
  <c r="AB95" i="3"/>
  <c r="V95" i="3"/>
  <c r="R95" i="3" a="1"/>
  <c r="R95" i="3" s="1"/>
  <c r="L95" i="3" a="1"/>
  <c r="L95" i="3" s="1"/>
  <c r="H95" i="3" a="1"/>
  <c r="H95" i="3" s="1"/>
  <c r="AC94" i="3" a="1"/>
  <c r="AC94" i="3" s="1"/>
  <c r="AB94" i="3"/>
  <c r="V94" i="3"/>
  <c r="R94" i="3" a="1"/>
  <c r="R94" i="3" s="1"/>
  <c r="L94" i="3" a="1"/>
  <c r="L94" i="3" s="1"/>
  <c r="H94" i="3" a="1"/>
  <c r="H94" i="3" s="1"/>
  <c r="AC93" i="3" a="1"/>
  <c r="AC93" i="3" s="1"/>
  <c r="AB93" i="3"/>
  <c r="V93" i="3"/>
  <c r="R93" i="3" a="1"/>
  <c r="R93" i="3" s="1"/>
  <c r="L93" i="3" a="1"/>
  <c r="L93" i="3" s="1"/>
  <c r="H93" i="3" a="1"/>
  <c r="H93" i="3" s="1"/>
  <c r="AC92" i="3" a="1"/>
  <c r="AC92" i="3" s="1"/>
  <c r="AB92" i="3"/>
  <c r="V92" i="3"/>
  <c r="R92" i="3" a="1"/>
  <c r="R92" i="3" s="1"/>
  <c r="L92" i="3" a="1"/>
  <c r="L92" i="3" s="1"/>
  <c r="H92" i="3" a="1"/>
  <c r="H92" i="3" s="1"/>
  <c r="AC91" i="3" a="1"/>
  <c r="AC91" i="3" s="1"/>
  <c r="AB91" i="3"/>
  <c r="V91" i="3"/>
  <c r="R91" i="3" a="1"/>
  <c r="R91" i="3" s="1"/>
  <c r="L91" i="3" a="1"/>
  <c r="L91" i="3" s="1"/>
  <c r="H91" i="3" a="1"/>
  <c r="H91" i="3" s="1"/>
  <c r="AC90" i="3" a="1"/>
  <c r="AC90" i="3" s="1"/>
  <c r="AB90" i="3"/>
  <c r="V90" i="3"/>
  <c r="R90" i="3" a="1"/>
  <c r="R90" i="3" s="1"/>
  <c r="L90" i="3" a="1"/>
  <c r="L90" i="3" s="1"/>
  <c r="H90" i="3" a="1"/>
  <c r="H90" i="3" s="1"/>
  <c r="AC89" i="3" a="1"/>
  <c r="AC89" i="3" s="1"/>
  <c r="AB89" i="3"/>
  <c r="V89" i="3"/>
  <c r="R89" i="3" a="1"/>
  <c r="R89" i="3" s="1"/>
  <c r="L89" i="3" a="1"/>
  <c r="L89" i="3" s="1"/>
  <c r="H89" i="3" a="1"/>
  <c r="H89" i="3" s="1"/>
  <c r="AC88" i="3" a="1"/>
  <c r="AC88" i="3" s="1"/>
  <c r="AB88" i="3"/>
  <c r="V88" i="3"/>
  <c r="R88" i="3" a="1"/>
  <c r="R88" i="3" s="1"/>
  <c r="L88" i="3" a="1"/>
  <c r="L88" i="3" s="1"/>
  <c r="H88" i="3" a="1"/>
  <c r="H88" i="3" s="1"/>
  <c r="AC87" i="3" a="1"/>
  <c r="AC87" i="3" s="1"/>
  <c r="AB87" i="3"/>
  <c r="V87" i="3"/>
  <c r="R87" i="3" a="1"/>
  <c r="R87" i="3" s="1"/>
  <c r="L87" i="3" a="1"/>
  <c r="L87" i="3" s="1"/>
  <c r="H87" i="3" a="1"/>
  <c r="H87" i="3" s="1"/>
  <c r="AC86" i="3" a="1"/>
  <c r="AC86" i="3" s="1"/>
  <c r="AB86" i="3"/>
  <c r="V86" i="3"/>
  <c r="R86" i="3" a="1"/>
  <c r="R86" i="3" s="1"/>
  <c r="L86" i="3" a="1"/>
  <c r="L86" i="3" s="1"/>
  <c r="H86" i="3" a="1"/>
  <c r="H86" i="3" s="1"/>
  <c r="AC85" i="3" a="1"/>
  <c r="AC85" i="3" s="1"/>
  <c r="AB85" i="3"/>
  <c r="V85" i="3"/>
  <c r="R85" i="3" a="1"/>
  <c r="R85" i="3" s="1"/>
  <c r="L85" i="3" a="1"/>
  <c r="L85" i="3" s="1"/>
  <c r="H85" i="3" a="1"/>
  <c r="H85" i="3" s="1"/>
  <c r="AC84" i="3" a="1"/>
  <c r="AC84" i="3" s="1"/>
  <c r="AB84" i="3"/>
  <c r="V84" i="3"/>
  <c r="R84" i="3" a="1"/>
  <c r="R84" i="3" s="1"/>
  <c r="L84" i="3" a="1"/>
  <c r="L84" i="3" s="1"/>
  <c r="H84" i="3" a="1"/>
  <c r="H84" i="3" s="1"/>
  <c r="AC83" i="3" a="1"/>
  <c r="AC83" i="3" s="1"/>
  <c r="AB83" i="3"/>
  <c r="V83" i="3"/>
  <c r="R83" i="3" a="1"/>
  <c r="R83" i="3" s="1"/>
  <c r="L83" i="3" a="1"/>
  <c r="L83" i="3" s="1"/>
  <c r="H83" i="3" a="1"/>
  <c r="H83" i="3" s="1"/>
  <c r="AC82" i="3" a="1"/>
  <c r="AC82" i="3" s="1"/>
  <c r="AB82" i="3"/>
  <c r="V82" i="3"/>
  <c r="R82" i="3" a="1"/>
  <c r="R82" i="3" s="1"/>
  <c r="L82" i="3" a="1"/>
  <c r="L82" i="3" s="1"/>
  <c r="H82" i="3" a="1"/>
  <c r="H82" i="3" s="1"/>
  <c r="AC81" i="3" a="1"/>
  <c r="AC81" i="3" s="1"/>
  <c r="AB81" i="3"/>
  <c r="V81" i="3"/>
  <c r="R81" i="3" a="1"/>
  <c r="R81" i="3" s="1"/>
  <c r="L81" i="3" a="1"/>
  <c r="L81" i="3" s="1"/>
  <c r="H81" i="3" a="1"/>
  <c r="H81" i="3" s="1"/>
  <c r="AC80" i="3" a="1"/>
  <c r="AC80" i="3" s="1"/>
  <c r="AB80" i="3"/>
  <c r="V80" i="3"/>
  <c r="R80" i="3" a="1"/>
  <c r="R80" i="3" s="1"/>
  <c r="L80" i="3" a="1"/>
  <c r="L80" i="3" s="1"/>
  <c r="H80" i="3" a="1"/>
  <c r="H80" i="3" s="1"/>
  <c r="AC79" i="3" a="1"/>
  <c r="AC79" i="3" s="1"/>
  <c r="AB79" i="3"/>
  <c r="V79" i="3"/>
  <c r="R79" i="3" a="1"/>
  <c r="R79" i="3" s="1"/>
  <c r="L79" i="3" a="1"/>
  <c r="L79" i="3" s="1"/>
  <c r="H79" i="3" a="1"/>
  <c r="H79" i="3" s="1"/>
  <c r="AC78" i="3" a="1"/>
  <c r="AC78" i="3" s="1"/>
  <c r="AB78" i="3"/>
  <c r="V78" i="3"/>
  <c r="R78" i="3" a="1"/>
  <c r="R78" i="3" s="1"/>
  <c r="L78" i="3" a="1"/>
  <c r="L78" i="3" s="1"/>
  <c r="H78" i="3" a="1"/>
  <c r="H78" i="3" s="1"/>
  <c r="AC77" i="3" a="1"/>
  <c r="AC77" i="3" s="1"/>
  <c r="AB77" i="3"/>
  <c r="V77" i="3"/>
  <c r="R77" i="3" a="1"/>
  <c r="R77" i="3" s="1"/>
  <c r="L77" i="3" a="1"/>
  <c r="L77" i="3" s="1"/>
  <c r="H77" i="3" a="1"/>
  <c r="H77" i="3" s="1"/>
  <c r="AC76" i="3" a="1"/>
  <c r="AC76" i="3" s="1"/>
  <c r="AB76" i="3"/>
  <c r="V76" i="3"/>
  <c r="R76" i="3" a="1"/>
  <c r="R76" i="3" s="1"/>
  <c r="L76" i="3" a="1"/>
  <c r="L76" i="3" s="1"/>
  <c r="H76" i="3" a="1"/>
  <c r="H76" i="3" s="1"/>
  <c r="AC75" i="3" a="1"/>
  <c r="AC75" i="3" s="1"/>
  <c r="AB75" i="3"/>
  <c r="V75" i="3"/>
  <c r="R75" i="3" a="1"/>
  <c r="R75" i="3" s="1"/>
  <c r="L75" i="3" a="1"/>
  <c r="L75" i="3" s="1"/>
  <c r="H75" i="3" a="1"/>
  <c r="H75" i="3" s="1"/>
  <c r="AC74" i="3" a="1"/>
  <c r="AC74" i="3" s="1"/>
  <c r="AB74" i="3"/>
  <c r="V74" i="3"/>
  <c r="R74" i="3" a="1"/>
  <c r="R74" i="3" s="1"/>
  <c r="L74" i="3" a="1"/>
  <c r="L74" i="3" s="1"/>
  <c r="H74" i="3" a="1"/>
  <c r="H74" i="3" s="1"/>
  <c r="AC73" i="3" a="1"/>
  <c r="AC73" i="3" s="1"/>
  <c r="AB73" i="3"/>
  <c r="V73" i="3"/>
  <c r="R73" i="3" a="1"/>
  <c r="R73" i="3" s="1"/>
  <c r="L73" i="3" a="1"/>
  <c r="L73" i="3" s="1"/>
  <c r="H73" i="3" a="1"/>
  <c r="H73" i="3" s="1"/>
  <c r="AC72" i="3" a="1"/>
  <c r="AC72" i="3" s="1"/>
  <c r="AB72" i="3"/>
  <c r="V72" i="3"/>
  <c r="R72" i="3" a="1"/>
  <c r="R72" i="3" s="1"/>
  <c r="L72" i="3" a="1"/>
  <c r="L72" i="3" s="1"/>
  <c r="H72" i="3" a="1"/>
  <c r="H72" i="3" s="1"/>
  <c r="AC71" i="3" a="1"/>
  <c r="AC71" i="3" s="1"/>
  <c r="AB71" i="3"/>
  <c r="V71" i="3"/>
  <c r="R71" i="3" a="1"/>
  <c r="R71" i="3" s="1"/>
  <c r="L71" i="3" a="1"/>
  <c r="L71" i="3" s="1"/>
  <c r="H71" i="3" a="1"/>
  <c r="H71" i="3" s="1"/>
  <c r="AC70" i="3" a="1"/>
  <c r="AC70" i="3" s="1"/>
  <c r="AB70" i="3"/>
  <c r="V70" i="3"/>
  <c r="R70" i="3" a="1"/>
  <c r="R70" i="3" s="1"/>
  <c r="L70" i="3" a="1"/>
  <c r="L70" i="3" s="1"/>
  <c r="H70" i="3" a="1"/>
  <c r="H70" i="3" s="1"/>
  <c r="AC69" i="3" a="1"/>
  <c r="AC69" i="3" s="1"/>
  <c r="AB69" i="3"/>
  <c r="V69" i="3"/>
  <c r="R69" i="3" a="1"/>
  <c r="R69" i="3" s="1"/>
  <c r="L69" i="3" a="1"/>
  <c r="L69" i="3" s="1"/>
  <c r="H69" i="3" a="1"/>
  <c r="H69" i="3" s="1"/>
  <c r="AC68" i="3" a="1"/>
  <c r="AC68" i="3" s="1"/>
  <c r="AB68" i="3"/>
  <c r="V68" i="3"/>
  <c r="R68" i="3" a="1"/>
  <c r="R68" i="3" s="1"/>
  <c r="L68" i="3" a="1"/>
  <c r="L68" i="3" s="1"/>
  <c r="H68" i="3" a="1"/>
  <c r="H68" i="3" s="1"/>
  <c r="AC67" i="3" a="1"/>
  <c r="AC67" i="3" s="1"/>
  <c r="AB67" i="3"/>
  <c r="V67" i="3"/>
  <c r="R67" i="3" a="1"/>
  <c r="R67" i="3" s="1"/>
  <c r="L67" i="3" a="1"/>
  <c r="L67" i="3" s="1"/>
  <c r="H67" i="3" a="1"/>
  <c r="H67" i="3" s="1"/>
  <c r="AC66" i="3" a="1"/>
  <c r="AC66" i="3" s="1"/>
  <c r="AB66" i="3"/>
  <c r="V66" i="3"/>
  <c r="R66" i="3" a="1"/>
  <c r="R66" i="3" s="1"/>
  <c r="L66" i="3" a="1"/>
  <c r="L66" i="3" s="1"/>
  <c r="H66" i="3" a="1"/>
  <c r="H66" i="3" s="1"/>
  <c r="AC65" i="3" a="1"/>
  <c r="AC65" i="3" s="1"/>
  <c r="AB65" i="3"/>
  <c r="V65" i="3"/>
  <c r="R65" i="3" a="1"/>
  <c r="R65" i="3" s="1"/>
  <c r="L65" i="3" a="1"/>
  <c r="L65" i="3" s="1"/>
  <c r="H65" i="3" a="1"/>
  <c r="H65" i="3" s="1"/>
  <c r="AC64" i="3" a="1"/>
  <c r="AC64" i="3" s="1"/>
  <c r="AB64" i="3"/>
  <c r="V64" i="3"/>
  <c r="R64" i="3" a="1"/>
  <c r="R64" i="3" s="1"/>
  <c r="L64" i="3" a="1"/>
  <c r="L64" i="3" s="1"/>
  <c r="H64" i="3" a="1"/>
  <c r="H64" i="3" s="1"/>
  <c r="AC63" i="3" a="1"/>
  <c r="AC63" i="3" s="1"/>
  <c r="AB63" i="3"/>
  <c r="V63" i="3"/>
  <c r="R63" i="3" a="1"/>
  <c r="R63" i="3" s="1"/>
  <c r="L63" i="3" a="1"/>
  <c r="L63" i="3" s="1"/>
  <c r="H63" i="3" a="1"/>
  <c r="H63" i="3" s="1"/>
  <c r="AC62" i="3" a="1"/>
  <c r="AC62" i="3" s="1"/>
  <c r="AB62" i="3"/>
  <c r="V62" i="3"/>
  <c r="R62" i="3" a="1"/>
  <c r="R62" i="3" s="1"/>
  <c r="L62" i="3" a="1"/>
  <c r="L62" i="3" s="1"/>
  <c r="H62" i="3" a="1"/>
  <c r="H62" i="3" s="1"/>
  <c r="AC61" i="3" a="1"/>
  <c r="AC61" i="3" s="1"/>
  <c r="AB61" i="3"/>
  <c r="V61" i="3"/>
  <c r="R61" i="3" a="1"/>
  <c r="R61" i="3" s="1"/>
  <c r="L61" i="3" a="1"/>
  <c r="L61" i="3" s="1"/>
  <c r="H61" i="3" a="1"/>
  <c r="H61" i="3" s="1"/>
  <c r="AC60" i="3" a="1"/>
  <c r="AC60" i="3" s="1"/>
  <c r="AB60" i="3"/>
  <c r="V60" i="3"/>
  <c r="R60" i="3" a="1"/>
  <c r="R60" i="3" s="1"/>
  <c r="L60" i="3" a="1"/>
  <c r="L60" i="3" s="1"/>
  <c r="H60" i="3" a="1"/>
  <c r="H60" i="3" s="1"/>
  <c r="AC59" i="3" a="1"/>
  <c r="AC59" i="3" s="1"/>
  <c r="AB59" i="3"/>
  <c r="V59" i="3"/>
  <c r="R59" i="3" a="1"/>
  <c r="R59" i="3" s="1"/>
  <c r="L59" i="3" a="1"/>
  <c r="L59" i="3" s="1"/>
  <c r="H59" i="3" a="1"/>
  <c r="H59" i="3" s="1"/>
  <c r="AC58" i="3" a="1"/>
  <c r="AC58" i="3" s="1"/>
  <c r="AB58" i="3"/>
  <c r="V58" i="3"/>
  <c r="R58" i="3" a="1"/>
  <c r="R58" i="3" s="1"/>
  <c r="L58" i="3" a="1"/>
  <c r="L58" i="3" s="1"/>
  <c r="H58" i="3" a="1"/>
  <c r="H58" i="3" s="1"/>
  <c r="AC57" i="3" a="1"/>
  <c r="AC57" i="3" s="1"/>
  <c r="AB57" i="3"/>
  <c r="V57" i="3"/>
  <c r="R57" i="3" a="1"/>
  <c r="R57" i="3" s="1"/>
  <c r="L57" i="3" a="1"/>
  <c r="L57" i="3" s="1"/>
  <c r="H57" i="3" a="1"/>
  <c r="H57" i="3" s="1"/>
  <c r="AC56" i="3" a="1"/>
  <c r="AC56" i="3" s="1"/>
  <c r="AB56" i="3"/>
  <c r="V56" i="3"/>
  <c r="R56" i="3" a="1"/>
  <c r="R56" i="3" s="1"/>
  <c r="L56" i="3" a="1"/>
  <c r="L56" i="3" s="1"/>
  <c r="H56" i="3" a="1"/>
  <c r="H56" i="3" s="1"/>
  <c r="AC55" i="3" a="1"/>
  <c r="AC55" i="3" s="1"/>
  <c r="AB55" i="3"/>
  <c r="V55" i="3"/>
  <c r="R55" i="3" a="1"/>
  <c r="R55" i="3" s="1"/>
  <c r="L55" i="3" a="1"/>
  <c r="L55" i="3" s="1"/>
  <c r="H55" i="3" a="1"/>
  <c r="H55" i="3" s="1"/>
  <c r="AC54" i="3" a="1"/>
  <c r="AC54" i="3" s="1"/>
  <c r="AB54" i="3"/>
  <c r="V54" i="3"/>
  <c r="R54" i="3" a="1"/>
  <c r="R54" i="3" s="1"/>
  <c r="L54" i="3" a="1"/>
  <c r="L54" i="3" s="1"/>
  <c r="H54" i="3" a="1"/>
  <c r="H54" i="3" s="1"/>
  <c r="AC53" i="3" a="1"/>
  <c r="AC53" i="3" s="1"/>
  <c r="AB53" i="3"/>
  <c r="V53" i="3"/>
  <c r="R53" i="3" a="1"/>
  <c r="R53" i="3" s="1"/>
  <c r="L53" i="3" a="1"/>
  <c r="L53" i="3" s="1"/>
  <c r="H53" i="3" a="1"/>
  <c r="H53" i="3" s="1"/>
  <c r="AC52" i="3" a="1"/>
  <c r="AC52" i="3" s="1"/>
  <c r="AB52" i="3"/>
  <c r="V52" i="3"/>
  <c r="R52" i="3" a="1"/>
  <c r="R52" i="3" s="1"/>
  <c r="L52" i="3" a="1"/>
  <c r="L52" i="3" s="1"/>
  <c r="H52" i="3" a="1"/>
  <c r="H52" i="3" s="1"/>
  <c r="AC51" i="3" a="1"/>
  <c r="AC51" i="3" s="1"/>
  <c r="AB51" i="3"/>
  <c r="V51" i="3"/>
  <c r="R51" i="3" a="1"/>
  <c r="R51" i="3" s="1"/>
  <c r="L51" i="3" a="1"/>
  <c r="L51" i="3" s="1"/>
  <c r="H51" i="3" a="1"/>
  <c r="H51" i="3" s="1"/>
  <c r="AC50" i="3" a="1"/>
  <c r="AC50" i="3" s="1"/>
  <c r="AB50" i="3"/>
  <c r="V50" i="3"/>
  <c r="R50" i="3" a="1"/>
  <c r="R50" i="3" s="1"/>
  <c r="L50" i="3" a="1"/>
  <c r="L50" i="3" s="1"/>
  <c r="H50" i="3" a="1"/>
  <c r="H50" i="3" s="1"/>
  <c r="AC49" i="3" a="1"/>
  <c r="AC49" i="3" s="1"/>
  <c r="AB49" i="3"/>
  <c r="V49" i="3"/>
  <c r="R49" i="3" a="1"/>
  <c r="R49" i="3" s="1"/>
  <c r="L49" i="3" a="1"/>
  <c r="L49" i="3" s="1"/>
  <c r="H49" i="3" a="1"/>
  <c r="H49" i="3" s="1"/>
  <c r="AC48" i="3" a="1"/>
  <c r="AC48" i="3" s="1"/>
  <c r="AB48" i="3"/>
  <c r="V48" i="3"/>
  <c r="R48" i="3" a="1"/>
  <c r="R48" i="3" s="1"/>
  <c r="L48" i="3" a="1"/>
  <c r="L48" i="3" s="1"/>
  <c r="H48" i="3" a="1"/>
  <c r="H48" i="3" s="1"/>
  <c r="AC47" i="3" a="1"/>
  <c r="AC47" i="3" s="1"/>
  <c r="AB47" i="3"/>
  <c r="V47" i="3"/>
  <c r="R47" i="3" a="1"/>
  <c r="R47" i="3" s="1"/>
  <c r="L47" i="3" a="1"/>
  <c r="L47" i="3" s="1"/>
  <c r="H47" i="3" a="1"/>
  <c r="H47" i="3" s="1"/>
  <c r="AC46" i="3" a="1"/>
  <c r="AC46" i="3" s="1"/>
  <c r="AB46" i="3"/>
  <c r="V46" i="3"/>
  <c r="R46" i="3" a="1"/>
  <c r="R46" i="3" s="1"/>
  <c r="L46" i="3" a="1"/>
  <c r="L46" i="3" s="1"/>
  <c r="H46" i="3" a="1"/>
  <c r="H46" i="3" s="1"/>
  <c r="AC45" i="3" a="1"/>
  <c r="AC45" i="3" s="1"/>
  <c r="AB45" i="3"/>
  <c r="V45" i="3"/>
  <c r="R45" i="3" a="1"/>
  <c r="R45" i="3" s="1"/>
  <c r="L45" i="3" a="1"/>
  <c r="L45" i="3" s="1"/>
  <c r="H45" i="3" a="1"/>
  <c r="H45" i="3" s="1"/>
  <c r="AC44" i="3" a="1"/>
  <c r="AC44" i="3" s="1"/>
  <c r="AB44" i="3"/>
  <c r="V44" i="3"/>
  <c r="R44" i="3" a="1"/>
  <c r="R44" i="3" s="1"/>
  <c r="L44" i="3" a="1"/>
  <c r="L44" i="3" s="1"/>
  <c r="H44" i="3" a="1"/>
  <c r="H44" i="3" s="1"/>
  <c r="AC43" i="3" a="1"/>
  <c r="AC43" i="3" s="1"/>
  <c r="AB43" i="3"/>
  <c r="V43" i="3"/>
  <c r="R43" i="3" a="1"/>
  <c r="R43" i="3" s="1"/>
  <c r="L43" i="3" a="1"/>
  <c r="L43" i="3" s="1"/>
  <c r="H43" i="3" a="1"/>
  <c r="H43" i="3" s="1"/>
  <c r="AC42" i="3" a="1"/>
  <c r="AC42" i="3" s="1"/>
  <c r="AB42" i="3"/>
  <c r="V42" i="3"/>
  <c r="R42" i="3" a="1"/>
  <c r="R42" i="3" s="1"/>
  <c r="L42" i="3" a="1"/>
  <c r="L42" i="3" s="1"/>
  <c r="H42" i="3" a="1"/>
  <c r="H42" i="3" s="1"/>
  <c r="AC41" i="3" a="1"/>
  <c r="AC41" i="3" s="1"/>
  <c r="AB41" i="3"/>
  <c r="V41" i="3"/>
  <c r="R41" i="3" a="1"/>
  <c r="R41" i="3" s="1"/>
  <c r="L41" i="3" a="1"/>
  <c r="L41" i="3" s="1"/>
  <c r="H41" i="3" a="1"/>
  <c r="H41" i="3" s="1"/>
  <c r="AC40" i="3" a="1"/>
  <c r="AC40" i="3" s="1"/>
  <c r="AB40" i="3"/>
  <c r="V40" i="3"/>
  <c r="R40" i="3" a="1"/>
  <c r="R40" i="3" s="1"/>
  <c r="L40" i="3" a="1"/>
  <c r="L40" i="3" s="1"/>
  <c r="H40" i="3" a="1"/>
  <c r="H40" i="3" s="1"/>
  <c r="AC39" i="3" a="1"/>
  <c r="AC39" i="3" s="1"/>
  <c r="AB39" i="3"/>
  <c r="V39" i="3"/>
  <c r="R39" i="3" a="1"/>
  <c r="R39" i="3" s="1"/>
  <c r="L39" i="3" a="1"/>
  <c r="L39" i="3" s="1"/>
  <c r="H39" i="3" a="1"/>
  <c r="H39" i="3" s="1"/>
  <c r="AC38" i="3" a="1"/>
  <c r="AC38" i="3" s="1"/>
  <c r="AB38" i="3"/>
  <c r="V38" i="3"/>
  <c r="R38" i="3" a="1"/>
  <c r="R38" i="3" s="1"/>
  <c r="L38" i="3" a="1"/>
  <c r="L38" i="3" s="1"/>
  <c r="H38" i="3" a="1"/>
  <c r="H38" i="3" s="1"/>
  <c r="AC37" i="3" a="1"/>
  <c r="AC37" i="3" s="1"/>
  <c r="AB37" i="3"/>
  <c r="V37" i="3"/>
  <c r="R37" i="3" a="1"/>
  <c r="R37" i="3" s="1"/>
  <c r="L37" i="3" a="1"/>
  <c r="L37" i="3" s="1"/>
  <c r="H37" i="3" a="1"/>
  <c r="H37" i="3" s="1"/>
  <c r="AC36" i="3" a="1"/>
  <c r="AC36" i="3" s="1"/>
  <c r="AB36" i="3"/>
  <c r="V36" i="3"/>
  <c r="R36" i="3" a="1"/>
  <c r="R36" i="3" s="1"/>
  <c r="L36" i="3" a="1"/>
  <c r="L36" i="3" s="1"/>
  <c r="H36" i="3" a="1"/>
  <c r="H36" i="3" s="1"/>
  <c r="AC35" i="3" a="1"/>
  <c r="AC35" i="3" s="1"/>
  <c r="AB35" i="3"/>
  <c r="V35" i="3"/>
  <c r="R35" i="3" a="1"/>
  <c r="R35" i="3" s="1"/>
  <c r="L35" i="3" a="1"/>
  <c r="L35" i="3" s="1"/>
  <c r="H35" i="3" a="1"/>
  <c r="H35" i="3" s="1"/>
  <c r="AC34" i="3" a="1"/>
  <c r="AC34" i="3" s="1"/>
  <c r="AB34" i="3"/>
  <c r="V34" i="3"/>
  <c r="R34" i="3" a="1"/>
  <c r="R34" i="3" s="1"/>
  <c r="L34" i="3" a="1"/>
  <c r="L34" i="3" s="1"/>
  <c r="H34" i="3" a="1"/>
  <c r="H34" i="3" s="1"/>
  <c r="AC33" i="3" a="1"/>
  <c r="AC33" i="3" s="1"/>
  <c r="AB33" i="3"/>
  <c r="V33" i="3"/>
  <c r="R33" i="3" a="1"/>
  <c r="R33" i="3" s="1"/>
  <c r="L33" i="3" a="1"/>
  <c r="L33" i="3" s="1"/>
  <c r="H33" i="3" a="1"/>
  <c r="H33" i="3" s="1"/>
  <c r="AC32" i="3" a="1"/>
  <c r="AC32" i="3" s="1"/>
  <c r="AB32" i="3"/>
  <c r="V32" i="3"/>
  <c r="R32" i="3" a="1"/>
  <c r="R32" i="3" s="1"/>
  <c r="L32" i="3" a="1"/>
  <c r="L32" i="3" s="1"/>
  <c r="H32" i="3" a="1"/>
  <c r="H32" i="3" s="1"/>
  <c r="AC31" i="3" a="1"/>
  <c r="AC31" i="3" s="1"/>
  <c r="AB31" i="3"/>
  <c r="V31" i="3"/>
  <c r="R31" i="3" a="1"/>
  <c r="R31" i="3" s="1"/>
  <c r="L31" i="3" a="1"/>
  <c r="L31" i="3" s="1"/>
  <c r="H31" i="3" a="1"/>
  <c r="H31" i="3" s="1"/>
  <c r="AC30" i="3" a="1"/>
  <c r="AC30" i="3" s="1"/>
  <c r="AB30" i="3"/>
  <c r="V30" i="3"/>
  <c r="R30" i="3" a="1"/>
  <c r="R30" i="3" s="1"/>
  <c r="L30" i="3" a="1"/>
  <c r="L30" i="3" s="1"/>
  <c r="H30" i="3" a="1"/>
  <c r="H30" i="3" s="1"/>
  <c r="AC29" i="3" a="1"/>
  <c r="AC29" i="3" s="1"/>
  <c r="AB29" i="3"/>
  <c r="V29" i="3"/>
  <c r="R29" i="3" a="1"/>
  <c r="R29" i="3" s="1"/>
  <c r="L29" i="3" a="1"/>
  <c r="L29" i="3" s="1"/>
  <c r="H29" i="3" a="1"/>
  <c r="H29" i="3" s="1"/>
  <c r="AC28" i="3" a="1"/>
  <c r="AC28" i="3" s="1"/>
  <c r="AB28" i="3"/>
  <c r="V28" i="3"/>
  <c r="R28" i="3" a="1"/>
  <c r="R28" i="3" s="1"/>
  <c r="L28" i="3" a="1"/>
  <c r="L28" i="3" s="1"/>
  <c r="H28" i="3" a="1"/>
  <c r="H28" i="3" s="1"/>
  <c r="AC27" i="3" a="1"/>
  <c r="AC27" i="3" s="1"/>
  <c r="AB27" i="3"/>
  <c r="V27" i="3"/>
  <c r="R27" i="3" a="1"/>
  <c r="R27" i="3" s="1"/>
  <c r="L27" i="3" a="1"/>
  <c r="L27" i="3" s="1"/>
  <c r="H27" i="3" a="1"/>
  <c r="H27" i="3" s="1"/>
  <c r="AC26" i="3" a="1"/>
  <c r="AC26" i="3" s="1"/>
  <c r="AB26" i="3"/>
  <c r="V26" i="3"/>
  <c r="R26" i="3" a="1"/>
  <c r="R26" i="3" s="1"/>
  <c r="L26" i="3" a="1"/>
  <c r="L26" i="3" s="1"/>
  <c r="H26" i="3" a="1"/>
  <c r="H26" i="3" s="1"/>
  <c r="AC25" i="3" a="1"/>
  <c r="AC25" i="3" s="1"/>
  <c r="AB25" i="3"/>
  <c r="V25" i="3"/>
  <c r="R25" i="3" a="1"/>
  <c r="R25" i="3" s="1"/>
  <c r="L25" i="3" a="1"/>
  <c r="L25" i="3" s="1"/>
  <c r="H25" i="3" a="1"/>
  <c r="H25" i="3" s="1"/>
  <c r="AC24" i="3" a="1"/>
  <c r="AC24" i="3" s="1"/>
  <c r="AB24" i="3"/>
  <c r="V24" i="3"/>
  <c r="R24" i="3" a="1"/>
  <c r="R24" i="3" s="1"/>
  <c r="L24" i="3" a="1"/>
  <c r="L24" i="3" s="1"/>
  <c r="H24" i="3" a="1"/>
  <c r="H24" i="3" s="1"/>
  <c r="AC23" i="3" a="1"/>
  <c r="AC23" i="3" s="1"/>
  <c r="AB23" i="3"/>
  <c r="V23" i="3"/>
  <c r="R23" i="3" a="1"/>
  <c r="R23" i="3" s="1"/>
  <c r="L23" i="3" a="1"/>
  <c r="L23" i="3" s="1"/>
  <c r="H23" i="3" a="1"/>
  <c r="H23" i="3" s="1"/>
  <c r="AC22" i="3" a="1"/>
  <c r="AC22" i="3" s="1"/>
  <c r="AB22" i="3"/>
  <c r="V22" i="3"/>
  <c r="R22" i="3" a="1"/>
  <c r="R22" i="3" s="1"/>
  <c r="L22" i="3" a="1"/>
  <c r="L22" i="3" s="1"/>
  <c r="H22" i="3" a="1"/>
  <c r="H22" i="3" s="1"/>
  <c r="AC21" i="3" a="1"/>
  <c r="AC21" i="3" s="1"/>
  <c r="AB21" i="3"/>
  <c r="V21" i="3"/>
  <c r="R21" i="3" a="1"/>
  <c r="R21" i="3" s="1"/>
  <c r="L21" i="3" a="1"/>
  <c r="L21" i="3" s="1"/>
  <c r="H21" i="3" a="1"/>
  <c r="H21" i="3" s="1"/>
  <c r="AH1" i="3"/>
  <c r="AB4" i="3"/>
  <c r="AB5" i="3"/>
  <c r="AB6" i="3"/>
  <c r="AB7" i="3"/>
  <c r="AB8" i="3"/>
  <c r="AB9" i="3"/>
  <c r="AB10" i="3"/>
  <c r="AB11" i="3"/>
  <c r="AB12" i="3"/>
  <c r="AB13" i="3"/>
  <c r="AB14" i="3"/>
  <c r="AB15" i="3"/>
  <c r="AB16" i="3"/>
  <c r="AB17" i="3"/>
  <c r="AB18" i="3"/>
  <c r="AB19" i="3"/>
  <c r="AB20" i="3"/>
  <c r="AB3" i="3"/>
  <c r="AC20" i="3" a="1"/>
  <c r="AC20" i="3" s="1"/>
  <c r="V20" i="3"/>
  <c r="R20" i="3" a="1"/>
  <c r="R20" i="3" s="1"/>
  <c r="L20" i="3" a="1"/>
  <c r="L20" i="3" s="1"/>
  <c r="H20" i="3" a="1"/>
  <c r="H20" i="3" s="1"/>
  <c r="AC14" i="3" a="1"/>
  <c r="AC14" i="3" s="1"/>
  <c r="V14" i="3"/>
  <c r="R14" i="3" a="1"/>
  <c r="R14" i="3" s="1"/>
  <c r="L14" i="3" a="1"/>
  <c r="L14" i="3" s="1"/>
  <c r="H14" i="3" a="1"/>
  <c r="H14" i="3" s="1"/>
  <c r="AW4" i="2"/>
  <c r="AX4" i="2"/>
  <c r="AY4" i="2"/>
  <c r="AZ4" i="2"/>
  <c r="AW5" i="2"/>
  <c r="AX5" i="2"/>
  <c r="AY5" i="2"/>
  <c r="AZ5" i="2"/>
  <c r="AX6" i="2"/>
  <c r="AY6" i="2"/>
  <c r="AZ6" i="2"/>
  <c r="AW7" i="2"/>
  <c r="AY7" i="2"/>
  <c r="AZ7" i="2"/>
  <c r="AW8" i="2"/>
  <c r="AX8" i="2"/>
  <c r="AY8" i="2"/>
  <c r="AZ8" i="2"/>
  <c r="AW9" i="2"/>
  <c r="AX9" i="2"/>
  <c r="AY9" i="2"/>
  <c r="AZ9" i="2"/>
  <c r="AW10" i="2"/>
  <c r="AX10" i="2"/>
  <c r="AY10" i="2"/>
  <c r="AZ10" i="2"/>
  <c r="AW11" i="2"/>
  <c r="AX11" i="2"/>
  <c r="AY11" i="2"/>
  <c r="AZ11" i="2"/>
  <c r="AW12" i="2"/>
  <c r="AX12" i="2"/>
  <c r="AY12" i="2"/>
  <c r="AZ12" i="2"/>
  <c r="AW13" i="2"/>
  <c r="AX13" i="2"/>
  <c r="AY13" i="2"/>
  <c r="AZ13" i="2"/>
  <c r="AW14" i="2"/>
  <c r="AX14" i="2"/>
  <c r="AY14" i="2"/>
  <c r="AZ14" i="2"/>
  <c r="AW15" i="2"/>
  <c r="AX15" i="2"/>
  <c r="AY15" i="2"/>
  <c r="AZ15" i="2"/>
  <c r="AW16" i="2"/>
  <c r="AX16" i="2"/>
  <c r="AY16" i="2"/>
  <c r="AZ16" i="2"/>
  <c r="AW17" i="2"/>
  <c r="AX17" i="2"/>
  <c r="AY17" i="2"/>
  <c r="AZ17" i="2"/>
  <c r="AW18" i="2"/>
  <c r="AX18" i="2"/>
  <c r="AY18" i="2"/>
  <c r="AZ18" i="2"/>
  <c r="AW19" i="2"/>
  <c r="AX19" i="2"/>
  <c r="AY19" i="2"/>
  <c r="AZ19" i="2"/>
  <c r="AW20" i="2"/>
  <c r="AX20" i="2"/>
  <c r="AY20" i="2"/>
  <c r="AZ20" i="2"/>
  <c r="AW21" i="2"/>
  <c r="AX21" i="2"/>
  <c r="AY21" i="2"/>
  <c r="AZ21" i="2"/>
  <c r="AW22" i="2"/>
  <c r="AX22" i="2"/>
  <c r="AY22" i="2"/>
  <c r="AZ22" i="2"/>
  <c r="AW23" i="2"/>
  <c r="AX23" i="2"/>
  <c r="AY23" i="2"/>
  <c r="AZ23" i="2"/>
  <c r="AW24" i="2"/>
  <c r="AX24" i="2"/>
  <c r="AY24" i="2"/>
  <c r="AZ24" i="2"/>
  <c r="AW25" i="2"/>
  <c r="AX25" i="2"/>
  <c r="AY25" i="2"/>
  <c r="AZ25" i="2"/>
  <c r="AW26" i="2"/>
  <c r="AX26" i="2"/>
  <c r="AY26" i="2"/>
  <c r="AZ26" i="2"/>
  <c r="AW27" i="2"/>
  <c r="AX27" i="2"/>
  <c r="AY27" i="2"/>
  <c r="AZ27" i="2"/>
  <c r="AW28" i="2"/>
  <c r="AX28" i="2"/>
  <c r="AY28" i="2"/>
  <c r="AZ28" i="2"/>
  <c r="AW29" i="2"/>
  <c r="AX29" i="2"/>
  <c r="AY29" i="2"/>
  <c r="AZ29" i="2"/>
  <c r="AW30" i="2"/>
  <c r="AX30" i="2"/>
  <c r="AY30" i="2"/>
  <c r="AZ30" i="2"/>
  <c r="AX31" i="2"/>
  <c r="AY31" i="2"/>
  <c r="AZ31" i="2"/>
  <c r="AX32" i="2"/>
  <c r="AY32" i="2"/>
  <c r="AZ32" i="2"/>
  <c r="AX33" i="2"/>
  <c r="AY33" i="2"/>
  <c r="AZ33" i="2"/>
  <c r="AX34" i="2"/>
  <c r="AY34" i="2"/>
  <c r="AZ34" i="2"/>
  <c r="AX35" i="2"/>
  <c r="AY35" i="2"/>
  <c r="AZ35" i="2"/>
  <c r="AX36" i="2"/>
  <c r="AY36" i="2"/>
  <c r="AZ36" i="2"/>
  <c r="AX37" i="2"/>
  <c r="AY37" i="2"/>
  <c r="AZ37" i="2"/>
  <c r="AX38" i="2"/>
  <c r="AY38" i="2"/>
  <c r="AZ38" i="2"/>
  <c r="AX39" i="2"/>
  <c r="AY39" i="2"/>
  <c r="AZ39" i="2"/>
  <c r="AX40" i="2"/>
  <c r="AY40" i="2"/>
  <c r="AZ40" i="2"/>
  <c r="AX41" i="2"/>
  <c r="AY41" i="2"/>
  <c r="AZ41" i="2"/>
  <c r="AX42" i="2"/>
  <c r="AY42" i="2"/>
  <c r="AZ42" i="2"/>
  <c r="AX43" i="2"/>
  <c r="AY43" i="2"/>
  <c r="AZ43" i="2"/>
  <c r="AX44" i="2"/>
  <c r="AY44" i="2"/>
  <c r="AZ44" i="2"/>
  <c r="AX45" i="2"/>
  <c r="AY45" i="2"/>
  <c r="AZ45" i="2"/>
  <c r="AW46" i="2"/>
  <c r="AX46" i="2"/>
  <c r="AY46" i="2"/>
  <c r="AZ46" i="2"/>
  <c r="AW47" i="2"/>
  <c r="AX47" i="2"/>
  <c r="AY47" i="2"/>
  <c r="AZ47" i="2"/>
  <c r="AW48" i="2"/>
  <c r="AX48" i="2"/>
  <c r="AY48" i="2"/>
  <c r="AZ48" i="2"/>
  <c r="AW49" i="2"/>
  <c r="AX49" i="2"/>
  <c r="AY49" i="2"/>
  <c r="AZ49" i="2"/>
  <c r="AW50" i="2"/>
  <c r="AX50" i="2"/>
  <c r="AY50" i="2"/>
  <c r="AZ50" i="2"/>
  <c r="AW51" i="2"/>
  <c r="AX51" i="2"/>
  <c r="AY51" i="2"/>
  <c r="AZ51" i="2"/>
  <c r="AW52" i="2"/>
  <c r="AX52" i="2"/>
  <c r="AY52" i="2"/>
  <c r="AZ52" i="2"/>
  <c r="AW53" i="2"/>
  <c r="AX53" i="2"/>
  <c r="AY53" i="2"/>
  <c r="AZ53" i="2"/>
  <c r="AW54" i="2"/>
  <c r="AX54" i="2"/>
  <c r="AY54" i="2"/>
  <c r="AZ54" i="2"/>
  <c r="AY55" i="2"/>
  <c r="AZ55" i="2"/>
  <c r="AY56" i="2"/>
  <c r="AZ56" i="2"/>
  <c r="AY57" i="2"/>
  <c r="AZ57" i="2"/>
  <c r="AY58" i="2"/>
  <c r="AZ58" i="2"/>
  <c r="AY59" i="2"/>
  <c r="AZ59" i="2"/>
  <c r="AU80" i="2"/>
  <c r="AV80" i="2"/>
  <c r="AW80" i="2"/>
  <c r="AX80" i="2"/>
  <c r="AY80" i="2"/>
  <c r="AZ80" i="2"/>
  <c r="AU81" i="2"/>
  <c r="AV81" i="2"/>
  <c r="AW81" i="2"/>
  <c r="AX81" i="2"/>
  <c r="AY81" i="2"/>
  <c r="AZ81" i="2"/>
  <c r="AU82" i="2"/>
  <c r="AV82" i="2"/>
  <c r="AW82" i="2"/>
  <c r="AX82" i="2"/>
  <c r="AY82" i="2"/>
  <c r="AZ82" i="2"/>
  <c r="AU83" i="2"/>
  <c r="AV83" i="2"/>
  <c r="AW83" i="2"/>
  <c r="AX83" i="2"/>
  <c r="AY83" i="2"/>
  <c r="AZ83" i="2"/>
  <c r="AU84" i="2"/>
  <c r="AV84" i="2"/>
  <c r="AW84" i="2"/>
  <c r="AX84" i="2"/>
  <c r="AY84" i="2"/>
  <c r="AZ84" i="2"/>
  <c r="AU85" i="2"/>
  <c r="AV85" i="2"/>
  <c r="AW85" i="2"/>
  <c r="AX85" i="2"/>
  <c r="AY85" i="2"/>
  <c r="AZ85" i="2"/>
  <c r="AU86" i="2"/>
  <c r="AV86" i="2"/>
  <c r="AW86" i="2"/>
  <c r="AX86" i="2"/>
  <c r="AY86" i="2"/>
  <c r="AZ86" i="2"/>
  <c r="AU87" i="2"/>
  <c r="AV87" i="2"/>
  <c r="AW87" i="2"/>
  <c r="AX87" i="2"/>
  <c r="AY87" i="2"/>
  <c r="AZ87" i="2"/>
  <c r="AU88" i="2"/>
  <c r="AV88" i="2"/>
  <c r="AW88" i="2"/>
  <c r="AX88" i="2"/>
  <c r="AY88" i="2"/>
  <c r="AZ88" i="2"/>
  <c r="AU89" i="2"/>
  <c r="AV89" i="2"/>
  <c r="AW89" i="2"/>
  <c r="AX89" i="2"/>
  <c r="AY89" i="2"/>
  <c r="AZ89" i="2"/>
  <c r="AU90" i="2"/>
  <c r="AV90" i="2"/>
  <c r="AW90" i="2"/>
  <c r="AX90" i="2"/>
  <c r="AY90" i="2"/>
  <c r="AZ90" i="2"/>
  <c r="AU91" i="2"/>
  <c r="AV91" i="2"/>
  <c r="AW91" i="2"/>
  <c r="AX91" i="2"/>
  <c r="AY91" i="2"/>
  <c r="AZ91" i="2"/>
  <c r="AU92" i="2"/>
  <c r="AV92" i="2"/>
  <c r="AW92" i="2"/>
  <c r="AX92" i="2"/>
  <c r="AY92" i="2"/>
  <c r="AZ92" i="2"/>
  <c r="AU93" i="2"/>
  <c r="AV93" i="2"/>
  <c r="AW93" i="2"/>
  <c r="AX93" i="2"/>
  <c r="AY93" i="2"/>
  <c r="AZ93" i="2"/>
  <c r="AU94" i="2"/>
  <c r="AV94" i="2"/>
  <c r="AW94" i="2"/>
  <c r="AX94" i="2"/>
  <c r="AY94" i="2"/>
  <c r="AZ94" i="2"/>
  <c r="AU95" i="2"/>
  <c r="AV95" i="2"/>
  <c r="AW95" i="2"/>
  <c r="AX95" i="2"/>
  <c r="AY95" i="2"/>
  <c r="AZ95" i="2"/>
  <c r="AU96" i="2"/>
  <c r="AV96" i="2"/>
  <c r="AW96" i="2"/>
  <c r="AX96" i="2"/>
  <c r="AY96" i="2"/>
  <c r="AZ96" i="2"/>
  <c r="AU97" i="2"/>
  <c r="AV97" i="2"/>
  <c r="AW97" i="2"/>
  <c r="AX97" i="2"/>
  <c r="AY97" i="2"/>
  <c r="AZ97" i="2"/>
  <c r="AU98" i="2"/>
  <c r="AV98" i="2"/>
  <c r="AW98" i="2"/>
  <c r="AX98" i="2"/>
  <c r="AY98" i="2"/>
  <c r="AZ98" i="2"/>
  <c r="AU99" i="2"/>
  <c r="AV99" i="2"/>
  <c r="AW99" i="2"/>
  <c r="AX99" i="2"/>
  <c r="AY99" i="2"/>
  <c r="AZ99" i="2"/>
  <c r="AU100" i="2"/>
  <c r="AV100" i="2"/>
  <c r="AW100" i="2"/>
  <c r="AX100" i="2"/>
  <c r="AY100" i="2"/>
  <c r="AZ100" i="2"/>
  <c r="AU101" i="2"/>
  <c r="AV101" i="2"/>
  <c r="AW101" i="2"/>
  <c r="AX101" i="2"/>
  <c r="AY101" i="2"/>
  <c r="AZ101" i="2"/>
  <c r="AU102" i="2"/>
  <c r="AV102" i="2"/>
  <c r="AW102" i="2"/>
  <c r="AX102" i="2"/>
  <c r="AY102" i="2"/>
  <c r="AZ102" i="2"/>
  <c r="AU103" i="2"/>
  <c r="AV103" i="2"/>
  <c r="AW103" i="2"/>
  <c r="AX103" i="2"/>
  <c r="AY103" i="2"/>
  <c r="AZ103" i="2"/>
  <c r="AU104" i="2"/>
  <c r="AV104" i="2"/>
  <c r="AW104" i="2"/>
  <c r="AX104" i="2"/>
  <c r="AY104" i="2"/>
  <c r="AZ104" i="2"/>
  <c r="AU105" i="2"/>
  <c r="AV105" i="2"/>
  <c r="AW105" i="2"/>
  <c r="AX105" i="2"/>
  <c r="AY105" i="2"/>
  <c r="AZ105" i="2"/>
  <c r="AU106" i="2"/>
  <c r="AV106" i="2"/>
  <c r="AW106" i="2"/>
  <c r="AX106" i="2"/>
  <c r="AY106" i="2"/>
  <c r="AZ106" i="2"/>
  <c r="AU107" i="2"/>
  <c r="AV107" i="2"/>
  <c r="AW107" i="2"/>
  <c r="AX107" i="2"/>
  <c r="AY107" i="2"/>
  <c r="AZ107" i="2"/>
  <c r="AU108" i="2"/>
  <c r="AV108" i="2"/>
  <c r="AW108" i="2"/>
  <c r="AX108" i="2"/>
  <c r="AY108" i="2"/>
  <c r="AZ108" i="2"/>
  <c r="AU109" i="2"/>
  <c r="AV109" i="2"/>
  <c r="AW109" i="2"/>
  <c r="AX109" i="2"/>
  <c r="AY109" i="2"/>
  <c r="AZ109" i="2"/>
  <c r="AU110" i="2"/>
  <c r="AV110" i="2"/>
  <c r="AW110" i="2"/>
  <c r="AX110" i="2"/>
  <c r="AY110" i="2"/>
  <c r="AZ110" i="2"/>
  <c r="AU111" i="2"/>
  <c r="AV111" i="2"/>
  <c r="AW111" i="2"/>
  <c r="AX111" i="2"/>
  <c r="AY111" i="2"/>
  <c r="AZ111" i="2"/>
  <c r="AU112" i="2"/>
  <c r="AV112" i="2"/>
  <c r="AW112" i="2"/>
  <c r="AX112" i="2"/>
  <c r="AY112" i="2"/>
  <c r="AZ112" i="2"/>
  <c r="AU113" i="2"/>
  <c r="AV113" i="2"/>
  <c r="AW113" i="2"/>
  <c r="AX113" i="2"/>
  <c r="AY113" i="2"/>
  <c r="AZ113" i="2"/>
  <c r="AU114" i="2"/>
  <c r="AV114" i="2"/>
  <c r="AW114" i="2"/>
  <c r="AX114" i="2"/>
  <c r="AY114" i="2"/>
  <c r="AZ114" i="2"/>
  <c r="AU115" i="2"/>
  <c r="AV115" i="2"/>
  <c r="AW115" i="2"/>
  <c r="AX115" i="2"/>
  <c r="AY115" i="2"/>
  <c r="AZ115" i="2"/>
  <c r="AU116" i="2"/>
  <c r="AV116" i="2"/>
  <c r="AW116" i="2"/>
  <c r="AX116" i="2"/>
  <c r="AY116" i="2"/>
  <c r="AZ116" i="2"/>
  <c r="AU117" i="2"/>
  <c r="AV117" i="2"/>
  <c r="AW117" i="2"/>
  <c r="AX117" i="2"/>
  <c r="AY117" i="2"/>
  <c r="AZ117" i="2"/>
  <c r="AU118" i="2"/>
  <c r="AV118" i="2"/>
  <c r="AW118" i="2"/>
  <c r="AX118" i="2"/>
  <c r="AY118" i="2"/>
  <c r="AZ118" i="2"/>
  <c r="AU119" i="2"/>
  <c r="AV119" i="2"/>
  <c r="AW119" i="2"/>
  <c r="AX119" i="2"/>
  <c r="AY119" i="2"/>
  <c r="AZ119" i="2"/>
  <c r="AU120" i="2"/>
  <c r="AV120" i="2"/>
  <c r="AW120" i="2"/>
  <c r="AX120" i="2"/>
  <c r="AY120" i="2"/>
  <c r="AZ120" i="2"/>
  <c r="AU121" i="2"/>
  <c r="AV121" i="2"/>
  <c r="AW121" i="2"/>
  <c r="AX121" i="2"/>
  <c r="AY121" i="2"/>
  <c r="AZ121" i="2"/>
  <c r="AU122" i="2"/>
  <c r="AV122" i="2"/>
  <c r="AW122" i="2"/>
  <c r="AX122" i="2"/>
  <c r="AY122" i="2"/>
  <c r="AZ122" i="2"/>
  <c r="AU123" i="2"/>
  <c r="AV123" i="2"/>
  <c r="AW123" i="2"/>
  <c r="AX123" i="2"/>
  <c r="AY123" i="2"/>
  <c r="AZ123" i="2"/>
  <c r="AU124" i="2"/>
  <c r="AV124" i="2"/>
  <c r="AW124" i="2"/>
  <c r="AX124" i="2"/>
  <c r="AY124" i="2"/>
  <c r="AZ124" i="2"/>
  <c r="AU125" i="2"/>
  <c r="AV125" i="2"/>
  <c r="AW125" i="2"/>
  <c r="AX125" i="2"/>
  <c r="AY125" i="2"/>
  <c r="AZ125" i="2"/>
  <c r="AU126" i="2"/>
  <c r="AV126" i="2"/>
  <c r="AW126" i="2"/>
  <c r="AX126" i="2"/>
  <c r="AY126" i="2"/>
  <c r="AZ126" i="2"/>
  <c r="AU127" i="2"/>
  <c r="AV127" i="2"/>
  <c r="AW127" i="2"/>
  <c r="AX127" i="2"/>
  <c r="AY127" i="2"/>
  <c r="AZ127" i="2"/>
  <c r="AU128" i="2"/>
  <c r="AV128" i="2"/>
  <c r="AW128" i="2"/>
  <c r="AX128" i="2"/>
  <c r="AY128" i="2"/>
  <c r="AZ128" i="2"/>
  <c r="AU129" i="2"/>
  <c r="AV129" i="2"/>
  <c r="AW129" i="2"/>
  <c r="AX129" i="2"/>
  <c r="AY129" i="2"/>
  <c r="AZ129" i="2"/>
  <c r="AU130" i="2"/>
  <c r="AV130" i="2"/>
  <c r="AW130" i="2"/>
  <c r="AX130" i="2"/>
  <c r="AY130" i="2"/>
  <c r="AZ130" i="2"/>
  <c r="AU131" i="2"/>
  <c r="AV131" i="2"/>
  <c r="AW131" i="2"/>
  <c r="AX131" i="2"/>
  <c r="AY131" i="2"/>
  <c r="AZ131" i="2"/>
  <c r="AU132" i="2"/>
  <c r="AV132" i="2"/>
  <c r="AW132" i="2"/>
  <c r="AX132" i="2"/>
  <c r="AY132" i="2"/>
  <c r="AZ132" i="2"/>
  <c r="AU133" i="2"/>
  <c r="AV133" i="2"/>
  <c r="AW133" i="2"/>
  <c r="AX133" i="2"/>
  <c r="AY133" i="2"/>
  <c r="AZ133" i="2"/>
  <c r="AU134" i="2"/>
  <c r="AV134" i="2"/>
  <c r="AW134" i="2"/>
  <c r="AX134" i="2"/>
  <c r="AY134" i="2"/>
  <c r="AZ134" i="2"/>
  <c r="AU135" i="2"/>
  <c r="AV135" i="2"/>
  <c r="AW135" i="2"/>
  <c r="AX135" i="2"/>
  <c r="AY135" i="2"/>
  <c r="AZ135" i="2"/>
  <c r="AU136" i="2"/>
  <c r="AV136" i="2"/>
  <c r="AW136" i="2"/>
  <c r="AX136" i="2"/>
  <c r="AY136" i="2"/>
  <c r="AZ136" i="2"/>
  <c r="AU137" i="2"/>
  <c r="AV137" i="2"/>
  <c r="AW137" i="2"/>
  <c r="AX137" i="2"/>
  <c r="AY137" i="2"/>
  <c r="AZ137" i="2"/>
  <c r="AU138" i="2"/>
  <c r="AV138" i="2"/>
  <c r="AW138" i="2"/>
  <c r="AX138" i="2"/>
  <c r="AY138" i="2"/>
  <c r="AZ138" i="2"/>
  <c r="AU139" i="2"/>
  <c r="AV139" i="2"/>
  <c r="AW139" i="2"/>
  <c r="AX139" i="2"/>
  <c r="AY139" i="2"/>
  <c r="AZ139" i="2"/>
  <c r="AU140" i="2"/>
  <c r="AV140" i="2"/>
  <c r="AW140" i="2"/>
  <c r="AX140" i="2"/>
  <c r="AY140" i="2"/>
  <c r="AZ140" i="2"/>
  <c r="AU141" i="2"/>
  <c r="AV141" i="2"/>
  <c r="AW141" i="2"/>
  <c r="AX141" i="2"/>
  <c r="AY141" i="2"/>
  <c r="AZ141" i="2"/>
  <c r="AU142" i="2"/>
  <c r="AV142" i="2"/>
  <c r="AW142" i="2"/>
  <c r="AX142" i="2"/>
  <c r="AY142" i="2"/>
  <c r="AZ142" i="2"/>
  <c r="AU143" i="2"/>
  <c r="AV143" i="2"/>
  <c r="AW143" i="2"/>
  <c r="AX143" i="2"/>
  <c r="AY143" i="2"/>
  <c r="AZ143" i="2"/>
  <c r="AU144" i="2"/>
  <c r="AV144" i="2"/>
  <c r="AW144" i="2"/>
  <c r="AX144" i="2"/>
  <c r="AY144" i="2"/>
  <c r="AZ144" i="2"/>
  <c r="AU145" i="2"/>
  <c r="AV145" i="2"/>
  <c r="AW145" i="2"/>
  <c r="AX145" i="2"/>
  <c r="AY145" i="2"/>
  <c r="AZ145" i="2"/>
  <c r="AU146" i="2"/>
  <c r="AV146" i="2"/>
  <c r="AW146" i="2"/>
  <c r="AX146" i="2"/>
  <c r="AY146" i="2"/>
  <c r="AZ146" i="2"/>
  <c r="AU147" i="2"/>
  <c r="AV147" i="2"/>
  <c r="AW147" i="2"/>
  <c r="AX147" i="2"/>
  <c r="AY147" i="2"/>
  <c r="AZ147" i="2"/>
  <c r="AU148" i="2"/>
  <c r="AV148" i="2"/>
  <c r="AW148" i="2"/>
  <c r="AX148" i="2"/>
  <c r="AY148" i="2"/>
  <c r="AZ148" i="2"/>
  <c r="AU149" i="2"/>
  <c r="AV149" i="2"/>
  <c r="AW149" i="2"/>
  <c r="AX149" i="2"/>
  <c r="AY149" i="2"/>
  <c r="AZ149" i="2"/>
  <c r="AU150" i="2"/>
  <c r="AV150" i="2"/>
  <c r="AW150" i="2"/>
  <c r="AX150" i="2"/>
  <c r="AY150" i="2"/>
  <c r="AZ150" i="2"/>
  <c r="AU151" i="2"/>
  <c r="AV151" i="2"/>
  <c r="AW151" i="2"/>
  <c r="AX151" i="2"/>
  <c r="AY151" i="2"/>
  <c r="AZ151" i="2"/>
  <c r="AU152" i="2"/>
  <c r="AV152" i="2"/>
  <c r="AW152" i="2"/>
  <c r="AX152" i="2"/>
  <c r="AY152" i="2"/>
  <c r="AZ152" i="2"/>
  <c r="AU153" i="2"/>
  <c r="AV153" i="2"/>
  <c r="AW153" i="2"/>
  <c r="AX153" i="2"/>
  <c r="AY153" i="2"/>
  <c r="AZ153" i="2"/>
  <c r="AU154" i="2"/>
  <c r="AV154" i="2"/>
  <c r="AW154" i="2"/>
  <c r="AX154" i="2"/>
  <c r="AY154" i="2"/>
  <c r="AZ154" i="2"/>
  <c r="AU155" i="2"/>
  <c r="AV155" i="2"/>
  <c r="AW155" i="2"/>
  <c r="AX155" i="2"/>
  <c r="AY155" i="2"/>
  <c r="AZ155" i="2"/>
  <c r="AU156" i="2"/>
  <c r="AV156" i="2"/>
  <c r="AW156" i="2"/>
  <c r="AX156" i="2"/>
  <c r="AY156" i="2"/>
  <c r="AZ156" i="2"/>
  <c r="AU157" i="2"/>
  <c r="AV157" i="2"/>
  <c r="AW157" i="2"/>
  <c r="AX157" i="2"/>
  <c r="AY157" i="2"/>
  <c r="AZ157" i="2"/>
  <c r="AU158" i="2"/>
  <c r="AV158" i="2"/>
  <c r="AW158" i="2"/>
  <c r="AX158" i="2"/>
  <c r="AY158" i="2"/>
  <c r="AZ158" i="2"/>
  <c r="AU159" i="2"/>
  <c r="AV159" i="2"/>
  <c r="AW159" i="2"/>
  <c r="AX159" i="2"/>
  <c r="AY159" i="2"/>
  <c r="AZ159" i="2"/>
  <c r="AU160" i="2"/>
  <c r="AV160" i="2"/>
  <c r="AW160" i="2"/>
  <c r="AX160" i="2"/>
  <c r="AY160" i="2"/>
  <c r="AZ160" i="2"/>
  <c r="AU161" i="2"/>
  <c r="AV161" i="2"/>
  <c r="AW161" i="2"/>
  <c r="AX161" i="2"/>
  <c r="AY161" i="2"/>
  <c r="AZ161" i="2"/>
  <c r="AU162" i="2"/>
  <c r="AV162" i="2"/>
  <c r="AW162" i="2"/>
  <c r="AX162" i="2"/>
  <c r="AY162" i="2"/>
  <c r="AZ162" i="2"/>
  <c r="AU163" i="2"/>
  <c r="AV163" i="2"/>
  <c r="AW163" i="2"/>
  <c r="AX163" i="2"/>
  <c r="AY163" i="2"/>
  <c r="AZ163" i="2"/>
  <c r="AU164" i="2"/>
  <c r="AV164" i="2"/>
  <c r="AW164" i="2"/>
  <c r="AX164" i="2"/>
  <c r="AY164" i="2"/>
  <c r="AZ164" i="2"/>
  <c r="AU165" i="2"/>
  <c r="AV165" i="2"/>
  <c r="AW165" i="2"/>
  <c r="AX165" i="2"/>
  <c r="AY165" i="2"/>
  <c r="AZ165" i="2"/>
  <c r="AU166" i="2"/>
  <c r="AV166" i="2"/>
  <c r="AW166" i="2"/>
  <c r="AX166" i="2"/>
  <c r="AY166" i="2"/>
  <c r="AZ166" i="2"/>
  <c r="AU167" i="2"/>
  <c r="AV167" i="2"/>
  <c r="AW167" i="2"/>
  <c r="AX167" i="2"/>
  <c r="AY167" i="2"/>
  <c r="AZ167" i="2"/>
  <c r="AU168" i="2"/>
  <c r="AV168" i="2"/>
  <c r="AW168" i="2"/>
  <c r="AX168" i="2"/>
  <c r="AY168" i="2"/>
  <c r="AZ168" i="2"/>
  <c r="AU169" i="2"/>
  <c r="AV169" i="2"/>
  <c r="AW169" i="2"/>
  <c r="AX169" i="2"/>
  <c r="AY169" i="2"/>
  <c r="AZ169" i="2"/>
  <c r="AU170" i="2"/>
  <c r="AV170" i="2"/>
  <c r="AW170" i="2"/>
  <c r="AX170" i="2"/>
  <c r="AY170" i="2"/>
  <c r="AZ170" i="2"/>
  <c r="AU171" i="2"/>
  <c r="AV171" i="2"/>
  <c r="AW171" i="2"/>
  <c r="AX171" i="2"/>
  <c r="AY171" i="2"/>
  <c r="AZ171" i="2"/>
  <c r="AU172" i="2"/>
  <c r="AV172" i="2"/>
  <c r="AW172" i="2"/>
  <c r="AX172" i="2"/>
  <c r="AY172" i="2"/>
  <c r="AZ172" i="2"/>
  <c r="AU173" i="2"/>
  <c r="AV173" i="2"/>
  <c r="AW173" i="2"/>
  <c r="AX173" i="2"/>
  <c r="AY173" i="2"/>
  <c r="AZ173" i="2"/>
  <c r="AU174" i="2"/>
  <c r="AV174" i="2"/>
  <c r="AW174" i="2"/>
  <c r="AX174" i="2"/>
  <c r="AY174" i="2"/>
  <c r="AZ174" i="2"/>
  <c r="AU175" i="2"/>
  <c r="AV175" i="2"/>
  <c r="AW175" i="2"/>
  <c r="AX175" i="2"/>
  <c r="AY175" i="2"/>
  <c r="AZ175" i="2"/>
  <c r="AU176" i="2"/>
  <c r="AV176" i="2"/>
  <c r="AW176" i="2"/>
  <c r="AX176" i="2"/>
  <c r="AY176" i="2"/>
  <c r="AZ176" i="2"/>
  <c r="AU177" i="2"/>
  <c r="AV177" i="2"/>
  <c r="AW177" i="2"/>
  <c r="AX177" i="2"/>
  <c r="AY177" i="2"/>
  <c r="AZ177" i="2"/>
  <c r="AU178" i="2"/>
  <c r="AV178" i="2"/>
  <c r="AW178" i="2"/>
  <c r="AX178" i="2"/>
  <c r="AY178" i="2"/>
  <c r="AZ178" i="2"/>
  <c r="AU179" i="2"/>
  <c r="AV179" i="2"/>
  <c r="AW179" i="2"/>
  <c r="AX179" i="2"/>
  <c r="AY179" i="2"/>
  <c r="AZ179" i="2"/>
  <c r="AU180" i="2"/>
  <c r="AV180" i="2"/>
  <c r="AW180" i="2"/>
  <c r="AX180" i="2"/>
  <c r="AY180" i="2"/>
  <c r="AZ180" i="2"/>
  <c r="AU181" i="2"/>
  <c r="AV181" i="2"/>
  <c r="AW181" i="2"/>
  <c r="AX181" i="2"/>
  <c r="AY181" i="2"/>
  <c r="AZ181" i="2"/>
  <c r="AU182" i="2"/>
  <c r="AV182" i="2"/>
  <c r="AW182" i="2"/>
  <c r="AX182" i="2"/>
  <c r="AY182" i="2"/>
  <c r="AZ182" i="2"/>
  <c r="AU183" i="2"/>
  <c r="AV183" i="2"/>
  <c r="AW183" i="2"/>
  <c r="AX183" i="2"/>
  <c r="AY183" i="2"/>
  <c r="AZ183" i="2"/>
  <c r="AU184" i="2"/>
  <c r="AV184" i="2"/>
  <c r="AW184" i="2"/>
  <c r="AX184" i="2"/>
  <c r="AY184" i="2"/>
  <c r="AZ184" i="2"/>
  <c r="AU185" i="2"/>
  <c r="AV185" i="2"/>
  <c r="AW185" i="2"/>
  <c r="AX185" i="2"/>
  <c r="AY185" i="2"/>
  <c r="AZ185" i="2"/>
  <c r="AU186" i="2"/>
  <c r="AV186" i="2"/>
  <c r="AW186" i="2"/>
  <c r="AX186" i="2"/>
  <c r="AY186" i="2"/>
  <c r="AZ186" i="2"/>
  <c r="AU187" i="2"/>
  <c r="AV187" i="2"/>
  <c r="AW187" i="2"/>
  <c r="AX187" i="2"/>
  <c r="AY187" i="2"/>
  <c r="AZ187" i="2"/>
  <c r="AU188" i="2"/>
  <c r="AV188" i="2"/>
  <c r="AW188" i="2"/>
  <c r="AX188" i="2"/>
  <c r="AY188" i="2"/>
  <c r="AZ188" i="2"/>
  <c r="AU189" i="2"/>
  <c r="AV189" i="2"/>
  <c r="AW189" i="2"/>
  <c r="AX189" i="2"/>
  <c r="AY189" i="2"/>
  <c r="AZ189" i="2"/>
  <c r="AU190" i="2"/>
  <c r="AV190" i="2"/>
  <c r="AW190" i="2"/>
  <c r="AX190" i="2"/>
  <c r="AY190" i="2"/>
  <c r="AZ190" i="2"/>
  <c r="AU191" i="2"/>
  <c r="AV191" i="2"/>
  <c r="AW191" i="2"/>
  <c r="AX191" i="2"/>
  <c r="AY191" i="2"/>
  <c r="AZ191" i="2"/>
  <c r="AU192" i="2"/>
  <c r="AV192" i="2"/>
  <c r="AW192" i="2"/>
  <c r="AX192" i="2"/>
  <c r="AY192" i="2"/>
  <c r="AZ192" i="2"/>
  <c r="AU193" i="2"/>
  <c r="AV193" i="2"/>
  <c r="AW193" i="2"/>
  <c r="AX193" i="2"/>
  <c r="AY193" i="2"/>
  <c r="AZ193" i="2"/>
  <c r="AU194" i="2"/>
  <c r="AV194" i="2"/>
  <c r="AW194" i="2"/>
  <c r="AX194" i="2"/>
  <c r="AY194" i="2"/>
  <c r="AZ194" i="2"/>
  <c r="AU195" i="2"/>
  <c r="AV195" i="2"/>
  <c r="AW195" i="2"/>
  <c r="AX195" i="2"/>
  <c r="AY195" i="2"/>
  <c r="AZ195" i="2"/>
  <c r="AU196" i="2"/>
  <c r="AV196" i="2"/>
  <c r="AW196" i="2"/>
  <c r="AX196" i="2"/>
  <c r="AY196" i="2"/>
  <c r="AZ196" i="2"/>
  <c r="AU197" i="2"/>
  <c r="AV197" i="2"/>
  <c r="AW197" i="2"/>
  <c r="AX197" i="2"/>
  <c r="AY197" i="2"/>
  <c r="AZ197" i="2"/>
  <c r="AU198" i="2"/>
  <c r="AV198" i="2"/>
  <c r="AW198" i="2"/>
  <c r="AX198" i="2"/>
  <c r="AY198" i="2"/>
  <c r="AZ198" i="2"/>
  <c r="AU199" i="2"/>
  <c r="AV199" i="2"/>
  <c r="AW199" i="2"/>
  <c r="AX199" i="2"/>
  <c r="AY199" i="2"/>
  <c r="AZ199" i="2"/>
  <c r="AU200" i="2"/>
  <c r="AV200" i="2"/>
  <c r="AW200" i="2"/>
  <c r="AX200" i="2"/>
  <c r="AY200" i="2"/>
  <c r="AZ200" i="2"/>
  <c r="AU201" i="2"/>
  <c r="AV201" i="2"/>
  <c r="AW201" i="2"/>
  <c r="AX201" i="2"/>
  <c r="AY201" i="2"/>
  <c r="AZ201" i="2"/>
  <c r="AU202" i="2"/>
  <c r="AV202" i="2"/>
  <c r="AW202" i="2"/>
  <c r="AX202" i="2"/>
  <c r="AY202" i="2"/>
  <c r="AZ202" i="2"/>
  <c r="AW3" i="2"/>
  <c r="AX3" i="2"/>
  <c r="AY3" i="2"/>
  <c r="AQ4" i="2"/>
  <c r="AR4" i="2"/>
  <c r="AS4" i="2"/>
  <c r="AT4" i="2"/>
  <c r="AQ5" i="2"/>
  <c r="AR5" i="2"/>
  <c r="AS5" i="2"/>
  <c r="AT5" i="2"/>
  <c r="AR6" i="2"/>
  <c r="AS6" i="2"/>
  <c r="AT6" i="2"/>
  <c r="AQ7" i="2"/>
  <c r="AR7" i="2"/>
  <c r="AS7" i="2"/>
  <c r="AT7" i="2"/>
  <c r="AQ8" i="2"/>
  <c r="AR8" i="2"/>
  <c r="AS8" i="2"/>
  <c r="AT8" i="2"/>
  <c r="AQ9" i="2"/>
  <c r="AR9" i="2"/>
  <c r="AS9" i="2"/>
  <c r="AT9" i="2"/>
  <c r="AQ10" i="2"/>
  <c r="AR10" i="2"/>
  <c r="AS10" i="2"/>
  <c r="AT10" i="2"/>
  <c r="AQ11" i="2"/>
  <c r="AR11" i="2"/>
  <c r="AS11" i="2"/>
  <c r="AT11" i="2"/>
  <c r="AQ12" i="2"/>
  <c r="AR12" i="2"/>
  <c r="AS12" i="2"/>
  <c r="AT12" i="2"/>
  <c r="AQ13" i="2"/>
  <c r="AR13" i="2"/>
  <c r="AS13" i="2"/>
  <c r="AT13" i="2"/>
  <c r="AQ14" i="2"/>
  <c r="AR14" i="2"/>
  <c r="AS14" i="2"/>
  <c r="AT14" i="2"/>
  <c r="AQ15" i="2"/>
  <c r="AR15" i="2"/>
  <c r="AS15" i="2"/>
  <c r="AT15" i="2"/>
  <c r="AQ16" i="2"/>
  <c r="AR16" i="2"/>
  <c r="AS16" i="2"/>
  <c r="AT16" i="2"/>
  <c r="AQ17" i="2"/>
  <c r="AR17" i="2"/>
  <c r="AS17" i="2"/>
  <c r="AT17" i="2"/>
  <c r="AQ18" i="2"/>
  <c r="AR18" i="2"/>
  <c r="AS18" i="2"/>
  <c r="AT18" i="2"/>
  <c r="AQ19" i="2"/>
  <c r="AR19" i="2"/>
  <c r="AS19" i="2"/>
  <c r="AT19" i="2"/>
  <c r="AQ20" i="2"/>
  <c r="AR20" i="2"/>
  <c r="AS20" i="2"/>
  <c r="AT20" i="2"/>
  <c r="AQ21" i="2"/>
  <c r="AR21" i="2"/>
  <c r="AS21" i="2"/>
  <c r="AT21" i="2"/>
  <c r="AQ22" i="2"/>
  <c r="AR22" i="2"/>
  <c r="AS22" i="2"/>
  <c r="AT22" i="2"/>
  <c r="AQ23" i="2"/>
  <c r="AR23" i="2"/>
  <c r="AS23" i="2"/>
  <c r="AT23" i="2"/>
  <c r="AQ24" i="2"/>
  <c r="AR24" i="2"/>
  <c r="AS24" i="2"/>
  <c r="AT24" i="2"/>
  <c r="AQ25" i="2"/>
  <c r="AR25" i="2"/>
  <c r="AS25" i="2"/>
  <c r="AT25" i="2"/>
  <c r="AQ26" i="2"/>
  <c r="AR26" i="2"/>
  <c r="AS26" i="2"/>
  <c r="AT26" i="2"/>
  <c r="AQ27" i="2"/>
  <c r="AR27" i="2"/>
  <c r="AS27" i="2"/>
  <c r="AT27" i="2"/>
  <c r="AQ28" i="2"/>
  <c r="AR28" i="2"/>
  <c r="AS28" i="2"/>
  <c r="AT28" i="2"/>
  <c r="AQ29" i="2"/>
  <c r="AR29" i="2"/>
  <c r="AS29" i="2"/>
  <c r="AT29" i="2"/>
  <c r="AQ30" i="2"/>
  <c r="AR30" i="2"/>
  <c r="AS30" i="2"/>
  <c r="AT30" i="2"/>
  <c r="AR31" i="2"/>
  <c r="AS31" i="2"/>
  <c r="AT31" i="2"/>
  <c r="AR32" i="2"/>
  <c r="AS32" i="2"/>
  <c r="AT32" i="2"/>
  <c r="AR33" i="2"/>
  <c r="AS33" i="2"/>
  <c r="AT33" i="2"/>
  <c r="AR34" i="2"/>
  <c r="AS34" i="2"/>
  <c r="AT34" i="2"/>
  <c r="AR35" i="2"/>
  <c r="AS35" i="2"/>
  <c r="AT35" i="2"/>
  <c r="AR36" i="2"/>
  <c r="AS36" i="2"/>
  <c r="AT36" i="2"/>
  <c r="AR37" i="2"/>
  <c r="AS37" i="2"/>
  <c r="AT37" i="2"/>
  <c r="AR38" i="2"/>
  <c r="AS38" i="2"/>
  <c r="AT38" i="2"/>
  <c r="AR39" i="2"/>
  <c r="AS39" i="2"/>
  <c r="AT39" i="2"/>
  <c r="AR40" i="2"/>
  <c r="AS40" i="2"/>
  <c r="AT40" i="2"/>
  <c r="AR41" i="2"/>
  <c r="AS41" i="2"/>
  <c r="AT41" i="2"/>
  <c r="AR42" i="2"/>
  <c r="AS42" i="2"/>
  <c r="AT42" i="2"/>
  <c r="AR43" i="2"/>
  <c r="AS43" i="2"/>
  <c r="AT43" i="2"/>
  <c r="AR44" i="2"/>
  <c r="AS44" i="2"/>
  <c r="AT44" i="2"/>
  <c r="AR45" i="2"/>
  <c r="AS45" i="2"/>
  <c r="AT45" i="2"/>
  <c r="AQ46" i="2"/>
  <c r="AR46" i="2"/>
  <c r="AS46" i="2"/>
  <c r="AT46" i="2"/>
  <c r="AQ47" i="2"/>
  <c r="AR47" i="2"/>
  <c r="AS47" i="2"/>
  <c r="AT47" i="2"/>
  <c r="AQ48" i="2"/>
  <c r="AR48" i="2"/>
  <c r="AS48" i="2"/>
  <c r="AT48" i="2"/>
  <c r="AQ49" i="2"/>
  <c r="AR49" i="2"/>
  <c r="AS49" i="2"/>
  <c r="AT49" i="2"/>
  <c r="AQ50" i="2"/>
  <c r="AR50" i="2"/>
  <c r="AS50" i="2"/>
  <c r="AT50" i="2"/>
  <c r="AQ51" i="2"/>
  <c r="AR51" i="2"/>
  <c r="AS51" i="2"/>
  <c r="AT51" i="2"/>
  <c r="AQ52" i="2"/>
  <c r="AR52" i="2"/>
  <c r="AS52" i="2"/>
  <c r="AT52" i="2"/>
  <c r="AQ53" i="2"/>
  <c r="AR53" i="2"/>
  <c r="AS53" i="2"/>
  <c r="AT53" i="2"/>
  <c r="AQ54" i="2"/>
  <c r="AR54" i="2"/>
  <c r="AS54" i="2"/>
  <c r="AT54" i="2"/>
  <c r="AS55" i="2"/>
  <c r="AT55" i="2"/>
  <c r="AS56" i="2"/>
  <c r="AT56" i="2"/>
  <c r="AS57" i="2"/>
  <c r="AT57" i="2"/>
  <c r="AS58" i="2"/>
  <c r="AT58" i="2"/>
  <c r="AS59" i="2"/>
  <c r="AT59" i="2"/>
  <c r="AO60" i="2"/>
  <c r="AP60" i="2"/>
  <c r="AQ60" i="2"/>
  <c r="AR60" i="2"/>
  <c r="AS60" i="2"/>
  <c r="AT60" i="2"/>
  <c r="AO61" i="2"/>
  <c r="AP61" i="2"/>
  <c r="AQ61" i="2"/>
  <c r="AR61" i="2"/>
  <c r="AS61" i="2"/>
  <c r="AT61" i="2"/>
  <c r="AO62" i="2"/>
  <c r="AP62" i="2"/>
  <c r="AQ62" i="2"/>
  <c r="AR62" i="2"/>
  <c r="AS62" i="2"/>
  <c r="AT62" i="2"/>
  <c r="AO63" i="2"/>
  <c r="AP63" i="2"/>
  <c r="AQ63" i="2"/>
  <c r="AR63" i="2"/>
  <c r="AS63" i="2"/>
  <c r="AT63" i="2"/>
  <c r="AO64" i="2"/>
  <c r="AP64" i="2"/>
  <c r="AQ64" i="2"/>
  <c r="AR64" i="2"/>
  <c r="AS64" i="2"/>
  <c r="AT64" i="2"/>
  <c r="AO65" i="2"/>
  <c r="AP65" i="2"/>
  <c r="AQ65" i="2"/>
  <c r="AR65" i="2"/>
  <c r="AS65" i="2"/>
  <c r="AT65" i="2"/>
  <c r="AO66" i="2"/>
  <c r="AP66" i="2"/>
  <c r="AQ66" i="2"/>
  <c r="AR66" i="2"/>
  <c r="AS66" i="2"/>
  <c r="AT66" i="2"/>
  <c r="AO67" i="2"/>
  <c r="AP67" i="2"/>
  <c r="AQ67" i="2"/>
  <c r="AR67" i="2"/>
  <c r="AS67" i="2"/>
  <c r="AT67" i="2"/>
  <c r="AO68" i="2"/>
  <c r="AP68" i="2"/>
  <c r="AQ68" i="2"/>
  <c r="AR68" i="2"/>
  <c r="AS68" i="2"/>
  <c r="AT68" i="2"/>
  <c r="AO69" i="2"/>
  <c r="AP69" i="2"/>
  <c r="AQ69" i="2"/>
  <c r="AR69" i="2"/>
  <c r="AS69" i="2"/>
  <c r="AT69" i="2"/>
  <c r="AO70" i="2"/>
  <c r="AP70" i="2"/>
  <c r="AQ70" i="2"/>
  <c r="AR70" i="2"/>
  <c r="AS70" i="2"/>
  <c r="AT70" i="2"/>
  <c r="AO71" i="2"/>
  <c r="AP71" i="2"/>
  <c r="AQ71" i="2"/>
  <c r="AR71" i="2"/>
  <c r="AS71" i="2"/>
  <c r="AT71" i="2"/>
  <c r="AO72" i="2"/>
  <c r="AP72" i="2"/>
  <c r="AQ72" i="2"/>
  <c r="AR72" i="2"/>
  <c r="AS72" i="2"/>
  <c r="AT72" i="2"/>
  <c r="AO73" i="2"/>
  <c r="AP73" i="2"/>
  <c r="AQ73" i="2"/>
  <c r="AR73" i="2"/>
  <c r="AS73" i="2"/>
  <c r="AT73" i="2"/>
  <c r="AO74" i="2"/>
  <c r="AP74" i="2"/>
  <c r="AQ74" i="2"/>
  <c r="AR74" i="2"/>
  <c r="AS74" i="2"/>
  <c r="AT74" i="2"/>
  <c r="AO75" i="2"/>
  <c r="AP75" i="2"/>
  <c r="AQ75" i="2"/>
  <c r="AR75" i="2"/>
  <c r="AS75" i="2"/>
  <c r="AT75" i="2"/>
  <c r="AO76" i="2"/>
  <c r="AP76" i="2"/>
  <c r="AQ76" i="2"/>
  <c r="AR76" i="2"/>
  <c r="AS76" i="2"/>
  <c r="AT76" i="2"/>
  <c r="AO77" i="2"/>
  <c r="AP77" i="2"/>
  <c r="AQ77" i="2"/>
  <c r="AR77" i="2"/>
  <c r="AS77" i="2"/>
  <c r="AT77" i="2"/>
  <c r="AO78" i="2"/>
  <c r="AP78" i="2"/>
  <c r="AQ78" i="2"/>
  <c r="AR78" i="2"/>
  <c r="AS78" i="2"/>
  <c r="AT78" i="2"/>
  <c r="AO79" i="2"/>
  <c r="AP79" i="2"/>
  <c r="AQ79" i="2"/>
  <c r="AR79" i="2"/>
  <c r="AS79" i="2"/>
  <c r="AT79" i="2"/>
  <c r="AO80" i="2"/>
  <c r="AP80" i="2"/>
  <c r="AQ80" i="2"/>
  <c r="AR80" i="2"/>
  <c r="AS80" i="2"/>
  <c r="AT80" i="2"/>
  <c r="AO81" i="2"/>
  <c r="AP81" i="2"/>
  <c r="AQ81" i="2"/>
  <c r="AR81" i="2"/>
  <c r="AS81" i="2"/>
  <c r="AT81" i="2"/>
  <c r="AO82" i="2"/>
  <c r="AP82" i="2"/>
  <c r="AQ82" i="2"/>
  <c r="AR82" i="2"/>
  <c r="AS82" i="2"/>
  <c r="AT82" i="2"/>
  <c r="AO83" i="2"/>
  <c r="AP83" i="2"/>
  <c r="AQ83" i="2"/>
  <c r="AR83" i="2"/>
  <c r="AS83" i="2"/>
  <c r="AT83" i="2"/>
  <c r="AO84" i="2"/>
  <c r="AP84" i="2"/>
  <c r="AQ84" i="2"/>
  <c r="AR84" i="2"/>
  <c r="AS84" i="2"/>
  <c r="AT84" i="2"/>
  <c r="AO85" i="2"/>
  <c r="AP85" i="2"/>
  <c r="AQ85" i="2"/>
  <c r="AR85" i="2"/>
  <c r="AS85" i="2"/>
  <c r="AT85" i="2"/>
  <c r="AO86" i="2"/>
  <c r="AP86" i="2"/>
  <c r="AQ86" i="2"/>
  <c r="AR86" i="2"/>
  <c r="AS86" i="2"/>
  <c r="AT86" i="2"/>
  <c r="AO87" i="2"/>
  <c r="AP87" i="2"/>
  <c r="AQ87" i="2"/>
  <c r="AR87" i="2"/>
  <c r="AS87" i="2"/>
  <c r="AT87" i="2"/>
  <c r="AO88" i="2"/>
  <c r="AP88" i="2"/>
  <c r="AQ88" i="2"/>
  <c r="AR88" i="2"/>
  <c r="AS88" i="2"/>
  <c r="AT88" i="2"/>
  <c r="AO89" i="2"/>
  <c r="AP89" i="2"/>
  <c r="AQ89" i="2"/>
  <c r="AR89" i="2"/>
  <c r="AS89" i="2"/>
  <c r="AT89" i="2"/>
  <c r="AO90" i="2"/>
  <c r="AP90" i="2"/>
  <c r="AQ90" i="2"/>
  <c r="AR90" i="2"/>
  <c r="AS90" i="2"/>
  <c r="AT90" i="2"/>
  <c r="AO91" i="2"/>
  <c r="AP91" i="2"/>
  <c r="AQ91" i="2"/>
  <c r="AR91" i="2"/>
  <c r="AS91" i="2"/>
  <c r="AT91" i="2"/>
  <c r="AO92" i="2"/>
  <c r="AP92" i="2"/>
  <c r="AQ92" i="2"/>
  <c r="AR92" i="2"/>
  <c r="AS92" i="2"/>
  <c r="AT92" i="2"/>
  <c r="AO93" i="2"/>
  <c r="AP93" i="2"/>
  <c r="AQ93" i="2"/>
  <c r="AR93" i="2"/>
  <c r="AS93" i="2"/>
  <c r="AT93" i="2"/>
  <c r="AO94" i="2"/>
  <c r="AP94" i="2"/>
  <c r="AQ94" i="2"/>
  <c r="AR94" i="2"/>
  <c r="AS94" i="2"/>
  <c r="AT94" i="2"/>
  <c r="AO95" i="2"/>
  <c r="AP95" i="2"/>
  <c r="AQ95" i="2"/>
  <c r="AR95" i="2"/>
  <c r="AS95" i="2"/>
  <c r="AT95" i="2"/>
  <c r="AO96" i="2"/>
  <c r="AP96" i="2"/>
  <c r="AQ96" i="2"/>
  <c r="AR96" i="2"/>
  <c r="AS96" i="2"/>
  <c r="AT96" i="2"/>
  <c r="AO97" i="2"/>
  <c r="AP97" i="2"/>
  <c r="AQ97" i="2"/>
  <c r="AR97" i="2"/>
  <c r="AS97" i="2"/>
  <c r="AT97" i="2"/>
  <c r="AO98" i="2"/>
  <c r="AP98" i="2"/>
  <c r="AQ98" i="2"/>
  <c r="AR98" i="2"/>
  <c r="AS98" i="2"/>
  <c r="AT98" i="2"/>
  <c r="AO99" i="2"/>
  <c r="AP99" i="2"/>
  <c r="AQ99" i="2"/>
  <c r="AR99" i="2"/>
  <c r="AS99" i="2"/>
  <c r="AT99" i="2"/>
  <c r="AO100" i="2"/>
  <c r="AP100" i="2"/>
  <c r="AQ100" i="2"/>
  <c r="AR100" i="2"/>
  <c r="AS100" i="2"/>
  <c r="AT100" i="2"/>
  <c r="AO101" i="2"/>
  <c r="AP101" i="2"/>
  <c r="AQ101" i="2"/>
  <c r="AR101" i="2"/>
  <c r="AS101" i="2"/>
  <c r="AT101" i="2"/>
  <c r="AO102" i="2"/>
  <c r="AP102" i="2"/>
  <c r="AQ102" i="2"/>
  <c r="AR102" i="2"/>
  <c r="AS102" i="2"/>
  <c r="AT102" i="2"/>
  <c r="AO103" i="2"/>
  <c r="AP103" i="2"/>
  <c r="AQ103" i="2"/>
  <c r="AR103" i="2"/>
  <c r="AS103" i="2"/>
  <c r="AT103" i="2"/>
  <c r="AO104" i="2"/>
  <c r="AP104" i="2"/>
  <c r="AQ104" i="2"/>
  <c r="AR104" i="2"/>
  <c r="AS104" i="2"/>
  <c r="AT104" i="2"/>
  <c r="AO105" i="2"/>
  <c r="AP105" i="2"/>
  <c r="AQ105" i="2"/>
  <c r="AR105" i="2"/>
  <c r="AS105" i="2"/>
  <c r="AT105" i="2"/>
  <c r="AO106" i="2"/>
  <c r="AP106" i="2"/>
  <c r="AQ106" i="2"/>
  <c r="AR106" i="2"/>
  <c r="AS106" i="2"/>
  <c r="AT106" i="2"/>
  <c r="AO107" i="2"/>
  <c r="AP107" i="2"/>
  <c r="AQ107" i="2"/>
  <c r="AR107" i="2"/>
  <c r="AS107" i="2"/>
  <c r="AT107" i="2"/>
  <c r="AO108" i="2"/>
  <c r="AP108" i="2"/>
  <c r="AQ108" i="2"/>
  <c r="AR108" i="2"/>
  <c r="AS108" i="2"/>
  <c r="AT108" i="2"/>
  <c r="AO109" i="2"/>
  <c r="AP109" i="2"/>
  <c r="AQ109" i="2"/>
  <c r="AR109" i="2"/>
  <c r="AS109" i="2"/>
  <c r="AT109" i="2"/>
  <c r="AO110" i="2"/>
  <c r="AP110" i="2"/>
  <c r="AQ110" i="2"/>
  <c r="AR110" i="2"/>
  <c r="AS110" i="2"/>
  <c r="AT110" i="2"/>
  <c r="AO111" i="2"/>
  <c r="AP111" i="2"/>
  <c r="AQ111" i="2"/>
  <c r="AR111" i="2"/>
  <c r="AS111" i="2"/>
  <c r="AT111" i="2"/>
  <c r="AO112" i="2"/>
  <c r="AP112" i="2"/>
  <c r="AQ112" i="2"/>
  <c r="AR112" i="2"/>
  <c r="AS112" i="2"/>
  <c r="AT112" i="2"/>
  <c r="AO113" i="2"/>
  <c r="AP113" i="2"/>
  <c r="AQ113" i="2"/>
  <c r="AR113" i="2"/>
  <c r="AS113" i="2"/>
  <c r="AT113" i="2"/>
  <c r="AO114" i="2"/>
  <c r="AP114" i="2"/>
  <c r="AQ114" i="2"/>
  <c r="AR114" i="2"/>
  <c r="AS114" i="2"/>
  <c r="AT114" i="2"/>
  <c r="AO115" i="2"/>
  <c r="AP115" i="2"/>
  <c r="AQ115" i="2"/>
  <c r="AR115" i="2"/>
  <c r="AS115" i="2"/>
  <c r="AT115" i="2"/>
  <c r="AO116" i="2"/>
  <c r="AP116" i="2"/>
  <c r="AQ116" i="2"/>
  <c r="AR116" i="2"/>
  <c r="AS116" i="2"/>
  <c r="AT116" i="2"/>
  <c r="AO117" i="2"/>
  <c r="AP117" i="2"/>
  <c r="AQ117" i="2"/>
  <c r="AR117" i="2"/>
  <c r="AS117" i="2"/>
  <c r="AT117" i="2"/>
  <c r="AO118" i="2"/>
  <c r="AP118" i="2"/>
  <c r="AQ118" i="2"/>
  <c r="AR118" i="2"/>
  <c r="AS118" i="2"/>
  <c r="AT118" i="2"/>
  <c r="AO119" i="2"/>
  <c r="AP119" i="2"/>
  <c r="AQ119" i="2"/>
  <c r="AR119" i="2"/>
  <c r="AS119" i="2"/>
  <c r="AT119" i="2"/>
  <c r="AO120" i="2"/>
  <c r="AP120" i="2"/>
  <c r="AQ120" i="2"/>
  <c r="AR120" i="2"/>
  <c r="AS120" i="2"/>
  <c r="AT120" i="2"/>
  <c r="AO121" i="2"/>
  <c r="AP121" i="2"/>
  <c r="AQ121" i="2"/>
  <c r="AR121" i="2"/>
  <c r="AS121" i="2"/>
  <c r="AT121" i="2"/>
  <c r="AO122" i="2"/>
  <c r="AP122" i="2"/>
  <c r="AQ122" i="2"/>
  <c r="AR122" i="2"/>
  <c r="AS122" i="2"/>
  <c r="AT122" i="2"/>
  <c r="AO123" i="2"/>
  <c r="AP123" i="2"/>
  <c r="AQ123" i="2"/>
  <c r="AR123" i="2"/>
  <c r="AS123" i="2"/>
  <c r="AT123" i="2"/>
  <c r="AO124" i="2"/>
  <c r="AP124" i="2"/>
  <c r="AQ124" i="2"/>
  <c r="AR124" i="2"/>
  <c r="AS124" i="2"/>
  <c r="AT124" i="2"/>
  <c r="AO125" i="2"/>
  <c r="AP125" i="2"/>
  <c r="AQ125" i="2"/>
  <c r="AR125" i="2"/>
  <c r="AS125" i="2"/>
  <c r="AT125" i="2"/>
  <c r="AO126" i="2"/>
  <c r="AP126" i="2"/>
  <c r="AQ126" i="2"/>
  <c r="AR126" i="2"/>
  <c r="AS126" i="2"/>
  <c r="AT126" i="2"/>
  <c r="AO127" i="2"/>
  <c r="AP127" i="2"/>
  <c r="AQ127" i="2"/>
  <c r="AR127" i="2"/>
  <c r="AS127" i="2"/>
  <c r="AT127" i="2"/>
  <c r="AO128" i="2"/>
  <c r="AP128" i="2"/>
  <c r="AQ128" i="2"/>
  <c r="AR128" i="2"/>
  <c r="AS128" i="2"/>
  <c r="AT128" i="2"/>
  <c r="AO129" i="2"/>
  <c r="AP129" i="2"/>
  <c r="AQ129" i="2"/>
  <c r="AR129" i="2"/>
  <c r="AS129" i="2"/>
  <c r="AT129" i="2"/>
  <c r="AO130" i="2"/>
  <c r="AP130" i="2"/>
  <c r="AQ130" i="2"/>
  <c r="AR130" i="2"/>
  <c r="AS130" i="2"/>
  <c r="AT130" i="2"/>
  <c r="AO131" i="2"/>
  <c r="AP131" i="2"/>
  <c r="AQ131" i="2"/>
  <c r="AR131" i="2"/>
  <c r="AS131" i="2"/>
  <c r="AT131" i="2"/>
  <c r="AO132" i="2"/>
  <c r="AP132" i="2"/>
  <c r="AQ132" i="2"/>
  <c r="AR132" i="2"/>
  <c r="AS132" i="2"/>
  <c r="AT132" i="2"/>
  <c r="AO133" i="2"/>
  <c r="AP133" i="2"/>
  <c r="AQ133" i="2"/>
  <c r="AR133" i="2"/>
  <c r="AS133" i="2"/>
  <c r="AT133" i="2"/>
  <c r="AO134" i="2"/>
  <c r="AP134" i="2"/>
  <c r="AQ134" i="2"/>
  <c r="AR134" i="2"/>
  <c r="AS134" i="2"/>
  <c r="AT134" i="2"/>
  <c r="AO135" i="2"/>
  <c r="AP135" i="2"/>
  <c r="AQ135" i="2"/>
  <c r="AR135" i="2"/>
  <c r="AS135" i="2"/>
  <c r="AT135" i="2"/>
  <c r="AO136" i="2"/>
  <c r="AP136" i="2"/>
  <c r="AQ136" i="2"/>
  <c r="AR136" i="2"/>
  <c r="AS136" i="2"/>
  <c r="AT136" i="2"/>
  <c r="AO137" i="2"/>
  <c r="AP137" i="2"/>
  <c r="AQ137" i="2"/>
  <c r="AR137" i="2"/>
  <c r="AS137" i="2"/>
  <c r="AT137" i="2"/>
  <c r="AO138" i="2"/>
  <c r="AP138" i="2"/>
  <c r="AQ138" i="2"/>
  <c r="AR138" i="2"/>
  <c r="AS138" i="2"/>
  <c r="AT138" i="2"/>
  <c r="AO139" i="2"/>
  <c r="AP139" i="2"/>
  <c r="AQ139" i="2"/>
  <c r="AR139" i="2"/>
  <c r="AS139" i="2"/>
  <c r="AT139" i="2"/>
  <c r="AO140" i="2"/>
  <c r="AP140" i="2"/>
  <c r="AQ140" i="2"/>
  <c r="AR140" i="2"/>
  <c r="AS140" i="2"/>
  <c r="AT140" i="2"/>
  <c r="AO141" i="2"/>
  <c r="AP141" i="2"/>
  <c r="AQ141" i="2"/>
  <c r="AR141" i="2"/>
  <c r="AS141" i="2"/>
  <c r="AT141" i="2"/>
  <c r="AO142" i="2"/>
  <c r="AP142" i="2"/>
  <c r="AQ142" i="2"/>
  <c r="AR142" i="2"/>
  <c r="AS142" i="2"/>
  <c r="AT142" i="2"/>
  <c r="AO143" i="2"/>
  <c r="AP143" i="2"/>
  <c r="AQ143" i="2"/>
  <c r="AR143" i="2"/>
  <c r="AS143" i="2"/>
  <c r="AT143" i="2"/>
  <c r="AO144" i="2"/>
  <c r="AP144" i="2"/>
  <c r="AQ144" i="2"/>
  <c r="AR144" i="2"/>
  <c r="AS144" i="2"/>
  <c r="AT144" i="2"/>
  <c r="AO145" i="2"/>
  <c r="AP145" i="2"/>
  <c r="AQ145" i="2"/>
  <c r="AR145" i="2"/>
  <c r="AS145" i="2"/>
  <c r="AT145" i="2"/>
  <c r="AO146" i="2"/>
  <c r="AP146" i="2"/>
  <c r="AQ146" i="2"/>
  <c r="AR146" i="2"/>
  <c r="AS146" i="2"/>
  <c r="AT146" i="2"/>
  <c r="AO147" i="2"/>
  <c r="AP147" i="2"/>
  <c r="AQ147" i="2"/>
  <c r="AR147" i="2"/>
  <c r="AS147" i="2"/>
  <c r="AT147" i="2"/>
  <c r="AO148" i="2"/>
  <c r="AP148" i="2"/>
  <c r="AQ148" i="2"/>
  <c r="AR148" i="2"/>
  <c r="AS148" i="2"/>
  <c r="AT148" i="2"/>
  <c r="AO149" i="2"/>
  <c r="AP149" i="2"/>
  <c r="AQ149" i="2"/>
  <c r="AR149" i="2"/>
  <c r="AS149" i="2"/>
  <c r="AT149" i="2"/>
  <c r="AO150" i="2"/>
  <c r="AP150" i="2"/>
  <c r="AQ150" i="2"/>
  <c r="AR150" i="2"/>
  <c r="AS150" i="2"/>
  <c r="AT150" i="2"/>
  <c r="AO151" i="2"/>
  <c r="AP151" i="2"/>
  <c r="AQ151" i="2"/>
  <c r="AR151" i="2"/>
  <c r="AS151" i="2"/>
  <c r="AT151" i="2"/>
  <c r="AO152" i="2"/>
  <c r="AP152" i="2"/>
  <c r="AQ152" i="2"/>
  <c r="AR152" i="2"/>
  <c r="AS152" i="2"/>
  <c r="AT152" i="2"/>
  <c r="AO153" i="2"/>
  <c r="AP153" i="2"/>
  <c r="AQ153" i="2"/>
  <c r="AR153" i="2"/>
  <c r="AS153" i="2"/>
  <c r="AT153" i="2"/>
  <c r="AO154" i="2"/>
  <c r="AP154" i="2"/>
  <c r="AQ154" i="2"/>
  <c r="AR154" i="2"/>
  <c r="AS154" i="2"/>
  <c r="AT154" i="2"/>
  <c r="AO155" i="2"/>
  <c r="AP155" i="2"/>
  <c r="AQ155" i="2"/>
  <c r="AR155" i="2"/>
  <c r="AS155" i="2"/>
  <c r="AT155" i="2"/>
  <c r="AO156" i="2"/>
  <c r="AP156" i="2"/>
  <c r="AQ156" i="2"/>
  <c r="AR156" i="2"/>
  <c r="AS156" i="2"/>
  <c r="AT156" i="2"/>
  <c r="AO157" i="2"/>
  <c r="AP157" i="2"/>
  <c r="AQ157" i="2"/>
  <c r="AR157" i="2"/>
  <c r="AS157" i="2"/>
  <c r="AT157" i="2"/>
  <c r="AO158" i="2"/>
  <c r="AP158" i="2"/>
  <c r="AQ158" i="2"/>
  <c r="AR158" i="2"/>
  <c r="AS158" i="2"/>
  <c r="AT158" i="2"/>
  <c r="AO159" i="2"/>
  <c r="AP159" i="2"/>
  <c r="AQ159" i="2"/>
  <c r="AR159" i="2"/>
  <c r="AS159" i="2"/>
  <c r="AT159" i="2"/>
  <c r="AO160" i="2"/>
  <c r="AP160" i="2"/>
  <c r="AQ160" i="2"/>
  <c r="AR160" i="2"/>
  <c r="AS160" i="2"/>
  <c r="AT160" i="2"/>
  <c r="AO161" i="2"/>
  <c r="AP161" i="2"/>
  <c r="AQ161" i="2"/>
  <c r="AR161" i="2"/>
  <c r="AS161" i="2"/>
  <c r="AT161" i="2"/>
  <c r="AO162" i="2"/>
  <c r="AP162" i="2"/>
  <c r="AQ162" i="2"/>
  <c r="AR162" i="2"/>
  <c r="AS162" i="2"/>
  <c r="AT162" i="2"/>
  <c r="AO163" i="2"/>
  <c r="AP163" i="2"/>
  <c r="AQ163" i="2"/>
  <c r="AR163" i="2"/>
  <c r="AS163" i="2"/>
  <c r="AT163" i="2"/>
  <c r="AO164" i="2"/>
  <c r="AP164" i="2"/>
  <c r="AQ164" i="2"/>
  <c r="AR164" i="2"/>
  <c r="AS164" i="2"/>
  <c r="AT164" i="2"/>
  <c r="AO165" i="2"/>
  <c r="AP165" i="2"/>
  <c r="AQ165" i="2"/>
  <c r="AR165" i="2"/>
  <c r="AS165" i="2"/>
  <c r="AT165" i="2"/>
  <c r="AO166" i="2"/>
  <c r="AP166" i="2"/>
  <c r="AQ166" i="2"/>
  <c r="AR166" i="2"/>
  <c r="AS166" i="2"/>
  <c r="AT166" i="2"/>
  <c r="AO167" i="2"/>
  <c r="AP167" i="2"/>
  <c r="AQ167" i="2"/>
  <c r="AR167" i="2"/>
  <c r="AS167" i="2"/>
  <c r="AT167" i="2"/>
  <c r="AO168" i="2"/>
  <c r="AP168" i="2"/>
  <c r="AQ168" i="2"/>
  <c r="AR168" i="2"/>
  <c r="AS168" i="2"/>
  <c r="AT168" i="2"/>
  <c r="AO169" i="2"/>
  <c r="AP169" i="2"/>
  <c r="AQ169" i="2"/>
  <c r="AR169" i="2"/>
  <c r="AS169" i="2"/>
  <c r="AT169" i="2"/>
  <c r="AO170" i="2"/>
  <c r="AP170" i="2"/>
  <c r="AQ170" i="2"/>
  <c r="AR170" i="2"/>
  <c r="AS170" i="2"/>
  <c r="AT170" i="2"/>
  <c r="AO171" i="2"/>
  <c r="AP171" i="2"/>
  <c r="AQ171" i="2"/>
  <c r="AR171" i="2"/>
  <c r="AS171" i="2"/>
  <c r="AT171" i="2"/>
  <c r="AO172" i="2"/>
  <c r="AP172" i="2"/>
  <c r="AQ172" i="2"/>
  <c r="AR172" i="2"/>
  <c r="AS172" i="2"/>
  <c r="AT172" i="2"/>
  <c r="AO173" i="2"/>
  <c r="AP173" i="2"/>
  <c r="AQ173" i="2"/>
  <c r="AR173" i="2"/>
  <c r="AS173" i="2"/>
  <c r="AT173" i="2"/>
  <c r="AO174" i="2"/>
  <c r="AP174" i="2"/>
  <c r="AQ174" i="2"/>
  <c r="AR174" i="2"/>
  <c r="AS174" i="2"/>
  <c r="AT174" i="2"/>
  <c r="AO175" i="2"/>
  <c r="AP175" i="2"/>
  <c r="AQ175" i="2"/>
  <c r="AR175" i="2"/>
  <c r="AS175" i="2"/>
  <c r="AT175" i="2"/>
  <c r="AO176" i="2"/>
  <c r="AP176" i="2"/>
  <c r="AQ176" i="2"/>
  <c r="AR176" i="2"/>
  <c r="AS176" i="2"/>
  <c r="AT176" i="2"/>
  <c r="AO177" i="2"/>
  <c r="AP177" i="2"/>
  <c r="AQ177" i="2"/>
  <c r="AR177" i="2"/>
  <c r="AS177" i="2"/>
  <c r="AT177" i="2"/>
  <c r="AO178" i="2"/>
  <c r="AP178" i="2"/>
  <c r="AQ178" i="2"/>
  <c r="AR178" i="2"/>
  <c r="AS178" i="2"/>
  <c r="AT178" i="2"/>
  <c r="AO179" i="2"/>
  <c r="AP179" i="2"/>
  <c r="AQ179" i="2"/>
  <c r="AR179" i="2"/>
  <c r="AS179" i="2"/>
  <c r="AT179" i="2"/>
  <c r="AO180" i="2"/>
  <c r="AP180" i="2"/>
  <c r="AQ180" i="2"/>
  <c r="AR180" i="2"/>
  <c r="AS180" i="2"/>
  <c r="AT180" i="2"/>
  <c r="AO181" i="2"/>
  <c r="AP181" i="2"/>
  <c r="AQ181" i="2"/>
  <c r="AR181" i="2"/>
  <c r="AS181" i="2"/>
  <c r="AT181" i="2"/>
  <c r="AO182" i="2"/>
  <c r="AP182" i="2"/>
  <c r="AQ182" i="2"/>
  <c r="AR182" i="2"/>
  <c r="AS182" i="2"/>
  <c r="AT182" i="2"/>
  <c r="AO183" i="2"/>
  <c r="AP183" i="2"/>
  <c r="AQ183" i="2"/>
  <c r="AR183" i="2"/>
  <c r="AS183" i="2"/>
  <c r="AT183" i="2"/>
  <c r="AO184" i="2"/>
  <c r="AP184" i="2"/>
  <c r="AQ184" i="2"/>
  <c r="AR184" i="2"/>
  <c r="AS184" i="2"/>
  <c r="AT184" i="2"/>
  <c r="AO185" i="2"/>
  <c r="AP185" i="2"/>
  <c r="AQ185" i="2"/>
  <c r="AR185" i="2"/>
  <c r="AS185" i="2"/>
  <c r="AT185" i="2"/>
  <c r="AO186" i="2"/>
  <c r="AP186" i="2"/>
  <c r="AQ186" i="2"/>
  <c r="AR186" i="2"/>
  <c r="AS186" i="2"/>
  <c r="AT186" i="2"/>
  <c r="AO187" i="2"/>
  <c r="AP187" i="2"/>
  <c r="AQ187" i="2"/>
  <c r="AR187" i="2"/>
  <c r="AS187" i="2"/>
  <c r="AT187" i="2"/>
  <c r="AO188" i="2"/>
  <c r="AP188" i="2"/>
  <c r="AQ188" i="2"/>
  <c r="AR188" i="2"/>
  <c r="AS188" i="2"/>
  <c r="AT188" i="2"/>
  <c r="AO189" i="2"/>
  <c r="AP189" i="2"/>
  <c r="AQ189" i="2"/>
  <c r="AR189" i="2"/>
  <c r="AS189" i="2"/>
  <c r="AT189" i="2"/>
  <c r="AO190" i="2"/>
  <c r="AP190" i="2"/>
  <c r="AQ190" i="2"/>
  <c r="AR190" i="2"/>
  <c r="AS190" i="2"/>
  <c r="AT190" i="2"/>
  <c r="AO191" i="2"/>
  <c r="AP191" i="2"/>
  <c r="AQ191" i="2"/>
  <c r="AR191" i="2"/>
  <c r="AS191" i="2"/>
  <c r="AT191" i="2"/>
  <c r="AO192" i="2"/>
  <c r="AP192" i="2"/>
  <c r="AQ192" i="2"/>
  <c r="AR192" i="2"/>
  <c r="AS192" i="2"/>
  <c r="AT192" i="2"/>
  <c r="AO193" i="2"/>
  <c r="AP193" i="2"/>
  <c r="AQ193" i="2"/>
  <c r="AR193" i="2"/>
  <c r="AS193" i="2"/>
  <c r="AT193" i="2"/>
  <c r="AO194" i="2"/>
  <c r="AP194" i="2"/>
  <c r="AQ194" i="2"/>
  <c r="AR194" i="2"/>
  <c r="AS194" i="2"/>
  <c r="AT194" i="2"/>
  <c r="AO195" i="2"/>
  <c r="AP195" i="2"/>
  <c r="AQ195" i="2"/>
  <c r="AR195" i="2"/>
  <c r="AS195" i="2"/>
  <c r="AT195" i="2"/>
  <c r="AO196" i="2"/>
  <c r="AP196" i="2"/>
  <c r="AQ196" i="2"/>
  <c r="AR196" i="2"/>
  <c r="AS196" i="2"/>
  <c r="AT196" i="2"/>
  <c r="AO197" i="2"/>
  <c r="AP197" i="2"/>
  <c r="AQ197" i="2"/>
  <c r="AR197" i="2"/>
  <c r="AS197" i="2"/>
  <c r="AT197" i="2"/>
  <c r="AO198" i="2"/>
  <c r="AP198" i="2"/>
  <c r="AQ198" i="2"/>
  <c r="AR198" i="2"/>
  <c r="AS198" i="2"/>
  <c r="AT198" i="2"/>
  <c r="AO199" i="2"/>
  <c r="AP199" i="2"/>
  <c r="AQ199" i="2"/>
  <c r="AR199" i="2"/>
  <c r="AS199" i="2"/>
  <c r="AT199" i="2"/>
  <c r="AO200" i="2"/>
  <c r="AP200" i="2"/>
  <c r="AQ200" i="2"/>
  <c r="AR200" i="2"/>
  <c r="AS200" i="2"/>
  <c r="AT200" i="2"/>
  <c r="AO201" i="2"/>
  <c r="AP201" i="2"/>
  <c r="AQ201" i="2"/>
  <c r="AR201" i="2"/>
  <c r="AS201" i="2"/>
  <c r="AT201" i="2"/>
  <c r="AO202" i="2"/>
  <c r="AP202" i="2"/>
  <c r="AQ202" i="2"/>
  <c r="AR202" i="2"/>
  <c r="AS202" i="2"/>
  <c r="AT202" i="2"/>
  <c r="AQ3" i="2"/>
  <c r="AR3" i="2"/>
  <c r="AS3" i="2"/>
  <c r="AK4" i="2"/>
  <c r="AL4" i="2"/>
  <c r="AM4" i="2"/>
  <c r="AN4" i="2"/>
  <c r="AK5" i="2"/>
  <c r="AL5" i="2"/>
  <c r="AM5" i="2"/>
  <c r="AN5" i="2"/>
  <c r="AL6" i="2"/>
  <c r="AM6" i="2"/>
  <c r="AN6" i="2"/>
  <c r="AK7" i="2"/>
  <c r="AL7" i="2"/>
  <c r="AM7" i="2"/>
  <c r="AN7" i="2"/>
  <c r="AK8" i="2"/>
  <c r="AL8" i="2"/>
  <c r="AM8" i="2"/>
  <c r="AN8" i="2"/>
  <c r="AK9" i="2"/>
  <c r="AL9" i="2"/>
  <c r="AM9" i="2"/>
  <c r="AN9" i="2"/>
  <c r="AK10" i="2"/>
  <c r="AL10" i="2"/>
  <c r="AM10" i="2"/>
  <c r="AN10" i="2"/>
  <c r="AK11" i="2"/>
  <c r="AL11" i="2"/>
  <c r="AM11" i="2"/>
  <c r="AN11" i="2"/>
  <c r="AK12" i="2"/>
  <c r="AL12" i="2"/>
  <c r="AM12" i="2"/>
  <c r="AN12" i="2"/>
  <c r="AK13" i="2"/>
  <c r="AL13" i="2"/>
  <c r="AM13" i="2"/>
  <c r="AN13" i="2"/>
  <c r="AK14" i="2"/>
  <c r="AL14" i="2"/>
  <c r="AM14" i="2"/>
  <c r="AN14" i="2"/>
  <c r="AK15" i="2"/>
  <c r="AL15" i="2"/>
  <c r="AM15" i="2"/>
  <c r="AN15" i="2"/>
  <c r="AK16" i="2"/>
  <c r="AL16" i="2"/>
  <c r="AM16" i="2"/>
  <c r="AN16" i="2"/>
  <c r="AK17" i="2"/>
  <c r="AL17" i="2"/>
  <c r="AM17" i="2"/>
  <c r="AN17" i="2"/>
  <c r="AK18" i="2"/>
  <c r="AL18" i="2"/>
  <c r="AM18" i="2"/>
  <c r="AN18" i="2"/>
  <c r="AK19" i="2"/>
  <c r="AL19" i="2"/>
  <c r="AM19" i="2"/>
  <c r="AN19" i="2"/>
  <c r="AK20" i="2"/>
  <c r="AL20" i="2"/>
  <c r="AM20" i="2"/>
  <c r="AN20" i="2"/>
  <c r="AK21" i="2"/>
  <c r="AL21" i="2"/>
  <c r="AM21" i="2"/>
  <c r="AN21" i="2"/>
  <c r="AK22" i="2"/>
  <c r="AL22" i="2"/>
  <c r="AM22" i="2"/>
  <c r="AN22" i="2"/>
  <c r="AK23" i="2"/>
  <c r="AL23" i="2"/>
  <c r="AM23" i="2"/>
  <c r="AN23" i="2"/>
  <c r="AK24" i="2"/>
  <c r="AL24" i="2"/>
  <c r="AM24" i="2"/>
  <c r="AN24" i="2"/>
  <c r="AK25" i="2"/>
  <c r="AL25" i="2"/>
  <c r="AM25" i="2"/>
  <c r="AN25" i="2"/>
  <c r="AK26" i="2"/>
  <c r="AL26" i="2"/>
  <c r="AM26" i="2"/>
  <c r="AN26" i="2"/>
  <c r="AK27" i="2"/>
  <c r="AL27" i="2"/>
  <c r="AM27" i="2"/>
  <c r="AN27" i="2"/>
  <c r="AK28" i="2"/>
  <c r="AL28" i="2"/>
  <c r="AM28" i="2"/>
  <c r="AN28" i="2"/>
  <c r="AK29" i="2"/>
  <c r="AL29" i="2"/>
  <c r="AM29" i="2"/>
  <c r="AN29" i="2"/>
  <c r="AK30" i="2"/>
  <c r="AL30" i="2"/>
  <c r="AM30" i="2"/>
  <c r="AN30" i="2"/>
  <c r="AL31" i="2"/>
  <c r="AM31" i="2"/>
  <c r="AN31" i="2"/>
  <c r="AL32" i="2"/>
  <c r="AM32" i="2"/>
  <c r="AN32" i="2"/>
  <c r="AL33" i="2"/>
  <c r="AM33" i="2"/>
  <c r="AN33" i="2"/>
  <c r="AL34" i="2"/>
  <c r="AM34" i="2"/>
  <c r="AN34" i="2"/>
  <c r="AL35" i="2"/>
  <c r="AM35" i="2"/>
  <c r="AN35" i="2"/>
  <c r="AL36" i="2"/>
  <c r="AM36" i="2"/>
  <c r="AN36" i="2"/>
  <c r="AL37" i="2"/>
  <c r="AM37" i="2"/>
  <c r="AN37" i="2"/>
  <c r="AL38" i="2"/>
  <c r="AM38" i="2"/>
  <c r="AN38" i="2"/>
  <c r="AL39" i="2"/>
  <c r="AM39" i="2"/>
  <c r="AN39" i="2"/>
  <c r="AL40" i="2"/>
  <c r="AM40" i="2"/>
  <c r="AN40" i="2"/>
  <c r="AL41" i="2"/>
  <c r="AM41" i="2"/>
  <c r="AN41" i="2"/>
  <c r="AL42" i="2"/>
  <c r="AM42" i="2"/>
  <c r="AN42" i="2"/>
  <c r="AL43" i="2"/>
  <c r="AM43" i="2"/>
  <c r="AN43" i="2"/>
  <c r="AL44" i="2"/>
  <c r="AM44" i="2"/>
  <c r="AN44" i="2"/>
  <c r="AL45" i="2"/>
  <c r="AM45" i="2"/>
  <c r="AN45" i="2"/>
  <c r="AK46" i="2"/>
  <c r="AL46" i="2"/>
  <c r="AM46" i="2"/>
  <c r="AN46" i="2"/>
  <c r="AK47" i="2"/>
  <c r="AL47" i="2"/>
  <c r="AM47" i="2"/>
  <c r="AN47" i="2"/>
  <c r="AK48" i="2"/>
  <c r="AL48" i="2"/>
  <c r="AM48" i="2"/>
  <c r="AN48" i="2"/>
  <c r="AK49" i="2"/>
  <c r="AL49" i="2"/>
  <c r="AM49" i="2"/>
  <c r="AN49" i="2"/>
  <c r="AK50" i="2"/>
  <c r="AL50" i="2"/>
  <c r="AM50" i="2"/>
  <c r="AN50" i="2"/>
  <c r="AK51" i="2"/>
  <c r="AL51" i="2"/>
  <c r="AM51" i="2"/>
  <c r="AN51" i="2"/>
  <c r="AK52" i="2"/>
  <c r="AL52" i="2"/>
  <c r="AM52" i="2"/>
  <c r="AN52" i="2"/>
  <c r="AK53" i="2"/>
  <c r="AL53" i="2"/>
  <c r="AM53" i="2"/>
  <c r="AN53" i="2"/>
  <c r="AK54" i="2"/>
  <c r="AL54" i="2"/>
  <c r="AM54" i="2"/>
  <c r="AN54" i="2"/>
  <c r="AM55" i="2"/>
  <c r="AN55" i="2"/>
  <c r="AM56" i="2"/>
  <c r="AN56" i="2"/>
  <c r="AM57" i="2"/>
  <c r="AN57" i="2"/>
  <c r="AM58" i="2"/>
  <c r="AN58" i="2"/>
  <c r="AM59" i="2"/>
  <c r="AN59" i="2"/>
  <c r="AI60" i="2"/>
  <c r="AJ60" i="2"/>
  <c r="AK60" i="2"/>
  <c r="AL60" i="2"/>
  <c r="AM60" i="2"/>
  <c r="AN60" i="2"/>
  <c r="AI61" i="2"/>
  <c r="AJ61" i="2"/>
  <c r="AK61" i="2"/>
  <c r="AL61" i="2"/>
  <c r="AM61" i="2"/>
  <c r="AN61" i="2"/>
  <c r="AI62" i="2"/>
  <c r="AJ62" i="2"/>
  <c r="AK62" i="2"/>
  <c r="AL62" i="2"/>
  <c r="AM62" i="2"/>
  <c r="AN62" i="2"/>
  <c r="AI63" i="2"/>
  <c r="AJ63" i="2"/>
  <c r="AK63" i="2"/>
  <c r="AL63" i="2"/>
  <c r="AM63" i="2"/>
  <c r="AN63" i="2"/>
  <c r="AI64" i="2"/>
  <c r="AJ64" i="2"/>
  <c r="AK64" i="2"/>
  <c r="AL64" i="2"/>
  <c r="AM64" i="2"/>
  <c r="AN64" i="2"/>
  <c r="AI65" i="2"/>
  <c r="AJ65" i="2"/>
  <c r="AK65" i="2"/>
  <c r="AL65" i="2"/>
  <c r="AM65" i="2"/>
  <c r="AN65" i="2"/>
  <c r="AI66" i="2"/>
  <c r="AJ66" i="2"/>
  <c r="AK66" i="2"/>
  <c r="AL66" i="2"/>
  <c r="AM66" i="2"/>
  <c r="AN66" i="2"/>
  <c r="AI67" i="2"/>
  <c r="AJ67" i="2"/>
  <c r="AK67" i="2"/>
  <c r="AL67" i="2"/>
  <c r="AM67" i="2"/>
  <c r="AN67" i="2"/>
  <c r="AI68" i="2"/>
  <c r="AJ68" i="2"/>
  <c r="AK68" i="2"/>
  <c r="AL68" i="2"/>
  <c r="AM68" i="2"/>
  <c r="AN68" i="2"/>
  <c r="AI69" i="2"/>
  <c r="AJ69" i="2"/>
  <c r="AK69" i="2"/>
  <c r="AL69" i="2"/>
  <c r="AM69" i="2"/>
  <c r="AN69" i="2"/>
  <c r="AI70" i="2"/>
  <c r="AJ70" i="2"/>
  <c r="AK70" i="2"/>
  <c r="AL70" i="2"/>
  <c r="AM70" i="2"/>
  <c r="AN70" i="2"/>
  <c r="AI71" i="2"/>
  <c r="AJ71" i="2"/>
  <c r="AK71" i="2"/>
  <c r="AL71" i="2"/>
  <c r="AM71" i="2"/>
  <c r="AN71" i="2"/>
  <c r="AI72" i="2"/>
  <c r="AJ72" i="2"/>
  <c r="AK72" i="2"/>
  <c r="AL72" i="2"/>
  <c r="AM72" i="2"/>
  <c r="AN72" i="2"/>
  <c r="AI73" i="2"/>
  <c r="AJ73" i="2"/>
  <c r="AK73" i="2"/>
  <c r="AL73" i="2"/>
  <c r="AM73" i="2"/>
  <c r="AN73" i="2"/>
  <c r="AI74" i="2"/>
  <c r="AJ74" i="2"/>
  <c r="AK74" i="2"/>
  <c r="AL74" i="2"/>
  <c r="AM74" i="2"/>
  <c r="AN74" i="2"/>
  <c r="AI75" i="2"/>
  <c r="AJ75" i="2"/>
  <c r="AK75" i="2"/>
  <c r="AL75" i="2"/>
  <c r="AM75" i="2"/>
  <c r="AN75" i="2"/>
  <c r="AI76" i="2"/>
  <c r="AJ76" i="2"/>
  <c r="AK76" i="2"/>
  <c r="AL76" i="2"/>
  <c r="AM76" i="2"/>
  <c r="AN76" i="2"/>
  <c r="AI77" i="2"/>
  <c r="AJ77" i="2"/>
  <c r="AK77" i="2"/>
  <c r="AL77" i="2"/>
  <c r="AM77" i="2"/>
  <c r="AN77" i="2"/>
  <c r="AI78" i="2"/>
  <c r="AJ78" i="2"/>
  <c r="AK78" i="2"/>
  <c r="AL78" i="2"/>
  <c r="AM78" i="2"/>
  <c r="AN78" i="2"/>
  <c r="AI79" i="2"/>
  <c r="AJ79" i="2"/>
  <c r="AK79" i="2"/>
  <c r="AL79" i="2"/>
  <c r="AM79" i="2"/>
  <c r="AN79" i="2"/>
  <c r="AI80" i="2"/>
  <c r="AJ80" i="2"/>
  <c r="AK80" i="2"/>
  <c r="AL80" i="2"/>
  <c r="AM80" i="2"/>
  <c r="AN80" i="2"/>
  <c r="AI81" i="2"/>
  <c r="AJ81" i="2"/>
  <c r="AK81" i="2"/>
  <c r="AL81" i="2"/>
  <c r="AM81" i="2"/>
  <c r="AN81" i="2"/>
  <c r="AI82" i="2"/>
  <c r="AJ82" i="2"/>
  <c r="AK82" i="2"/>
  <c r="AL82" i="2"/>
  <c r="AM82" i="2"/>
  <c r="AN82" i="2"/>
  <c r="AI83" i="2"/>
  <c r="AJ83" i="2"/>
  <c r="AK83" i="2"/>
  <c r="AL83" i="2"/>
  <c r="AM83" i="2"/>
  <c r="AN83" i="2"/>
  <c r="AI84" i="2"/>
  <c r="AJ84" i="2"/>
  <c r="AK84" i="2"/>
  <c r="AL84" i="2"/>
  <c r="AM84" i="2"/>
  <c r="AN84" i="2"/>
  <c r="AI85" i="2"/>
  <c r="AJ85" i="2"/>
  <c r="AK85" i="2"/>
  <c r="AL85" i="2"/>
  <c r="AM85" i="2"/>
  <c r="AN85" i="2"/>
  <c r="AI86" i="2"/>
  <c r="AJ86" i="2"/>
  <c r="AK86" i="2"/>
  <c r="AL86" i="2"/>
  <c r="AM86" i="2"/>
  <c r="AN86" i="2"/>
  <c r="AI87" i="2"/>
  <c r="AJ87" i="2"/>
  <c r="AK87" i="2"/>
  <c r="AL87" i="2"/>
  <c r="AM87" i="2"/>
  <c r="AN87" i="2"/>
  <c r="AI88" i="2"/>
  <c r="AJ88" i="2"/>
  <c r="AK88" i="2"/>
  <c r="AL88" i="2"/>
  <c r="AM88" i="2"/>
  <c r="AN88" i="2"/>
  <c r="AI89" i="2"/>
  <c r="AJ89" i="2"/>
  <c r="AK89" i="2"/>
  <c r="AL89" i="2"/>
  <c r="AM89" i="2"/>
  <c r="AN89" i="2"/>
  <c r="AI90" i="2"/>
  <c r="AJ90" i="2"/>
  <c r="AK90" i="2"/>
  <c r="AL90" i="2"/>
  <c r="AM90" i="2"/>
  <c r="AN90" i="2"/>
  <c r="AI91" i="2"/>
  <c r="AJ91" i="2"/>
  <c r="AK91" i="2"/>
  <c r="AL91" i="2"/>
  <c r="AM91" i="2"/>
  <c r="AN91" i="2"/>
  <c r="AI92" i="2"/>
  <c r="AJ92" i="2"/>
  <c r="AK92" i="2"/>
  <c r="AL92" i="2"/>
  <c r="AM92" i="2"/>
  <c r="AN92" i="2"/>
  <c r="AI93" i="2"/>
  <c r="AJ93" i="2"/>
  <c r="AK93" i="2"/>
  <c r="AL93" i="2"/>
  <c r="AM93" i="2"/>
  <c r="AN93" i="2"/>
  <c r="AI94" i="2"/>
  <c r="AJ94" i="2"/>
  <c r="AK94" i="2"/>
  <c r="AL94" i="2"/>
  <c r="AM94" i="2"/>
  <c r="AN94" i="2"/>
  <c r="AI95" i="2"/>
  <c r="AJ95" i="2"/>
  <c r="AK95" i="2"/>
  <c r="AL95" i="2"/>
  <c r="AM95" i="2"/>
  <c r="AN95" i="2"/>
  <c r="AI96" i="2"/>
  <c r="AJ96" i="2"/>
  <c r="AK96" i="2"/>
  <c r="AL96" i="2"/>
  <c r="AM96" i="2"/>
  <c r="AN96" i="2"/>
  <c r="AI97" i="2"/>
  <c r="AJ97" i="2"/>
  <c r="AK97" i="2"/>
  <c r="AL97" i="2"/>
  <c r="AM97" i="2"/>
  <c r="AN97" i="2"/>
  <c r="AI98" i="2"/>
  <c r="AJ98" i="2"/>
  <c r="AK98" i="2"/>
  <c r="AL98" i="2"/>
  <c r="AM98" i="2"/>
  <c r="AN98" i="2"/>
  <c r="AI99" i="2"/>
  <c r="AJ99" i="2"/>
  <c r="AK99" i="2"/>
  <c r="AL99" i="2"/>
  <c r="AM99" i="2"/>
  <c r="AN99" i="2"/>
  <c r="AI100" i="2"/>
  <c r="AJ100" i="2"/>
  <c r="AK100" i="2"/>
  <c r="AL100" i="2"/>
  <c r="AM100" i="2"/>
  <c r="AN100" i="2"/>
  <c r="AI101" i="2"/>
  <c r="AJ101" i="2"/>
  <c r="AK101" i="2"/>
  <c r="AL101" i="2"/>
  <c r="AM101" i="2"/>
  <c r="AN101" i="2"/>
  <c r="AI102" i="2"/>
  <c r="AJ102" i="2"/>
  <c r="AK102" i="2"/>
  <c r="AL102" i="2"/>
  <c r="AM102" i="2"/>
  <c r="AN102" i="2"/>
  <c r="AI103" i="2"/>
  <c r="AJ103" i="2"/>
  <c r="AK103" i="2"/>
  <c r="AL103" i="2"/>
  <c r="AM103" i="2"/>
  <c r="AN103" i="2"/>
  <c r="AI104" i="2"/>
  <c r="AJ104" i="2"/>
  <c r="AK104" i="2"/>
  <c r="AL104" i="2"/>
  <c r="AM104" i="2"/>
  <c r="AN104" i="2"/>
  <c r="AI105" i="2"/>
  <c r="AJ105" i="2"/>
  <c r="AK105" i="2"/>
  <c r="AL105" i="2"/>
  <c r="AM105" i="2"/>
  <c r="AN105" i="2"/>
  <c r="AI106" i="2"/>
  <c r="AJ106" i="2"/>
  <c r="AK106" i="2"/>
  <c r="AL106" i="2"/>
  <c r="AM106" i="2"/>
  <c r="AN106" i="2"/>
  <c r="AI107" i="2"/>
  <c r="AJ107" i="2"/>
  <c r="AK107" i="2"/>
  <c r="AL107" i="2"/>
  <c r="AM107" i="2"/>
  <c r="AN107" i="2"/>
  <c r="AI108" i="2"/>
  <c r="AJ108" i="2"/>
  <c r="AK108" i="2"/>
  <c r="AL108" i="2"/>
  <c r="AM108" i="2"/>
  <c r="AN108" i="2"/>
  <c r="AI109" i="2"/>
  <c r="AJ109" i="2"/>
  <c r="AK109" i="2"/>
  <c r="AL109" i="2"/>
  <c r="AM109" i="2"/>
  <c r="AN109" i="2"/>
  <c r="AI110" i="2"/>
  <c r="AJ110" i="2"/>
  <c r="AK110" i="2"/>
  <c r="AL110" i="2"/>
  <c r="AM110" i="2"/>
  <c r="AN110" i="2"/>
  <c r="AI111" i="2"/>
  <c r="AJ111" i="2"/>
  <c r="AK111" i="2"/>
  <c r="AL111" i="2"/>
  <c r="AM111" i="2"/>
  <c r="AN111" i="2"/>
  <c r="AI112" i="2"/>
  <c r="AJ112" i="2"/>
  <c r="AK112" i="2"/>
  <c r="AL112" i="2"/>
  <c r="AM112" i="2"/>
  <c r="AN112" i="2"/>
  <c r="AI113" i="2"/>
  <c r="AJ113" i="2"/>
  <c r="AK113" i="2"/>
  <c r="AL113" i="2"/>
  <c r="AM113" i="2"/>
  <c r="AN113" i="2"/>
  <c r="AI114" i="2"/>
  <c r="AJ114" i="2"/>
  <c r="AK114" i="2"/>
  <c r="AL114" i="2"/>
  <c r="AM114" i="2"/>
  <c r="AN114" i="2"/>
  <c r="AI115" i="2"/>
  <c r="AJ115" i="2"/>
  <c r="AK115" i="2"/>
  <c r="AL115" i="2"/>
  <c r="AM115" i="2"/>
  <c r="AN115" i="2"/>
  <c r="AI116" i="2"/>
  <c r="AJ116" i="2"/>
  <c r="AK116" i="2"/>
  <c r="AL116" i="2"/>
  <c r="AM116" i="2"/>
  <c r="AN116" i="2"/>
  <c r="AI117" i="2"/>
  <c r="AJ117" i="2"/>
  <c r="AK117" i="2"/>
  <c r="AL117" i="2"/>
  <c r="AM117" i="2"/>
  <c r="AN117" i="2"/>
  <c r="AI118" i="2"/>
  <c r="AJ118" i="2"/>
  <c r="AK118" i="2"/>
  <c r="AL118" i="2"/>
  <c r="AM118" i="2"/>
  <c r="AN118" i="2"/>
  <c r="AI119" i="2"/>
  <c r="AJ119" i="2"/>
  <c r="AK119" i="2"/>
  <c r="AL119" i="2"/>
  <c r="AM119" i="2"/>
  <c r="AN119" i="2"/>
  <c r="AI120" i="2"/>
  <c r="AJ120" i="2"/>
  <c r="AK120" i="2"/>
  <c r="AL120" i="2"/>
  <c r="AM120" i="2"/>
  <c r="AN120" i="2"/>
  <c r="AI121" i="2"/>
  <c r="AJ121" i="2"/>
  <c r="AK121" i="2"/>
  <c r="AL121" i="2"/>
  <c r="AM121" i="2"/>
  <c r="AN121" i="2"/>
  <c r="AI122" i="2"/>
  <c r="AJ122" i="2"/>
  <c r="AK122" i="2"/>
  <c r="AL122" i="2"/>
  <c r="AM122" i="2"/>
  <c r="AN122" i="2"/>
  <c r="AI123" i="2"/>
  <c r="AJ123" i="2"/>
  <c r="AK123" i="2"/>
  <c r="AL123" i="2"/>
  <c r="AM123" i="2"/>
  <c r="AN123" i="2"/>
  <c r="AI124" i="2"/>
  <c r="AJ124" i="2"/>
  <c r="AK124" i="2"/>
  <c r="AL124" i="2"/>
  <c r="AM124" i="2"/>
  <c r="AN124" i="2"/>
  <c r="AI125" i="2"/>
  <c r="AJ125" i="2"/>
  <c r="AK125" i="2"/>
  <c r="AL125" i="2"/>
  <c r="AM125" i="2"/>
  <c r="AN125" i="2"/>
  <c r="AI126" i="2"/>
  <c r="AJ126" i="2"/>
  <c r="AK126" i="2"/>
  <c r="AL126" i="2"/>
  <c r="AM126" i="2"/>
  <c r="AN126" i="2"/>
  <c r="AI127" i="2"/>
  <c r="AJ127" i="2"/>
  <c r="AK127" i="2"/>
  <c r="AL127" i="2"/>
  <c r="AM127" i="2"/>
  <c r="AN127" i="2"/>
  <c r="AI128" i="2"/>
  <c r="AJ128" i="2"/>
  <c r="AK128" i="2"/>
  <c r="AL128" i="2"/>
  <c r="AM128" i="2"/>
  <c r="AN128" i="2"/>
  <c r="AI129" i="2"/>
  <c r="AJ129" i="2"/>
  <c r="AK129" i="2"/>
  <c r="AL129" i="2"/>
  <c r="AM129" i="2"/>
  <c r="AN129" i="2"/>
  <c r="AI130" i="2"/>
  <c r="AJ130" i="2"/>
  <c r="AK130" i="2"/>
  <c r="AL130" i="2"/>
  <c r="AM130" i="2"/>
  <c r="AN130" i="2"/>
  <c r="AI131" i="2"/>
  <c r="AJ131" i="2"/>
  <c r="AK131" i="2"/>
  <c r="AL131" i="2"/>
  <c r="AM131" i="2"/>
  <c r="AN131" i="2"/>
  <c r="AI132" i="2"/>
  <c r="AJ132" i="2"/>
  <c r="AK132" i="2"/>
  <c r="AL132" i="2"/>
  <c r="AM132" i="2"/>
  <c r="AN132" i="2"/>
  <c r="AI133" i="2"/>
  <c r="AJ133" i="2"/>
  <c r="AK133" i="2"/>
  <c r="AL133" i="2"/>
  <c r="AM133" i="2"/>
  <c r="AN133" i="2"/>
  <c r="AI134" i="2"/>
  <c r="AJ134" i="2"/>
  <c r="AK134" i="2"/>
  <c r="AL134" i="2"/>
  <c r="AM134" i="2"/>
  <c r="AN134" i="2"/>
  <c r="AI135" i="2"/>
  <c r="AJ135" i="2"/>
  <c r="AK135" i="2"/>
  <c r="AL135" i="2"/>
  <c r="AM135" i="2"/>
  <c r="AN135" i="2"/>
  <c r="AI136" i="2"/>
  <c r="AJ136" i="2"/>
  <c r="AK136" i="2"/>
  <c r="AL136" i="2"/>
  <c r="AM136" i="2"/>
  <c r="AN136" i="2"/>
  <c r="AI137" i="2"/>
  <c r="AJ137" i="2"/>
  <c r="AK137" i="2"/>
  <c r="AL137" i="2"/>
  <c r="AM137" i="2"/>
  <c r="AN137" i="2"/>
  <c r="AI138" i="2"/>
  <c r="AJ138" i="2"/>
  <c r="AK138" i="2"/>
  <c r="AL138" i="2"/>
  <c r="AM138" i="2"/>
  <c r="AN138" i="2"/>
  <c r="AI139" i="2"/>
  <c r="AJ139" i="2"/>
  <c r="AK139" i="2"/>
  <c r="AL139" i="2"/>
  <c r="AM139" i="2"/>
  <c r="AN139" i="2"/>
  <c r="AI140" i="2"/>
  <c r="AJ140" i="2"/>
  <c r="AK140" i="2"/>
  <c r="AL140" i="2"/>
  <c r="AM140" i="2"/>
  <c r="AN140" i="2"/>
  <c r="AI141" i="2"/>
  <c r="AJ141" i="2"/>
  <c r="AK141" i="2"/>
  <c r="AL141" i="2"/>
  <c r="AM141" i="2"/>
  <c r="AN141" i="2"/>
  <c r="AI142" i="2"/>
  <c r="AJ142" i="2"/>
  <c r="AK142" i="2"/>
  <c r="AL142" i="2"/>
  <c r="AM142" i="2"/>
  <c r="AN142" i="2"/>
  <c r="AI143" i="2"/>
  <c r="AJ143" i="2"/>
  <c r="AK143" i="2"/>
  <c r="AL143" i="2"/>
  <c r="AM143" i="2"/>
  <c r="AN143" i="2"/>
  <c r="AI144" i="2"/>
  <c r="AJ144" i="2"/>
  <c r="AK144" i="2"/>
  <c r="AL144" i="2"/>
  <c r="AM144" i="2"/>
  <c r="AN144" i="2"/>
  <c r="AI145" i="2"/>
  <c r="AJ145" i="2"/>
  <c r="AK145" i="2"/>
  <c r="AL145" i="2"/>
  <c r="AM145" i="2"/>
  <c r="AN145" i="2"/>
  <c r="AI146" i="2"/>
  <c r="AJ146" i="2"/>
  <c r="AK146" i="2"/>
  <c r="AL146" i="2"/>
  <c r="AM146" i="2"/>
  <c r="AN146" i="2"/>
  <c r="AI147" i="2"/>
  <c r="AJ147" i="2"/>
  <c r="AK147" i="2"/>
  <c r="AL147" i="2"/>
  <c r="AM147" i="2"/>
  <c r="AN147" i="2"/>
  <c r="AI148" i="2"/>
  <c r="AJ148" i="2"/>
  <c r="AK148" i="2"/>
  <c r="AL148" i="2"/>
  <c r="AM148" i="2"/>
  <c r="AN148" i="2"/>
  <c r="AI149" i="2"/>
  <c r="AJ149" i="2"/>
  <c r="AK149" i="2"/>
  <c r="AL149" i="2"/>
  <c r="AM149" i="2"/>
  <c r="AN149" i="2"/>
  <c r="AI150" i="2"/>
  <c r="AJ150" i="2"/>
  <c r="AK150" i="2"/>
  <c r="AL150" i="2"/>
  <c r="AM150" i="2"/>
  <c r="AN150" i="2"/>
  <c r="AI151" i="2"/>
  <c r="AJ151" i="2"/>
  <c r="AK151" i="2"/>
  <c r="AL151" i="2"/>
  <c r="AM151" i="2"/>
  <c r="AN151" i="2"/>
  <c r="AI152" i="2"/>
  <c r="AJ152" i="2"/>
  <c r="AK152" i="2"/>
  <c r="AL152" i="2"/>
  <c r="AM152" i="2"/>
  <c r="AN152" i="2"/>
  <c r="AI153" i="2"/>
  <c r="AJ153" i="2"/>
  <c r="AK153" i="2"/>
  <c r="AL153" i="2"/>
  <c r="AM153" i="2"/>
  <c r="AN153" i="2"/>
  <c r="AI154" i="2"/>
  <c r="AJ154" i="2"/>
  <c r="AK154" i="2"/>
  <c r="AL154" i="2"/>
  <c r="AM154" i="2"/>
  <c r="AN154" i="2"/>
  <c r="AI155" i="2"/>
  <c r="AJ155" i="2"/>
  <c r="AK155" i="2"/>
  <c r="AL155" i="2"/>
  <c r="AM155" i="2"/>
  <c r="AN155" i="2"/>
  <c r="AI156" i="2"/>
  <c r="AJ156" i="2"/>
  <c r="AK156" i="2"/>
  <c r="AL156" i="2"/>
  <c r="AM156" i="2"/>
  <c r="AN156" i="2"/>
  <c r="AI157" i="2"/>
  <c r="AJ157" i="2"/>
  <c r="AK157" i="2"/>
  <c r="AL157" i="2"/>
  <c r="AM157" i="2"/>
  <c r="AN157" i="2"/>
  <c r="AI158" i="2"/>
  <c r="AJ158" i="2"/>
  <c r="AK158" i="2"/>
  <c r="AL158" i="2"/>
  <c r="AM158" i="2"/>
  <c r="AN158" i="2"/>
  <c r="AI159" i="2"/>
  <c r="AJ159" i="2"/>
  <c r="AK159" i="2"/>
  <c r="AL159" i="2"/>
  <c r="AM159" i="2"/>
  <c r="AN159" i="2"/>
  <c r="AI160" i="2"/>
  <c r="AJ160" i="2"/>
  <c r="AK160" i="2"/>
  <c r="AL160" i="2"/>
  <c r="AM160" i="2"/>
  <c r="AN160" i="2"/>
  <c r="AI161" i="2"/>
  <c r="AJ161" i="2"/>
  <c r="AK161" i="2"/>
  <c r="AL161" i="2"/>
  <c r="AM161" i="2"/>
  <c r="AN161" i="2"/>
  <c r="AI162" i="2"/>
  <c r="AJ162" i="2"/>
  <c r="AK162" i="2"/>
  <c r="AL162" i="2"/>
  <c r="AM162" i="2"/>
  <c r="AN162" i="2"/>
  <c r="AI163" i="2"/>
  <c r="AJ163" i="2"/>
  <c r="AK163" i="2"/>
  <c r="AL163" i="2"/>
  <c r="AM163" i="2"/>
  <c r="AN163" i="2"/>
  <c r="AI164" i="2"/>
  <c r="AJ164" i="2"/>
  <c r="AK164" i="2"/>
  <c r="AL164" i="2"/>
  <c r="AM164" i="2"/>
  <c r="AN164" i="2"/>
  <c r="AI165" i="2"/>
  <c r="AJ165" i="2"/>
  <c r="AK165" i="2"/>
  <c r="AL165" i="2"/>
  <c r="AM165" i="2"/>
  <c r="AN165" i="2"/>
  <c r="AI166" i="2"/>
  <c r="AJ166" i="2"/>
  <c r="AK166" i="2"/>
  <c r="AL166" i="2"/>
  <c r="AM166" i="2"/>
  <c r="AN166" i="2"/>
  <c r="AI167" i="2"/>
  <c r="AJ167" i="2"/>
  <c r="AK167" i="2"/>
  <c r="AL167" i="2"/>
  <c r="AM167" i="2"/>
  <c r="AN167" i="2"/>
  <c r="AI168" i="2"/>
  <c r="AJ168" i="2"/>
  <c r="AK168" i="2"/>
  <c r="AL168" i="2"/>
  <c r="AM168" i="2"/>
  <c r="AN168" i="2"/>
  <c r="AI169" i="2"/>
  <c r="AJ169" i="2"/>
  <c r="AK169" i="2"/>
  <c r="AL169" i="2"/>
  <c r="AM169" i="2"/>
  <c r="AN169" i="2"/>
  <c r="AI170" i="2"/>
  <c r="AJ170" i="2"/>
  <c r="AK170" i="2"/>
  <c r="AL170" i="2"/>
  <c r="AM170" i="2"/>
  <c r="AN170" i="2"/>
  <c r="AI171" i="2"/>
  <c r="AJ171" i="2"/>
  <c r="AK171" i="2"/>
  <c r="AL171" i="2"/>
  <c r="AM171" i="2"/>
  <c r="AN171" i="2"/>
  <c r="AI172" i="2"/>
  <c r="AJ172" i="2"/>
  <c r="AK172" i="2"/>
  <c r="AL172" i="2"/>
  <c r="AM172" i="2"/>
  <c r="AN172" i="2"/>
  <c r="AI173" i="2"/>
  <c r="AJ173" i="2"/>
  <c r="AK173" i="2"/>
  <c r="AL173" i="2"/>
  <c r="AM173" i="2"/>
  <c r="AN173" i="2"/>
  <c r="AI174" i="2"/>
  <c r="AJ174" i="2"/>
  <c r="AK174" i="2"/>
  <c r="AL174" i="2"/>
  <c r="AM174" i="2"/>
  <c r="AN174" i="2"/>
  <c r="AI175" i="2"/>
  <c r="AJ175" i="2"/>
  <c r="AK175" i="2"/>
  <c r="AL175" i="2"/>
  <c r="AM175" i="2"/>
  <c r="AN175" i="2"/>
  <c r="AI176" i="2"/>
  <c r="AJ176" i="2"/>
  <c r="AK176" i="2"/>
  <c r="AL176" i="2"/>
  <c r="AM176" i="2"/>
  <c r="AN176" i="2"/>
  <c r="AI177" i="2"/>
  <c r="AJ177" i="2"/>
  <c r="AK177" i="2"/>
  <c r="AL177" i="2"/>
  <c r="AM177" i="2"/>
  <c r="AN177" i="2"/>
  <c r="AI178" i="2"/>
  <c r="AJ178" i="2"/>
  <c r="AK178" i="2"/>
  <c r="AL178" i="2"/>
  <c r="AM178" i="2"/>
  <c r="AN178" i="2"/>
  <c r="AI179" i="2"/>
  <c r="AJ179" i="2"/>
  <c r="AK179" i="2"/>
  <c r="AL179" i="2"/>
  <c r="AM179" i="2"/>
  <c r="AN179" i="2"/>
  <c r="AI180" i="2"/>
  <c r="AJ180" i="2"/>
  <c r="AK180" i="2"/>
  <c r="AL180" i="2"/>
  <c r="AM180" i="2"/>
  <c r="AN180" i="2"/>
  <c r="AI181" i="2"/>
  <c r="AJ181" i="2"/>
  <c r="AK181" i="2"/>
  <c r="AL181" i="2"/>
  <c r="AM181" i="2"/>
  <c r="AN181" i="2"/>
  <c r="AI182" i="2"/>
  <c r="AJ182" i="2"/>
  <c r="AK182" i="2"/>
  <c r="AL182" i="2"/>
  <c r="AM182" i="2"/>
  <c r="AN182" i="2"/>
  <c r="AI183" i="2"/>
  <c r="AJ183" i="2"/>
  <c r="AK183" i="2"/>
  <c r="AL183" i="2"/>
  <c r="AM183" i="2"/>
  <c r="AN183" i="2"/>
  <c r="AI184" i="2"/>
  <c r="AJ184" i="2"/>
  <c r="AK184" i="2"/>
  <c r="AL184" i="2"/>
  <c r="AM184" i="2"/>
  <c r="AN184" i="2"/>
  <c r="AI185" i="2"/>
  <c r="AJ185" i="2"/>
  <c r="AK185" i="2"/>
  <c r="AL185" i="2"/>
  <c r="AM185" i="2"/>
  <c r="AN185" i="2"/>
  <c r="AI186" i="2"/>
  <c r="AJ186" i="2"/>
  <c r="AK186" i="2"/>
  <c r="AL186" i="2"/>
  <c r="AM186" i="2"/>
  <c r="AN186" i="2"/>
  <c r="AI187" i="2"/>
  <c r="AJ187" i="2"/>
  <c r="AK187" i="2"/>
  <c r="AL187" i="2"/>
  <c r="AM187" i="2"/>
  <c r="AN187" i="2"/>
  <c r="AI188" i="2"/>
  <c r="AJ188" i="2"/>
  <c r="AK188" i="2"/>
  <c r="AL188" i="2"/>
  <c r="AM188" i="2"/>
  <c r="AN188" i="2"/>
  <c r="AI189" i="2"/>
  <c r="AJ189" i="2"/>
  <c r="AK189" i="2"/>
  <c r="AL189" i="2"/>
  <c r="AM189" i="2"/>
  <c r="AN189" i="2"/>
  <c r="AI190" i="2"/>
  <c r="AJ190" i="2"/>
  <c r="AK190" i="2"/>
  <c r="AL190" i="2"/>
  <c r="AM190" i="2"/>
  <c r="AN190" i="2"/>
  <c r="AI191" i="2"/>
  <c r="AJ191" i="2"/>
  <c r="AK191" i="2"/>
  <c r="AL191" i="2"/>
  <c r="AM191" i="2"/>
  <c r="AN191" i="2"/>
  <c r="AI192" i="2"/>
  <c r="AJ192" i="2"/>
  <c r="AK192" i="2"/>
  <c r="AL192" i="2"/>
  <c r="AM192" i="2"/>
  <c r="AN192" i="2"/>
  <c r="AI193" i="2"/>
  <c r="AJ193" i="2"/>
  <c r="AK193" i="2"/>
  <c r="AL193" i="2"/>
  <c r="AM193" i="2"/>
  <c r="AN193" i="2"/>
  <c r="AI194" i="2"/>
  <c r="AJ194" i="2"/>
  <c r="AK194" i="2"/>
  <c r="AL194" i="2"/>
  <c r="AM194" i="2"/>
  <c r="AN194" i="2"/>
  <c r="AI195" i="2"/>
  <c r="AJ195" i="2"/>
  <c r="AK195" i="2"/>
  <c r="AL195" i="2"/>
  <c r="AM195" i="2"/>
  <c r="AN195" i="2"/>
  <c r="AI196" i="2"/>
  <c r="AJ196" i="2"/>
  <c r="AK196" i="2"/>
  <c r="AL196" i="2"/>
  <c r="AM196" i="2"/>
  <c r="AN196" i="2"/>
  <c r="AI197" i="2"/>
  <c r="AJ197" i="2"/>
  <c r="AK197" i="2"/>
  <c r="AL197" i="2"/>
  <c r="AM197" i="2"/>
  <c r="AN197" i="2"/>
  <c r="AI198" i="2"/>
  <c r="AJ198" i="2"/>
  <c r="AK198" i="2"/>
  <c r="AL198" i="2"/>
  <c r="AM198" i="2"/>
  <c r="AN198" i="2"/>
  <c r="AI199" i="2"/>
  <c r="AJ199" i="2"/>
  <c r="AK199" i="2"/>
  <c r="AL199" i="2"/>
  <c r="AM199" i="2"/>
  <c r="AN199" i="2"/>
  <c r="AI200" i="2"/>
  <c r="AJ200" i="2"/>
  <c r="AK200" i="2"/>
  <c r="AL200" i="2"/>
  <c r="AM200" i="2"/>
  <c r="AN200" i="2"/>
  <c r="AI201" i="2"/>
  <c r="AJ201" i="2"/>
  <c r="AK201" i="2"/>
  <c r="AL201" i="2"/>
  <c r="AM201" i="2"/>
  <c r="AN201" i="2"/>
  <c r="AI202" i="2"/>
  <c r="AJ202" i="2"/>
  <c r="AK202" i="2"/>
  <c r="AL202" i="2"/>
  <c r="AM202" i="2"/>
  <c r="AN202" i="2"/>
  <c r="AK3" i="2"/>
  <c r="AL3" i="2"/>
  <c r="AM3" i="2"/>
  <c r="BC4" i="2"/>
  <c r="BE4" i="2"/>
  <c r="BF4" i="2"/>
  <c r="BC5" i="2"/>
  <c r="BE5" i="2"/>
  <c r="BF5" i="2"/>
  <c r="BE6" i="2"/>
  <c r="BF6" i="2"/>
  <c r="BC7" i="2"/>
  <c r="BE7" i="2"/>
  <c r="BF7" i="2"/>
  <c r="BC8" i="2"/>
  <c r="BE8" i="2"/>
  <c r="BF8" i="2"/>
  <c r="BC9" i="2"/>
  <c r="BE9" i="2"/>
  <c r="BF9" i="2"/>
  <c r="BC10" i="2"/>
  <c r="BE10" i="2"/>
  <c r="BF10" i="2"/>
  <c r="BC11" i="2"/>
  <c r="BE11" i="2"/>
  <c r="BF11" i="2"/>
  <c r="BC12" i="2"/>
  <c r="BE12" i="2"/>
  <c r="BF12" i="2"/>
  <c r="BC13" i="2"/>
  <c r="BE13" i="2"/>
  <c r="BF13" i="2"/>
  <c r="BC14" i="2"/>
  <c r="BE14" i="2"/>
  <c r="BF14" i="2"/>
  <c r="BC15" i="2"/>
  <c r="BE15" i="2"/>
  <c r="BF15" i="2"/>
  <c r="BC16" i="2"/>
  <c r="BE16" i="2"/>
  <c r="BF16" i="2"/>
  <c r="BC17" i="2"/>
  <c r="BE17" i="2"/>
  <c r="BF17" i="2"/>
  <c r="BC18" i="2"/>
  <c r="BE18" i="2"/>
  <c r="BF18" i="2"/>
  <c r="BC19" i="2"/>
  <c r="BE19" i="2"/>
  <c r="BF19" i="2"/>
  <c r="BC20" i="2"/>
  <c r="BE20" i="2"/>
  <c r="BF20" i="2"/>
  <c r="BC21" i="2"/>
  <c r="BE21" i="2"/>
  <c r="BF21" i="2"/>
  <c r="BC22" i="2"/>
  <c r="BE22" i="2"/>
  <c r="BF22" i="2"/>
  <c r="BC23" i="2"/>
  <c r="BE23" i="2"/>
  <c r="BF23" i="2"/>
  <c r="BC24" i="2"/>
  <c r="BE24" i="2"/>
  <c r="BF24" i="2"/>
  <c r="BC25" i="2"/>
  <c r="BE25" i="2"/>
  <c r="BF25" i="2"/>
  <c r="BC26" i="2"/>
  <c r="BE26" i="2"/>
  <c r="BF26" i="2"/>
  <c r="BC27" i="2"/>
  <c r="BE27" i="2"/>
  <c r="BF27" i="2"/>
  <c r="BC28" i="2"/>
  <c r="BE28" i="2"/>
  <c r="BF28" i="2"/>
  <c r="BC29" i="2"/>
  <c r="BE29" i="2"/>
  <c r="BF29" i="2"/>
  <c r="BC30" i="2"/>
  <c r="BE30" i="2"/>
  <c r="BF30" i="2"/>
  <c r="BE31" i="2"/>
  <c r="BF31" i="2"/>
  <c r="BE32" i="2"/>
  <c r="BF32" i="2"/>
  <c r="BE33" i="2"/>
  <c r="BF33" i="2"/>
  <c r="BE34" i="2"/>
  <c r="BF34" i="2"/>
  <c r="BE35" i="2"/>
  <c r="BF35" i="2"/>
  <c r="BE36" i="2"/>
  <c r="BF36" i="2"/>
  <c r="BE37" i="2"/>
  <c r="BF37" i="2"/>
  <c r="BE38" i="2"/>
  <c r="BF38" i="2"/>
  <c r="BE39" i="2"/>
  <c r="BF39" i="2"/>
  <c r="BE40" i="2"/>
  <c r="BF40" i="2"/>
  <c r="BE41" i="2"/>
  <c r="BF41" i="2"/>
  <c r="BE42" i="2"/>
  <c r="BF42" i="2"/>
  <c r="BE43" i="2"/>
  <c r="BF43" i="2"/>
  <c r="BE44" i="2"/>
  <c r="BF44" i="2"/>
  <c r="BE45" i="2"/>
  <c r="BF45" i="2"/>
  <c r="BC46" i="2"/>
  <c r="BE46" i="2"/>
  <c r="BF46" i="2"/>
  <c r="BC47" i="2"/>
  <c r="BE47" i="2"/>
  <c r="BF47" i="2"/>
  <c r="BC48" i="2"/>
  <c r="BE48" i="2"/>
  <c r="BF48" i="2"/>
  <c r="BC49" i="2"/>
  <c r="BE49" i="2"/>
  <c r="BF49" i="2"/>
  <c r="BC50" i="2"/>
  <c r="BE50" i="2"/>
  <c r="BF50" i="2"/>
  <c r="BC51" i="2"/>
  <c r="BE51" i="2"/>
  <c r="BF51" i="2"/>
  <c r="BC52" i="2"/>
  <c r="BE52" i="2"/>
  <c r="BF52" i="2"/>
  <c r="BC53" i="2"/>
  <c r="BE53" i="2"/>
  <c r="BF53" i="2"/>
  <c r="BC54" i="2"/>
  <c r="BE54" i="2"/>
  <c r="BF54" i="2"/>
  <c r="BE55" i="2"/>
  <c r="BF55" i="2"/>
  <c r="BE56" i="2"/>
  <c r="BF56" i="2"/>
  <c r="BE57" i="2"/>
  <c r="BF57" i="2"/>
  <c r="BE58" i="2"/>
  <c r="BF58" i="2"/>
  <c r="BE59" i="2"/>
  <c r="BF59" i="2"/>
  <c r="BA80" i="2"/>
  <c r="BB80" i="2"/>
  <c r="BC80" i="2"/>
  <c r="BE80" i="2"/>
  <c r="BF80" i="2"/>
  <c r="BA81" i="2"/>
  <c r="BB81" i="2"/>
  <c r="BC81" i="2"/>
  <c r="BE81" i="2"/>
  <c r="BF81" i="2"/>
  <c r="BA82" i="2"/>
  <c r="BB82" i="2"/>
  <c r="BC82" i="2"/>
  <c r="BE82" i="2"/>
  <c r="BF82" i="2"/>
  <c r="BA83" i="2"/>
  <c r="BB83" i="2"/>
  <c r="BC83" i="2"/>
  <c r="BE83" i="2"/>
  <c r="BF83" i="2"/>
  <c r="BA84" i="2"/>
  <c r="BB84" i="2"/>
  <c r="BC84" i="2"/>
  <c r="BE84" i="2"/>
  <c r="BF84" i="2"/>
  <c r="BA85" i="2"/>
  <c r="BB85" i="2"/>
  <c r="BC85" i="2"/>
  <c r="BE85" i="2"/>
  <c r="BF85" i="2"/>
  <c r="BA86" i="2"/>
  <c r="BB86" i="2"/>
  <c r="BC86" i="2"/>
  <c r="BE86" i="2"/>
  <c r="BF86" i="2"/>
  <c r="BA87" i="2"/>
  <c r="BB87" i="2"/>
  <c r="BC87" i="2"/>
  <c r="BE87" i="2"/>
  <c r="BF87" i="2"/>
  <c r="BA88" i="2"/>
  <c r="BB88" i="2"/>
  <c r="BC88" i="2"/>
  <c r="BE88" i="2"/>
  <c r="BF88" i="2"/>
  <c r="BA89" i="2"/>
  <c r="BB89" i="2"/>
  <c r="BC89" i="2"/>
  <c r="BE89" i="2"/>
  <c r="BF89" i="2"/>
  <c r="BA90" i="2"/>
  <c r="BB90" i="2"/>
  <c r="BC90" i="2"/>
  <c r="BE90" i="2"/>
  <c r="BF90" i="2"/>
  <c r="BA91" i="2"/>
  <c r="BB91" i="2"/>
  <c r="BC91" i="2"/>
  <c r="BE91" i="2"/>
  <c r="BF91" i="2"/>
  <c r="BA92" i="2"/>
  <c r="BB92" i="2"/>
  <c r="BC92" i="2"/>
  <c r="BE92" i="2"/>
  <c r="BF92" i="2"/>
  <c r="BA93" i="2"/>
  <c r="BB93" i="2"/>
  <c r="BC93" i="2"/>
  <c r="BE93" i="2"/>
  <c r="BF93" i="2"/>
  <c r="BA94" i="2"/>
  <c r="BB94" i="2"/>
  <c r="BC94" i="2"/>
  <c r="BE94" i="2"/>
  <c r="BF94" i="2"/>
  <c r="BA95" i="2"/>
  <c r="BB95" i="2"/>
  <c r="BC95" i="2"/>
  <c r="BE95" i="2"/>
  <c r="BF95" i="2"/>
  <c r="BA96" i="2"/>
  <c r="BB96" i="2"/>
  <c r="BC96" i="2"/>
  <c r="BE96" i="2"/>
  <c r="BF96" i="2"/>
  <c r="BA97" i="2"/>
  <c r="BB97" i="2"/>
  <c r="BC97" i="2"/>
  <c r="BE97" i="2"/>
  <c r="BF97" i="2"/>
  <c r="BA98" i="2"/>
  <c r="BB98" i="2"/>
  <c r="BC98" i="2"/>
  <c r="BE98" i="2"/>
  <c r="BF98" i="2"/>
  <c r="BA99" i="2"/>
  <c r="BB99" i="2"/>
  <c r="BC99" i="2"/>
  <c r="BE99" i="2"/>
  <c r="BF99" i="2"/>
  <c r="BA100" i="2"/>
  <c r="BB100" i="2"/>
  <c r="BC100" i="2"/>
  <c r="BE100" i="2"/>
  <c r="BF100" i="2"/>
  <c r="BA101" i="2"/>
  <c r="BB101" i="2"/>
  <c r="BC101" i="2"/>
  <c r="BE101" i="2"/>
  <c r="BF101" i="2"/>
  <c r="BA102" i="2"/>
  <c r="BB102" i="2"/>
  <c r="BC102" i="2"/>
  <c r="BE102" i="2"/>
  <c r="BF102" i="2"/>
  <c r="BA103" i="2"/>
  <c r="BB103" i="2"/>
  <c r="BC103" i="2"/>
  <c r="BE103" i="2"/>
  <c r="BF103" i="2"/>
  <c r="BA104" i="2"/>
  <c r="BB104" i="2"/>
  <c r="BC104" i="2"/>
  <c r="BE104" i="2"/>
  <c r="BF104" i="2"/>
  <c r="BA105" i="2"/>
  <c r="BB105" i="2"/>
  <c r="BC105" i="2"/>
  <c r="BE105" i="2"/>
  <c r="BF105" i="2"/>
  <c r="BA106" i="2"/>
  <c r="BB106" i="2"/>
  <c r="BC106" i="2"/>
  <c r="BE106" i="2"/>
  <c r="BF106" i="2"/>
  <c r="BA107" i="2"/>
  <c r="BB107" i="2"/>
  <c r="BC107" i="2"/>
  <c r="BE107" i="2"/>
  <c r="BF107" i="2"/>
  <c r="BA108" i="2"/>
  <c r="BB108" i="2"/>
  <c r="BC108" i="2"/>
  <c r="BE108" i="2"/>
  <c r="BF108" i="2"/>
  <c r="BA109" i="2"/>
  <c r="BB109" i="2"/>
  <c r="BC109" i="2"/>
  <c r="BE109" i="2"/>
  <c r="BF109" i="2"/>
  <c r="BA110" i="2"/>
  <c r="BB110" i="2"/>
  <c r="BC110" i="2"/>
  <c r="BE110" i="2"/>
  <c r="BF110" i="2"/>
  <c r="BA111" i="2"/>
  <c r="BB111" i="2"/>
  <c r="BC111" i="2"/>
  <c r="BE111" i="2"/>
  <c r="BF111" i="2"/>
  <c r="BA112" i="2"/>
  <c r="BB112" i="2"/>
  <c r="BC112" i="2"/>
  <c r="BE112" i="2"/>
  <c r="BF112" i="2"/>
  <c r="BA113" i="2"/>
  <c r="BB113" i="2"/>
  <c r="BC113" i="2"/>
  <c r="BE113" i="2"/>
  <c r="BF113" i="2"/>
  <c r="BA114" i="2"/>
  <c r="BB114" i="2"/>
  <c r="BC114" i="2"/>
  <c r="BE114" i="2"/>
  <c r="BF114" i="2"/>
  <c r="BA115" i="2"/>
  <c r="BB115" i="2"/>
  <c r="BC115" i="2"/>
  <c r="BE115" i="2"/>
  <c r="BF115" i="2"/>
  <c r="BA116" i="2"/>
  <c r="BB116" i="2"/>
  <c r="BC116" i="2"/>
  <c r="BE116" i="2"/>
  <c r="BF116" i="2"/>
  <c r="BA117" i="2"/>
  <c r="BB117" i="2"/>
  <c r="BC117" i="2"/>
  <c r="BE117" i="2"/>
  <c r="BF117" i="2"/>
  <c r="BA118" i="2"/>
  <c r="BB118" i="2"/>
  <c r="BC118" i="2"/>
  <c r="BE118" i="2"/>
  <c r="BF118" i="2"/>
  <c r="BA119" i="2"/>
  <c r="BB119" i="2"/>
  <c r="BC119" i="2"/>
  <c r="BE119" i="2"/>
  <c r="BF119" i="2"/>
  <c r="BA120" i="2"/>
  <c r="BB120" i="2"/>
  <c r="BC120" i="2"/>
  <c r="BE120" i="2"/>
  <c r="BF120" i="2"/>
  <c r="BA121" i="2"/>
  <c r="BB121" i="2"/>
  <c r="BC121" i="2"/>
  <c r="BE121" i="2"/>
  <c r="BF121" i="2"/>
  <c r="BA122" i="2"/>
  <c r="BB122" i="2"/>
  <c r="BC122" i="2"/>
  <c r="BE122" i="2"/>
  <c r="BF122" i="2"/>
  <c r="BA123" i="2"/>
  <c r="BB123" i="2"/>
  <c r="BC123" i="2"/>
  <c r="BE123" i="2"/>
  <c r="BF123" i="2"/>
  <c r="BA124" i="2"/>
  <c r="BB124" i="2"/>
  <c r="BC124" i="2"/>
  <c r="BE124" i="2"/>
  <c r="BF124" i="2"/>
  <c r="BA125" i="2"/>
  <c r="BB125" i="2"/>
  <c r="BC125" i="2"/>
  <c r="BE125" i="2"/>
  <c r="BF125" i="2"/>
  <c r="BA126" i="2"/>
  <c r="BB126" i="2"/>
  <c r="BC126" i="2"/>
  <c r="BE126" i="2"/>
  <c r="BF126" i="2"/>
  <c r="BA127" i="2"/>
  <c r="BB127" i="2"/>
  <c r="BC127" i="2"/>
  <c r="BE127" i="2"/>
  <c r="BF127" i="2"/>
  <c r="BA128" i="2"/>
  <c r="BB128" i="2"/>
  <c r="BC128" i="2"/>
  <c r="BE128" i="2"/>
  <c r="BF128" i="2"/>
  <c r="BA129" i="2"/>
  <c r="BB129" i="2"/>
  <c r="BC129" i="2"/>
  <c r="BE129" i="2"/>
  <c r="BF129" i="2"/>
  <c r="BA130" i="2"/>
  <c r="BB130" i="2"/>
  <c r="BC130" i="2"/>
  <c r="BE130" i="2"/>
  <c r="BF130" i="2"/>
  <c r="BA131" i="2"/>
  <c r="BB131" i="2"/>
  <c r="BC131" i="2"/>
  <c r="BE131" i="2"/>
  <c r="BF131" i="2"/>
  <c r="BA132" i="2"/>
  <c r="BB132" i="2"/>
  <c r="BC132" i="2"/>
  <c r="BE132" i="2"/>
  <c r="BF132" i="2"/>
  <c r="BA133" i="2"/>
  <c r="BB133" i="2"/>
  <c r="BC133" i="2"/>
  <c r="BE133" i="2"/>
  <c r="BF133" i="2"/>
  <c r="BA134" i="2"/>
  <c r="BB134" i="2"/>
  <c r="BC134" i="2"/>
  <c r="BE134" i="2"/>
  <c r="BF134" i="2"/>
  <c r="BA135" i="2"/>
  <c r="BB135" i="2"/>
  <c r="BC135" i="2"/>
  <c r="BE135" i="2"/>
  <c r="BF135" i="2"/>
  <c r="BA136" i="2"/>
  <c r="BB136" i="2"/>
  <c r="BC136" i="2"/>
  <c r="BE136" i="2"/>
  <c r="BF136" i="2"/>
  <c r="BA137" i="2"/>
  <c r="BB137" i="2"/>
  <c r="BC137" i="2"/>
  <c r="BE137" i="2"/>
  <c r="BF137" i="2"/>
  <c r="BA138" i="2"/>
  <c r="BB138" i="2"/>
  <c r="BC138" i="2"/>
  <c r="BE138" i="2"/>
  <c r="BF138" i="2"/>
  <c r="BA139" i="2"/>
  <c r="BB139" i="2"/>
  <c r="BC139" i="2"/>
  <c r="BE139" i="2"/>
  <c r="BF139" i="2"/>
  <c r="BA140" i="2"/>
  <c r="BB140" i="2"/>
  <c r="BC140" i="2"/>
  <c r="BE140" i="2"/>
  <c r="BF140" i="2"/>
  <c r="BA141" i="2"/>
  <c r="BB141" i="2"/>
  <c r="BC141" i="2"/>
  <c r="BE141" i="2"/>
  <c r="BF141" i="2"/>
  <c r="BA142" i="2"/>
  <c r="BB142" i="2"/>
  <c r="BC142" i="2"/>
  <c r="BE142" i="2"/>
  <c r="BF142" i="2"/>
  <c r="BA143" i="2"/>
  <c r="BB143" i="2"/>
  <c r="BC143" i="2"/>
  <c r="BE143" i="2"/>
  <c r="BF143" i="2"/>
  <c r="BA144" i="2"/>
  <c r="BB144" i="2"/>
  <c r="BC144" i="2"/>
  <c r="BE144" i="2"/>
  <c r="BF144" i="2"/>
  <c r="BA145" i="2"/>
  <c r="BB145" i="2"/>
  <c r="BC145" i="2"/>
  <c r="BE145" i="2"/>
  <c r="BF145" i="2"/>
  <c r="BA146" i="2"/>
  <c r="BB146" i="2"/>
  <c r="BC146" i="2"/>
  <c r="BE146" i="2"/>
  <c r="BF146" i="2"/>
  <c r="BA147" i="2"/>
  <c r="BB147" i="2"/>
  <c r="BC147" i="2"/>
  <c r="BE147" i="2"/>
  <c r="BF147" i="2"/>
  <c r="BA148" i="2"/>
  <c r="BB148" i="2"/>
  <c r="BC148" i="2"/>
  <c r="BE148" i="2"/>
  <c r="BF148" i="2"/>
  <c r="BA149" i="2"/>
  <c r="BB149" i="2"/>
  <c r="BC149" i="2"/>
  <c r="BE149" i="2"/>
  <c r="BF149" i="2"/>
  <c r="BA150" i="2"/>
  <c r="BB150" i="2"/>
  <c r="BC150" i="2"/>
  <c r="BE150" i="2"/>
  <c r="BF150" i="2"/>
  <c r="BA151" i="2"/>
  <c r="BB151" i="2"/>
  <c r="BC151" i="2"/>
  <c r="BE151" i="2"/>
  <c r="BF151" i="2"/>
  <c r="BA152" i="2"/>
  <c r="BB152" i="2"/>
  <c r="BC152" i="2"/>
  <c r="BE152" i="2"/>
  <c r="BF152" i="2"/>
  <c r="BA153" i="2"/>
  <c r="BB153" i="2"/>
  <c r="BC153" i="2"/>
  <c r="BE153" i="2"/>
  <c r="BF153" i="2"/>
  <c r="BA154" i="2"/>
  <c r="BB154" i="2"/>
  <c r="BC154" i="2"/>
  <c r="BE154" i="2"/>
  <c r="BF154" i="2"/>
  <c r="BA155" i="2"/>
  <c r="BB155" i="2"/>
  <c r="BC155" i="2"/>
  <c r="BE155" i="2"/>
  <c r="BF155" i="2"/>
  <c r="BA156" i="2"/>
  <c r="BB156" i="2"/>
  <c r="BC156" i="2"/>
  <c r="BE156" i="2"/>
  <c r="BF156" i="2"/>
  <c r="BA157" i="2"/>
  <c r="BB157" i="2"/>
  <c r="BC157" i="2"/>
  <c r="BE157" i="2"/>
  <c r="BF157" i="2"/>
  <c r="BA158" i="2"/>
  <c r="BB158" i="2"/>
  <c r="BC158" i="2"/>
  <c r="BE158" i="2"/>
  <c r="BF158" i="2"/>
  <c r="BA159" i="2"/>
  <c r="BB159" i="2"/>
  <c r="BC159" i="2"/>
  <c r="BE159" i="2"/>
  <c r="BF159" i="2"/>
  <c r="BA160" i="2"/>
  <c r="BB160" i="2"/>
  <c r="BC160" i="2"/>
  <c r="BE160" i="2"/>
  <c r="BF160" i="2"/>
  <c r="BA161" i="2"/>
  <c r="BB161" i="2"/>
  <c r="BC161" i="2"/>
  <c r="BE161" i="2"/>
  <c r="BF161" i="2"/>
  <c r="BA162" i="2"/>
  <c r="BB162" i="2"/>
  <c r="BC162" i="2"/>
  <c r="BE162" i="2"/>
  <c r="BF162" i="2"/>
  <c r="BA163" i="2"/>
  <c r="BB163" i="2"/>
  <c r="BC163" i="2"/>
  <c r="BE163" i="2"/>
  <c r="BF163" i="2"/>
  <c r="BA164" i="2"/>
  <c r="BB164" i="2"/>
  <c r="BC164" i="2"/>
  <c r="BE164" i="2"/>
  <c r="BF164" i="2"/>
  <c r="BA165" i="2"/>
  <c r="BB165" i="2"/>
  <c r="BC165" i="2"/>
  <c r="BE165" i="2"/>
  <c r="BF165" i="2"/>
  <c r="BA166" i="2"/>
  <c r="BB166" i="2"/>
  <c r="BC166" i="2"/>
  <c r="BE166" i="2"/>
  <c r="BF166" i="2"/>
  <c r="BA167" i="2"/>
  <c r="BB167" i="2"/>
  <c r="BC167" i="2"/>
  <c r="BE167" i="2"/>
  <c r="BF167" i="2"/>
  <c r="BA168" i="2"/>
  <c r="BB168" i="2"/>
  <c r="BC168" i="2"/>
  <c r="BE168" i="2"/>
  <c r="BF168" i="2"/>
  <c r="BA169" i="2"/>
  <c r="BB169" i="2"/>
  <c r="BC169" i="2"/>
  <c r="BE169" i="2"/>
  <c r="BF169" i="2"/>
  <c r="BA170" i="2"/>
  <c r="BB170" i="2"/>
  <c r="BC170" i="2"/>
  <c r="BE170" i="2"/>
  <c r="BF170" i="2"/>
  <c r="BA171" i="2"/>
  <c r="BB171" i="2"/>
  <c r="BC171" i="2"/>
  <c r="BE171" i="2"/>
  <c r="BF171" i="2"/>
  <c r="BA172" i="2"/>
  <c r="BB172" i="2"/>
  <c r="BC172" i="2"/>
  <c r="BE172" i="2"/>
  <c r="BF172" i="2"/>
  <c r="BA173" i="2"/>
  <c r="BB173" i="2"/>
  <c r="BC173" i="2"/>
  <c r="BE173" i="2"/>
  <c r="BF173" i="2"/>
  <c r="BA174" i="2"/>
  <c r="BB174" i="2"/>
  <c r="BC174" i="2"/>
  <c r="BE174" i="2"/>
  <c r="BF174" i="2"/>
  <c r="BA175" i="2"/>
  <c r="BB175" i="2"/>
  <c r="BC175" i="2"/>
  <c r="BE175" i="2"/>
  <c r="BF175" i="2"/>
  <c r="BA176" i="2"/>
  <c r="BB176" i="2"/>
  <c r="BC176" i="2"/>
  <c r="BE176" i="2"/>
  <c r="BF176" i="2"/>
  <c r="BA177" i="2"/>
  <c r="BB177" i="2"/>
  <c r="BC177" i="2"/>
  <c r="BE177" i="2"/>
  <c r="BF177" i="2"/>
  <c r="BA178" i="2"/>
  <c r="BB178" i="2"/>
  <c r="BC178" i="2"/>
  <c r="BE178" i="2"/>
  <c r="BF178" i="2"/>
  <c r="BA179" i="2"/>
  <c r="BB179" i="2"/>
  <c r="BC179" i="2"/>
  <c r="BE179" i="2"/>
  <c r="BF179" i="2"/>
  <c r="BA180" i="2"/>
  <c r="BB180" i="2"/>
  <c r="BC180" i="2"/>
  <c r="BE180" i="2"/>
  <c r="BF180" i="2"/>
  <c r="BA181" i="2"/>
  <c r="BB181" i="2"/>
  <c r="BC181" i="2"/>
  <c r="BE181" i="2"/>
  <c r="BF181" i="2"/>
  <c r="BA182" i="2"/>
  <c r="BB182" i="2"/>
  <c r="BC182" i="2"/>
  <c r="BE182" i="2"/>
  <c r="BF182" i="2"/>
  <c r="BA183" i="2"/>
  <c r="BB183" i="2"/>
  <c r="BC183" i="2"/>
  <c r="BE183" i="2"/>
  <c r="BF183" i="2"/>
  <c r="BA184" i="2"/>
  <c r="BB184" i="2"/>
  <c r="BC184" i="2"/>
  <c r="BE184" i="2"/>
  <c r="BF184" i="2"/>
  <c r="BA185" i="2"/>
  <c r="BB185" i="2"/>
  <c r="BC185" i="2"/>
  <c r="BE185" i="2"/>
  <c r="BF185" i="2"/>
  <c r="BA186" i="2"/>
  <c r="BB186" i="2"/>
  <c r="BC186" i="2"/>
  <c r="BE186" i="2"/>
  <c r="BF186" i="2"/>
  <c r="BA187" i="2"/>
  <c r="BB187" i="2"/>
  <c r="BC187" i="2"/>
  <c r="BE187" i="2"/>
  <c r="BF187" i="2"/>
  <c r="BA188" i="2"/>
  <c r="BB188" i="2"/>
  <c r="BC188" i="2"/>
  <c r="BE188" i="2"/>
  <c r="BF188" i="2"/>
  <c r="BA189" i="2"/>
  <c r="BB189" i="2"/>
  <c r="BC189" i="2"/>
  <c r="BE189" i="2"/>
  <c r="BF189" i="2"/>
  <c r="BA190" i="2"/>
  <c r="BB190" i="2"/>
  <c r="BC190" i="2"/>
  <c r="BE190" i="2"/>
  <c r="BF190" i="2"/>
  <c r="BA191" i="2"/>
  <c r="BB191" i="2"/>
  <c r="BC191" i="2"/>
  <c r="BE191" i="2"/>
  <c r="BF191" i="2"/>
  <c r="BA192" i="2"/>
  <c r="BB192" i="2"/>
  <c r="BC192" i="2"/>
  <c r="BE192" i="2"/>
  <c r="BF192" i="2"/>
  <c r="BA193" i="2"/>
  <c r="BB193" i="2"/>
  <c r="BC193" i="2"/>
  <c r="BE193" i="2"/>
  <c r="BF193" i="2"/>
  <c r="BA194" i="2"/>
  <c r="BB194" i="2"/>
  <c r="BC194" i="2"/>
  <c r="BE194" i="2"/>
  <c r="BF194" i="2"/>
  <c r="BA195" i="2"/>
  <c r="BB195" i="2"/>
  <c r="BC195" i="2"/>
  <c r="BE195" i="2"/>
  <c r="BF195" i="2"/>
  <c r="BA196" i="2"/>
  <c r="BB196" i="2"/>
  <c r="BC196" i="2"/>
  <c r="BE196" i="2"/>
  <c r="BF196" i="2"/>
  <c r="BA197" i="2"/>
  <c r="BB197" i="2"/>
  <c r="BC197" i="2"/>
  <c r="BE197" i="2"/>
  <c r="BF197" i="2"/>
  <c r="BA198" i="2"/>
  <c r="BB198" i="2"/>
  <c r="BC198" i="2"/>
  <c r="BE198" i="2"/>
  <c r="BF198" i="2"/>
  <c r="BA199" i="2"/>
  <c r="BB199" i="2"/>
  <c r="BC199" i="2"/>
  <c r="BE199" i="2"/>
  <c r="BF199" i="2"/>
  <c r="BA200" i="2"/>
  <c r="BB200" i="2"/>
  <c r="BC200" i="2"/>
  <c r="BE200" i="2"/>
  <c r="BF200" i="2"/>
  <c r="BA201" i="2"/>
  <c r="BB201" i="2"/>
  <c r="BC201" i="2"/>
  <c r="BE201" i="2"/>
  <c r="BF201" i="2"/>
  <c r="BA202" i="2"/>
  <c r="BB202" i="2"/>
  <c r="BC202" i="2"/>
  <c r="BE202" i="2"/>
  <c r="BF202" i="2"/>
  <c r="BC3" i="2"/>
  <c r="BD3" i="2"/>
  <c r="BE3" i="2"/>
  <c r="AG9" i="3" l="1" a="1"/>
  <c r="AG9" i="3" s="1"/>
  <c r="C56" i="3"/>
  <c r="C110" i="3"/>
  <c r="C35" i="3"/>
  <c r="C55" i="3"/>
  <c r="C57" i="3"/>
  <c r="C59" i="3"/>
  <c r="C61" i="3"/>
  <c r="C109" i="3"/>
  <c r="C33" i="3"/>
  <c r="C29" i="3"/>
  <c r="C30" i="3"/>
  <c r="C53" i="3"/>
  <c r="C54" i="3"/>
  <c r="C73" i="3"/>
  <c r="C75" i="3"/>
  <c r="C91" i="3"/>
  <c r="C22" i="3"/>
  <c r="C24" i="3"/>
  <c r="C27" i="3"/>
  <c r="C28" i="3"/>
  <c r="C45" i="3"/>
  <c r="C47" i="3"/>
  <c r="C49" i="3"/>
  <c r="C51" i="3"/>
  <c r="C43" i="3"/>
  <c r="C70" i="3"/>
  <c r="C23" i="3"/>
  <c r="C25" i="3"/>
  <c r="C82" i="3"/>
  <c r="C103" i="3"/>
  <c r="C104" i="3"/>
  <c r="C67" i="3"/>
  <c r="C84" i="3"/>
  <c r="C86" i="3"/>
  <c r="C87" i="3"/>
  <c r="C101" i="3"/>
  <c r="C115" i="3"/>
  <c r="C37" i="3"/>
  <c r="C97" i="3"/>
  <c r="C99" i="3"/>
  <c r="C113" i="3"/>
  <c r="C121" i="3"/>
  <c r="C122" i="3"/>
  <c r="C120" i="3"/>
  <c r="C119" i="3"/>
  <c r="C118" i="3"/>
  <c r="C117" i="3"/>
  <c r="C116" i="3"/>
  <c r="C114" i="3"/>
  <c r="C111" i="3"/>
  <c r="C112" i="3"/>
  <c r="C108" i="3"/>
  <c r="C106" i="3"/>
  <c r="C107" i="3"/>
  <c r="C105" i="3"/>
  <c r="C102" i="3"/>
  <c r="C100" i="3"/>
  <c r="C94" i="3"/>
  <c r="C95" i="3"/>
  <c r="C96" i="3"/>
  <c r="C98" i="3"/>
  <c r="C93" i="3"/>
  <c r="C92" i="3"/>
  <c r="C90" i="3"/>
  <c r="C89" i="3"/>
  <c r="C88" i="3"/>
  <c r="C81" i="3"/>
  <c r="C83" i="3"/>
  <c r="C85" i="3"/>
  <c r="C80" i="3"/>
  <c r="C79" i="3"/>
  <c r="C78" i="3"/>
  <c r="C77" i="3"/>
  <c r="C76" i="3"/>
  <c r="C71" i="3"/>
  <c r="C72" i="3"/>
  <c r="C74" i="3"/>
  <c r="C69" i="3"/>
  <c r="C68" i="3"/>
  <c r="C65" i="3"/>
  <c r="C66" i="3"/>
  <c r="C63" i="3"/>
  <c r="C64" i="3"/>
  <c r="C58" i="3"/>
  <c r="C60" i="3"/>
  <c r="C62" i="3"/>
  <c r="C52" i="3"/>
  <c r="C46" i="3"/>
  <c r="C48" i="3"/>
  <c r="C50" i="3"/>
  <c r="C44" i="3"/>
  <c r="C42" i="3"/>
  <c r="C40" i="3"/>
  <c r="C41" i="3"/>
  <c r="C39" i="3"/>
  <c r="C34" i="3"/>
  <c r="C36" i="3"/>
  <c r="C38" i="3"/>
  <c r="C31" i="3"/>
  <c r="C32" i="3"/>
  <c r="C21" i="3"/>
  <c r="C26" i="3"/>
  <c r="C20" i="3"/>
  <c r="C14" i="3"/>
  <c r="AA4" i="2" l="1"/>
  <c r="AA5" i="2"/>
  <c r="AA6" i="2"/>
  <c r="AA7" i="2"/>
  <c r="AA8" i="2"/>
  <c r="AA9" i="2"/>
  <c r="AA10" i="2"/>
  <c r="AA11" i="2"/>
  <c r="AA12" i="2"/>
  <c r="AA13" i="2"/>
  <c r="AA14" i="2"/>
  <c r="AA15" i="2"/>
  <c r="AA16" i="2"/>
  <c r="AA17" i="2"/>
  <c r="AA18" i="2"/>
  <c r="AA19" i="2"/>
  <c r="AA20" i="2"/>
  <c r="AA21" i="2"/>
  <c r="AA22" i="2"/>
  <c r="AA23" i="2"/>
  <c r="AA24" i="2"/>
  <c r="AA25" i="2"/>
  <c r="AA26" i="2"/>
  <c r="AA27" i="2"/>
  <c r="AA28" i="2"/>
  <c r="AA29" i="2"/>
  <c r="AA30" i="2"/>
  <c r="AA31" i="2"/>
  <c r="AA32" i="2"/>
  <c r="AA33" i="2"/>
  <c r="AA34" i="2"/>
  <c r="AA35" i="2"/>
  <c r="AA36" i="2"/>
  <c r="AA37" i="2"/>
  <c r="AA38" i="2"/>
  <c r="AA39" i="2"/>
  <c r="AA40" i="2"/>
  <c r="AA41" i="2"/>
  <c r="AA42" i="2"/>
  <c r="AA43" i="2"/>
  <c r="AA44" i="2"/>
  <c r="AA45" i="2"/>
  <c r="AA46" i="2"/>
  <c r="AA47" i="2"/>
  <c r="AA48" i="2"/>
  <c r="AA49" i="2"/>
  <c r="AA50" i="2"/>
  <c r="AA51" i="2"/>
  <c r="AA52" i="2"/>
  <c r="AA53" i="2"/>
  <c r="AA54" i="2"/>
  <c r="AA55" i="2"/>
  <c r="AA56" i="2"/>
  <c r="AA57" i="2"/>
  <c r="AA58" i="2"/>
  <c r="AA59" i="2"/>
  <c r="AA60" i="2"/>
  <c r="AA61" i="2"/>
  <c r="AA62" i="2"/>
  <c r="AA63" i="2"/>
  <c r="AA64" i="2"/>
  <c r="AA65" i="2"/>
  <c r="AA66" i="2"/>
  <c r="AA67" i="2"/>
  <c r="AA68" i="2"/>
  <c r="AA69" i="2"/>
  <c r="AA70" i="2"/>
  <c r="AA71" i="2"/>
  <c r="AA72" i="2"/>
  <c r="AA73" i="2"/>
  <c r="AA74" i="2"/>
  <c r="AA75" i="2"/>
  <c r="AA76" i="2"/>
  <c r="AA77" i="2"/>
  <c r="AA78" i="2"/>
  <c r="AA79" i="2"/>
  <c r="AA80" i="2"/>
  <c r="AA81" i="2"/>
  <c r="AA82" i="2"/>
  <c r="AA83" i="2"/>
  <c r="AA84" i="2"/>
  <c r="AA85" i="2"/>
  <c r="AA86" i="2"/>
  <c r="AA87" i="2"/>
  <c r="AA88" i="2"/>
  <c r="AA89" i="2"/>
  <c r="AA90" i="2"/>
  <c r="AA91" i="2"/>
  <c r="AA92" i="2"/>
  <c r="AA93" i="2"/>
  <c r="AA94" i="2"/>
  <c r="AA95" i="2"/>
  <c r="AA96" i="2"/>
  <c r="AA97" i="2"/>
  <c r="AA98" i="2"/>
  <c r="AA99" i="2"/>
  <c r="AA100" i="2"/>
  <c r="AA101" i="2"/>
  <c r="AA102" i="2"/>
  <c r="AA103" i="2"/>
  <c r="AA104" i="2"/>
  <c r="AA105" i="2"/>
  <c r="AA106" i="2"/>
  <c r="AA107" i="2"/>
  <c r="AA108" i="2"/>
  <c r="AA109" i="2"/>
  <c r="AA110" i="2"/>
  <c r="AA111" i="2"/>
  <c r="AA112" i="2"/>
  <c r="AA113" i="2"/>
  <c r="AA114" i="2"/>
  <c r="AA115" i="2"/>
  <c r="AA116" i="2"/>
  <c r="AA117" i="2"/>
  <c r="AA118" i="2"/>
  <c r="AA119" i="2"/>
  <c r="AA120" i="2"/>
  <c r="AA121" i="2"/>
  <c r="AA122" i="2"/>
  <c r="AA123" i="2"/>
  <c r="AA124" i="2"/>
  <c r="AA125" i="2"/>
  <c r="AA126" i="2"/>
  <c r="AA127" i="2"/>
  <c r="AA128" i="2"/>
  <c r="AA129" i="2"/>
  <c r="AA130" i="2"/>
  <c r="AA131" i="2"/>
  <c r="AA132" i="2"/>
  <c r="AA133" i="2"/>
  <c r="AA134" i="2"/>
  <c r="AA135" i="2"/>
  <c r="AA136" i="2"/>
  <c r="AA137" i="2"/>
  <c r="AA138" i="2"/>
  <c r="AA139" i="2"/>
  <c r="AA140" i="2"/>
  <c r="AA141" i="2"/>
  <c r="AA142" i="2"/>
  <c r="AA143" i="2"/>
  <c r="AA144" i="2"/>
  <c r="AA145" i="2"/>
  <c r="AA146" i="2"/>
  <c r="AA147" i="2"/>
  <c r="AA148" i="2"/>
  <c r="AA149" i="2"/>
  <c r="AA150" i="2"/>
  <c r="AA151" i="2"/>
  <c r="AA152" i="2"/>
  <c r="AA153" i="2"/>
  <c r="AA154" i="2"/>
  <c r="AA155" i="2"/>
  <c r="AA156" i="2"/>
  <c r="AA157" i="2"/>
  <c r="AA158" i="2"/>
  <c r="AA159" i="2"/>
  <c r="AA160" i="2"/>
  <c r="AA161" i="2"/>
  <c r="AA162" i="2"/>
  <c r="AA163" i="2"/>
  <c r="AA164" i="2"/>
  <c r="AA165" i="2"/>
  <c r="AA166" i="2"/>
  <c r="AA167" i="2"/>
  <c r="AA168" i="2"/>
  <c r="AA169" i="2"/>
  <c r="AA170" i="2"/>
  <c r="AA171" i="2"/>
  <c r="AA172" i="2"/>
  <c r="AA173" i="2"/>
  <c r="AA174" i="2"/>
  <c r="AA175" i="2"/>
  <c r="AA176" i="2"/>
  <c r="AA177" i="2"/>
  <c r="AA178" i="2"/>
  <c r="AA179" i="2"/>
  <c r="AA180" i="2"/>
  <c r="AA181" i="2"/>
  <c r="AA182" i="2"/>
  <c r="AA183" i="2"/>
  <c r="AA184" i="2"/>
  <c r="AA185" i="2"/>
  <c r="AA186" i="2"/>
  <c r="AA187" i="2"/>
  <c r="AA188" i="2"/>
  <c r="AA189" i="2"/>
  <c r="AA190" i="2"/>
  <c r="AA191" i="2"/>
  <c r="AA192" i="2"/>
  <c r="AA193" i="2"/>
  <c r="AA194" i="2"/>
  <c r="AA195" i="2"/>
  <c r="AA196" i="2"/>
  <c r="AA197" i="2"/>
  <c r="AA198" i="2"/>
  <c r="AA199" i="2"/>
  <c r="AA200" i="2"/>
  <c r="AA201" i="2"/>
  <c r="AA202" i="2"/>
  <c r="AA3" i="2"/>
  <c r="O4" i="2" l="1"/>
  <c r="P4" i="2"/>
  <c r="AH4" i="2"/>
  <c r="O5" i="2"/>
  <c r="P5" i="2"/>
  <c r="AH5" i="2"/>
  <c r="O6" i="2"/>
  <c r="P6" i="2"/>
  <c r="AH6" i="2"/>
  <c r="O7" i="2"/>
  <c r="P7" i="2"/>
  <c r="AH7" i="2"/>
  <c r="O8" i="2"/>
  <c r="P8" i="2"/>
  <c r="AH8" i="2"/>
  <c r="O9" i="2"/>
  <c r="P9" i="2"/>
  <c r="AH9" i="2"/>
  <c r="O10" i="2"/>
  <c r="P10" i="2"/>
  <c r="AH10" i="2"/>
  <c r="O11" i="2"/>
  <c r="P11" i="2"/>
  <c r="AH11" i="2"/>
  <c r="O12" i="2"/>
  <c r="P12" i="2"/>
  <c r="AH12" i="2"/>
  <c r="O13" i="2"/>
  <c r="P13" i="2"/>
  <c r="AH13" i="2"/>
  <c r="O14" i="2"/>
  <c r="P14" i="2"/>
  <c r="AH14" i="2"/>
  <c r="O15" i="2"/>
  <c r="P15" i="2"/>
  <c r="AH15" i="2"/>
  <c r="O16" i="2"/>
  <c r="P16" i="2"/>
  <c r="AH16" i="2"/>
  <c r="O17" i="2"/>
  <c r="P17" i="2"/>
  <c r="AH17" i="2"/>
  <c r="O18" i="2"/>
  <c r="P18" i="2"/>
  <c r="AH18" i="2"/>
  <c r="O19" i="2"/>
  <c r="P19" i="2"/>
  <c r="AH19" i="2"/>
  <c r="O20" i="2"/>
  <c r="P20" i="2"/>
  <c r="AH20" i="2"/>
  <c r="O21" i="2"/>
  <c r="P21" i="2"/>
  <c r="AH21" i="2"/>
  <c r="O22" i="2"/>
  <c r="P22" i="2"/>
  <c r="AH22" i="2"/>
  <c r="O23" i="2"/>
  <c r="P23" i="2"/>
  <c r="AH23" i="2"/>
  <c r="O24" i="2"/>
  <c r="P24" i="2"/>
  <c r="AH24" i="2"/>
  <c r="O25" i="2"/>
  <c r="P25" i="2"/>
  <c r="AH25" i="2"/>
  <c r="O26" i="2"/>
  <c r="P26" i="2"/>
  <c r="AH26" i="2"/>
  <c r="O27" i="2"/>
  <c r="P27" i="2"/>
  <c r="AH27" i="2"/>
  <c r="O28" i="2"/>
  <c r="P28" i="2"/>
  <c r="AH28" i="2"/>
  <c r="O29" i="2"/>
  <c r="P29" i="2"/>
  <c r="AH29" i="2"/>
  <c r="O30" i="2"/>
  <c r="P30" i="2"/>
  <c r="AH30" i="2"/>
  <c r="O31" i="2"/>
  <c r="P31" i="2"/>
  <c r="AH31" i="2"/>
  <c r="O32" i="2"/>
  <c r="P32" i="2"/>
  <c r="AH32" i="2"/>
  <c r="O33" i="2"/>
  <c r="P33" i="2"/>
  <c r="AH33" i="2"/>
  <c r="O34" i="2"/>
  <c r="P34" i="2"/>
  <c r="AH34" i="2"/>
  <c r="O35" i="2"/>
  <c r="P35" i="2"/>
  <c r="AH35" i="2"/>
  <c r="O36" i="2"/>
  <c r="P36" i="2"/>
  <c r="AH36" i="2"/>
  <c r="O37" i="2"/>
  <c r="P37" i="2"/>
  <c r="AH37" i="2"/>
  <c r="O38" i="2"/>
  <c r="P38" i="2"/>
  <c r="AH38" i="2"/>
  <c r="O39" i="2"/>
  <c r="P39" i="2"/>
  <c r="AH39" i="2"/>
  <c r="O40" i="2"/>
  <c r="P40" i="2"/>
  <c r="AH40" i="2"/>
  <c r="O41" i="2"/>
  <c r="P41" i="2"/>
  <c r="AH41" i="2"/>
  <c r="O42" i="2"/>
  <c r="P42" i="2"/>
  <c r="AH42" i="2"/>
  <c r="O43" i="2"/>
  <c r="P43" i="2"/>
  <c r="AH43" i="2"/>
  <c r="O44" i="2"/>
  <c r="P44" i="2"/>
  <c r="AH44" i="2"/>
  <c r="O45" i="2"/>
  <c r="P45" i="2"/>
  <c r="AH45" i="2"/>
  <c r="O46" i="2"/>
  <c r="P46" i="2"/>
  <c r="AH46" i="2"/>
  <c r="O47" i="2"/>
  <c r="P47" i="2"/>
  <c r="AH47" i="2"/>
  <c r="O48" i="2"/>
  <c r="P48" i="2"/>
  <c r="AH48" i="2"/>
  <c r="O49" i="2"/>
  <c r="P49" i="2"/>
  <c r="AH49" i="2"/>
  <c r="O50" i="2"/>
  <c r="P50" i="2"/>
  <c r="AH50" i="2"/>
  <c r="O51" i="2"/>
  <c r="P51" i="2"/>
  <c r="AH51" i="2"/>
  <c r="O52" i="2"/>
  <c r="P52" i="2"/>
  <c r="AH52" i="2"/>
  <c r="O53" i="2"/>
  <c r="P53" i="2"/>
  <c r="AH53" i="2"/>
  <c r="O54" i="2"/>
  <c r="P54" i="2"/>
  <c r="AH54" i="2"/>
  <c r="O55" i="2"/>
  <c r="P55" i="2"/>
  <c r="AH55" i="2"/>
  <c r="O56" i="2"/>
  <c r="P56" i="2"/>
  <c r="AH56" i="2"/>
  <c r="O57" i="2"/>
  <c r="P57" i="2"/>
  <c r="AH57" i="2"/>
  <c r="O58" i="2"/>
  <c r="P58" i="2"/>
  <c r="AH58" i="2"/>
  <c r="O59" i="2"/>
  <c r="P59" i="2"/>
  <c r="AH59" i="2"/>
  <c r="O60" i="2"/>
  <c r="P60" i="2"/>
  <c r="AH60" i="2"/>
  <c r="O61" i="2"/>
  <c r="P61" i="2"/>
  <c r="AH61" i="2"/>
  <c r="O62" i="2"/>
  <c r="P62" i="2"/>
  <c r="AH62" i="2"/>
  <c r="O63" i="2"/>
  <c r="P63" i="2"/>
  <c r="AH63" i="2"/>
  <c r="O64" i="2"/>
  <c r="P64" i="2"/>
  <c r="AH64" i="2"/>
  <c r="O65" i="2"/>
  <c r="P65" i="2"/>
  <c r="AH65" i="2"/>
  <c r="O66" i="2"/>
  <c r="P66" i="2"/>
  <c r="AH66" i="2"/>
  <c r="O67" i="2"/>
  <c r="P67" i="2"/>
  <c r="AH67" i="2"/>
  <c r="O68" i="2"/>
  <c r="P68" i="2"/>
  <c r="AH68" i="2"/>
  <c r="O69" i="2"/>
  <c r="P69" i="2"/>
  <c r="AH69" i="2"/>
  <c r="O70" i="2"/>
  <c r="P70" i="2"/>
  <c r="AH70" i="2"/>
  <c r="O71" i="2"/>
  <c r="P71" i="2"/>
  <c r="AH71" i="2"/>
  <c r="O72" i="2"/>
  <c r="P72" i="2"/>
  <c r="AH72" i="2"/>
  <c r="O73" i="2"/>
  <c r="P73" i="2"/>
  <c r="AH73" i="2"/>
  <c r="O74" i="2"/>
  <c r="P74" i="2"/>
  <c r="AH74" i="2"/>
  <c r="O75" i="2"/>
  <c r="P75" i="2"/>
  <c r="AH75" i="2"/>
  <c r="O76" i="2"/>
  <c r="P76" i="2"/>
  <c r="AH76" i="2"/>
  <c r="O77" i="2"/>
  <c r="P77" i="2"/>
  <c r="AH77" i="2"/>
  <c r="O78" i="2"/>
  <c r="P78" i="2"/>
  <c r="AH78" i="2"/>
  <c r="O79" i="2"/>
  <c r="P79" i="2"/>
  <c r="AH79" i="2"/>
  <c r="O80" i="2"/>
  <c r="P80" i="2"/>
  <c r="AH80" i="2"/>
  <c r="O81" i="2"/>
  <c r="P81" i="2"/>
  <c r="AH81" i="2"/>
  <c r="O82" i="2"/>
  <c r="P82" i="2"/>
  <c r="AH82" i="2"/>
  <c r="O83" i="2"/>
  <c r="P83" i="2"/>
  <c r="AH83" i="2"/>
  <c r="O84" i="2"/>
  <c r="P84" i="2"/>
  <c r="AH84" i="2"/>
  <c r="O85" i="2"/>
  <c r="P85" i="2"/>
  <c r="AH85" i="2"/>
  <c r="O86" i="2"/>
  <c r="P86" i="2"/>
  <c r="AH86" i="2"/>
  <c r="O87" i="2"/>
  <c r="P87" i="2"/>
  <c r="AH87" i="2"/>
  <c r="O88" i="2"/>
  <c r="P88" i="2"/>
  <c r="AH88" i="2"/>
  <c r="O89" i="2"/>
  <c r="P89" i="2"/>
  <c r="AH89" i="2"/>
  <c r="O90" i="2"/>
  <c r="P90" i="2"/>
  <c r="AH90" i="2"/>
  <c r="O91" i="2"/>
  <c r="P91" i="2"/>
  <c r="AH91" i="2"/>
  <c r="O92" i="2"/>
  <c r="P92" i="2"/>
  <c r="AH92" i="2"/>
  <c r="O93" i="2"/>
  <c r="P93" i="2"/>
  <c r="AH93" i="2"/>
  <c r="O94" i="2"/>
  <c r="P94" i="2"/>
  <c r="AH94" i="2"/>
  <c r="O95" i="2"/>
  <c r="P95" i="2"/>
  <c r="AH95" i="2"/>
  <c r="O96" i="2"/>
  <c r="P96" i="2"/>
  <c r="AH96" i="2"/>
  <c r="O97" i="2"/>
  <c r="P97" i="2"/>
  <c r="AH97" i="2"/>
  <c r="O98" i="2"/>
  <c r="P98" i="2"/>
  <c r="AH98" i="2"/>
  <c r="O99" i="2"/>
  <c r="P99" i="2"/>
  <c r="AH99" i="2"/>
  <c r="O100" i="2"/>
  <c r="P100" i="2"/>
  <c r="AH100" i="2"/>
  <c r="O101" i="2"/>
  <c r="P101" i="2"/>
  <c r="AH101" i="2"/>
  <c r="O102" i="2"/>
  <c r="P102" i="2"/>
  <c r="AH102" i="2"/>
  <c r="O103" i="2"/>
  <c r="P103" i="2"/>
  <c r="AH103" i="2"/>
  <c r="O104" i="2"/>
  <c r="P104" i="2"/>
  <c r="AH104" i="2"/>
  <c r="O105" i="2"/>
  <c r="P105" i="2"/>
  <c r="AH105" i="2"/>
  <c r="O106" i="2"/>
  <c r="P106" i="2"/>
  <c r="AH106" i="2"/>
  <c r="O107" i="2"/>
  <c r="P107" i="2"/>
  <c r="AH107" i="2"/>
  <c r="O108" i="2"/>
  <c r="P108" i="2"/>
  <c r="AH108" i="2"/>
  <c r="O109" i="2"/>
  <c r="P109" i="2"/>
  <c r="AH109" i="2"/>
  <c r="O110" i="2"/>
  <c r="P110" i="2"/>
  <c r="AH110" i="2"/>
  <c r="O111" i="2"/>
  <c r="P111" i="2"/>
  <c r="AH111" i="2"/>
  <c r="O112" i="2"/>
  <c r="P112" i="2"/>
  <c r="AH112" i="2"/>
  <c r="O113" i="2"/>
  <c r="P113" i="2"/>
  <c r="AH113" i="2"/>
  <c r="O114" i="2"/>
  <c r="P114" i="2"/>
  <c r="AH114" i="2"/>
  <c r="O115" i="2"/>
  <c r="P115" i="2"/>
  <c r="AH115" i="2"/>
  <c r="O116" i="2"/>
  <c r="P116" i="2"/>
  <c r="AH116" i="2"/>
  <c r="O117" i="2"/>
  <c r="P117" i="2"/>
  <c r="AH117" i="2"/>
  <c r="O118" i="2"/>
  <c r="P118" i="2"/>
  <c r="AH118" i="2"/>
  <c r="O119" i="2"/>
  <c r="P119" i="2"/>
  <c r="AH119" i="2"/>
  <c r="O120" i="2"/>
  <c r="P120" i="2"/>
  <c r="AH120" i="2"/>
  <c r="O121" i="2"/>
  <c r="P121" i="2"/>
  <c r="AH121" i="2"/>
  <c r="O122" i="2"/>
  <c r="P122" i="2"/>
  <c r="AH122" i="2"/>
  <c r="O123" i="2"/>
  <c r="P123" i="2"/>
  <c r="AH123" i="2"/>
  <c r="O124" i="2"/>
  <c r="P124" i="2"/>
  <c r="AH124" i="2"/>
  <c r="O125" i="2"/>
  <c r="P125" i="2"/>
  <c r="AH125" i="2"/>
  <c r="O126" i="2"/>
  <c r="P126" i="2"/>
  <c r="AH126" i="2"/>
  <c r="O127" i="2"/>
  <c r="P127" i="2"/>
  <c r="AH127" i="2"/>
  <c r="O128" i="2"/>
  <c r="P128" i="2"/>
  <c r="AH128" i="2"/>
  <c r="O129" i="2"/>
  <c r="P129" i="2"/>
  <c r="AH129" i="2"/>
  <c r="O130" i="2"/>
  <c r="P130" i="2"/>
  <c r="AH130" i="2"/>
  <c r="O131" i="2"/>
  <c r="P131" i="2"/>
  <c r="AH131" i="2"/>
  <c r="O132" i="2"/>
  <c r="P132" i="2"/>
  <c r="AH132" i="2"/>
  <c r="O133" i="2"/>
  <c r="P133" i="2"/>
  <c r="AH133" i="2"/>
  <c r="O134" i="2"/>
  <c r="P134" i="2"/>
  <c r="AH134" i="2"/>
  <c r="O135" i="2"/>
  <c r="P135" i="2"/>
  <c r="AH135" i="2"/>
  <c r="O136" i="2"/>
  <c r="P136" i="2"/>
  <c r="AH136" i="2"/>
  <c r="O137" i="2"/>
  <c r="P137" i="2"/>
  <c r="AH137" i="2"/>
  <c r="O138" i="2"/>
  <c r="P138" i="2"/>
  <c r="AH138" i="2"/>
  <c r="O139" i="2"/>
  <c r="P139" i="2"/>
  <c r="AH139" i="2"/>
  <c r="O140" i="2"/>
  <c r="P140" i="2"/>
  <c r="AH140" i="2"/>
  <c r="O141" i="2"/>
  <c r="P141" i="2"/>
  <c r="AH141" i="2"/>
  <c r="O142" i="2"/>
  <c r="P142" i="2"/>
  <c r="AH142" i="2"/>
  <c r="O143" i="2"/>
  <c r="P143" i="2"/>
  <c r="AH143" i="2"/>
  <c r="O144" i="2"/>
  <c r="P144" i="2"/>
  <c r="AH144" i="2"/>
  <c r="O145" i="2"/>
  <c r="P145" i="2"/>
  <c r="AH145" i="2"/>
  <c r="O146" i="2"/>
  <c r="P146" i="2"/>
  <c r="AH146" i="2"/>
  <c r="O147" i="2"/>
  <c r="P147" i="2"/>
  <c r="AH147" i="2"/>
  <c r="O148" i="2"/>
  <c r="P148" i="2"/>
  <c r="AH148" i="2"/>
  <c r="O149" i="2"/>
  <c r="P149" i="2"/>
  <c r="AH149" i="2"/>
  <c r="O150" i="2"/>
  <c r="P150" i="2"/>
  <c r="AH150" i="2"/>
  <c r="O151" i="2"/>
  <c r="P151" i="2"/>
  <c r="AH151" i="2"/>
  <c r="O152" i="2"/>
  <c r="P152" i="2"/>
  <c r="AH152" i="2"/>
  <c r="O153" i="2"/>
  <c r="P153" i="2"/>
  <c r="AH153" i="2"/>
  <c r="O154" i="2"/>
  <c r="P154" i="2"/>
  <c r="AH154" i="2"/>
  <c r="O155" i="2"/>
  <c r="P155" i="2"/>
  <c r="AH155" i="2"/>
  <c r="O156" i="2"/>
  <c r="P156" i="2"/>
  <c r="AH156" i="2"/>
  <c r="O157" i="2"/>
  <c r="P157" i="2"/>
  <c r="AH157" i="2"/>
  <c r="O158" i="2"/>
  <c r="P158" i="2"/>
  <c r="AH158" i="2"/>
  <c r="O159" i="2"/>
  <c r="P159" i="2"/>
  <c r="AH159" i="2"/>
  <c r="O160" i="2"/>
  <c r="P160" i="2"/>
  <c r="AH160" i="2"/>
  <c r="O161" i="2"/>
  <c r="P161" i="2"/>
  <c r="AH161" i="2"/>
  <c r="O162" i="2"/>
  <c r="P162" i="2"/>
  <c r="AH162" i="2"/>
  <c r="O163" i="2"/>
  <c r="P163" i="2"/>
  <c r="AH163" i="2"/>
  <c r="O164" i="2"/>
  <c r="P164" i="2"/>
  <c r="AH164" i="2"/>
  <c r="O165" i="2"/>
  <c r="P165" i="2"/>
  <c r="AH165" i="2"/>
  <c r="O166" i="2"/>
  <c r="P166" i="2"/>
  <c r="AH166" i="2"/>
  <c r="O167" i="2"/>
  <c r="P167" i="2"/>
  <c r="AH167" i="2"/>
  <c r="O168" i="2"/>
  <c r="P168" i="2"/>
  <c r="AH168" i="2"/>
  <c r="O169" i="2"/>
  <c r="P169" i="2"/>
  <c r="AH169" i="2"/>
  <c r="O170" i="2"/>
  <c r="P170" i="2"/>
  <c r="AH170" i="2"/>
  <c r="O171" i="2"/>
  <c r="P171" i="2"/>
  <c r="AH171" i="2"/>
  <c r="O172" i="2"/>
  <c r="P172" i="2"/>
  <c r="AH172" i="2"/>
  <c r="O173" i="2"/>
  <c r="P173" i="2"/>
  <c r="AH173" i="2"/>
  <c r="O174" i="2"/>
  <c r="P174" i="2"/>
  <c r="AH174" i="2"/>
  <c r="O175" i="2"/>
  <c r="P175" i="2"/>
  <c r="AH175" i="2"/>
  <c r="O176" i="2"/>
  <c r="P176" i="2"/>
  <c r="AH176" i="2"/>
  <c r="O177" i="2"/>
  <c r="P177" i="2"/>
  <c r="AH177" i="2"/>
  <c r="O178" i="2"/>
  <c r="P178" i="2"/>
  <c r="AH178" i="2"/>
  <c r="O179" i="2"/>
  <c r="P179" i="2"/>
  <c r="AH179" i="2"/>
  <c r="O180" i="2"/>
  <c r="P180" i="2"/>
  <c r="AH180" i="2"/>
  <c r="O181" i="2"/>
  <c r="P181" i="2"/>
  <c r="AH181" i="2"/>
  <c r="O182" i="2"/>
  <c r="P182" i="2"/>
  <c r="AH182" i="2"/>
  <c r="O183" i="2"/>
  <c r="P183" i="2"/>
  <c r="AH183" i="2"/>
  <c r="O184" i="2"/>
  <c r="P184" i="2"/>
  <c r="AH184" i="2"/>
  <c r="O185" i="2"/>
  <c r="P185" i="2"/>
  <c r="AH185" i="2"/>
  <c r="O186" i="2"/>
  <c r="P186" i="2"/>
  <c r="AH186" i="2"/>
  <c r="O187" i="2"/>
  <c r="P187" i="2"/>
  <c r="AH187" i="2"/>
  <c r="O188" i="2"/>
  <c r="P188" i="2"/>
  <c r="AH188" i="2"/>
  <c r="O189" i="2"/>
  <c r="P189" i="2"/>
  <c r="AH189" i="2"/>
  <c r="O190" i="2"/>
  <c r="P190" i="2"/>
  <c r="AH190" i="2"/>
  <c r="O191" i="2"/>
  <c r="P191" i="2"/>
  <c r="AH191" i="2"/>
  <c r="O192" i="2"/>
  <c r="P192" i="2"/>
  <c r="AH192" i="2"/>
  <c r="O193" i="2"/>
  <c r="P193" i="2"/>
  <c r="AH193" i="2"/>
  <c r="O194" i="2"/>
  <c r="P194" i="2"/>
  <c r="AH194" i="2"/>
  <c r="O195" i="2"/>
  <c r="P195" i="2"/>
  <c r="AH195" i="2"/>
  <c r="O196" i="2"/>
  <c r="P196" i="2"/>
  <c r="AH196" i="2"/>
  <c r="O197" i="2"/>
  <c r="P197" i="2"/>
  <c r="AH197" i="2"/>
  <c r="O198" i="2"/>
  <c r="P198" i="2"/>
  <c r="AH198" i="2"/>
  <c r="O199" i="2"/>
  <c r="P199" i="2"/>
  <c r="AH199" i="2"/>
  <c r="O200" i="2"/>
  <c r="P200" i="2"/>
  <c r="AH200" i="2"/>
  <c r="O201" i="2"/>
  <c r="P201" i="2"/>
  <c r="AH201" i="2"/>
  <c r="O202" i="2"/>
  <c r="P202" i="2"/>
  <c r="AH202" i="2"/>
  <c r="AH3" i="2"/>
  <c r="P3" i="2"/>
  <c r="O3" i="2"/>
  <c r="AC4" i="3" a="1"/>
  <c r="AC4" i="3" s="1"/>
  <c r="AC5" i="3" a="1"/>
  <c r="AC5" i="3" s="1"/>
  <c r="AC6" i="3" a="1"/>
  <c r="AC6" i="3" s="1"/>
  <c r="AC7" i="3" a="1"/>
  <c r="AC7" i="3" s="1"/>
  <c r="AC8" i="3" a="1"/>
  <c r="AC8" i="3" s="1"/>
  <c r="AC9" i="3" a="1"/>
  <c r="AC9" i="3" s="1"/>
  <c r="AC10" i="3" a="1"/>
  <c r="AC10" i="3" s="1"/>
  <c r="AC11" i="3" a="1"/>
  <c r="AC11" i="3" s="1"/>
  <c r="AC12" i="3" a="1"/>
  <c r="AC12" i="3" s="1"/>
  <c r="AC13" i="3" a="1"/>
  <c r="AC13" i="3" s="1"/>
  <c r="AC15" i="3" a="1"/>
  <c r="AC15" i="3" s="1"/>
  <c r="AC16" i="3" a="1"/>
  <c r="AC16" i="3" s="1"/>
  <c r="AC17" i="3" a="1"/>
  <c r="AC17" i="3" s="1"/>
  <c r="AC18" i="3" a="1"/>
  <c r="AC18" i="3" s="1"/>
  <c r="AC19" i="3" a="1"/>
  <c r="AC19" i="3" s="1"/>
  <c r="AC3" i="3" a="1"/>
  <c r="AC3" i="3" s="1"/>
  <c r="R4" i="3" a="1"/>
  <c r="R4" i="3" s="1"/>
  <c r="R5" i="3" a="1"/>
  <c r="R5" i="3" s="1"/>
  <c r="R6" i="3" a="1"/>
  <c r="R6" i="3" s="1"/>
  <c r="R7" i="3" a="1"/>
  <c r="R7" i="3" s="1"/>
  <c r="R8" i="3" a="1"/>
  <c r="R8" i="3" s="1"/>
  <c r="R9" i="3" a="1"/>
  <c r="R9" i="3" s="1"/>
  <c r="R10" i="3" a="1"/>
  <c r="R10" i="3" s="1"/>
  <c r="R11" i="3" a="1"/>
  <c r="R11" i="3" s="1"/>
  <c r="R12" i="3" a="1"/>
  <c r="R12" i="3" s="1"/>
  <c r="R13" i="3" a="1"/>
  <c r="R13" i="3" s="1"/>
  <c r="R15" i="3" a="1"/>
  <c r="R15" i="3" s="1"/>
  <c r="R16" i="3" a="1"/>
  <c r="R16" i="3" s="1"/>
  <c r="R17" i="3" a="1"/>
  <c r="R17" i="3" s="1"/>
  <c r="R18" i="3" a="1"/>
  <c r="R18" i="3" s="1"/>
  <c r="R19" i="3" a="1"/>
  <c r="R19" i="3" s="1"/>
  <c r="R3" i="3" a="1"/>
  <c r="R3" i="3" s="1"/>
  <c r="L4" i="3" a="1"/>
  <c r="L4" i="3" s="1"/>
  <c r="L5" i="3" a="1"/>
  <c r="L5" i="3" s="1"/>
  <c r="L6" i="3" a="1"/>
  <c r="L6" i="3" s="1"/>
  <c r="L7" i="3" a="1"/>
  <c r="L7" i="3" s="1"/>
  <c r="L8" i="3" a="1"/>
  <c r="L8" i="3" s="1"/>
  <c r="L9" i="3" a="1"/>
  <c r="L9" i="3" s="1"/>
  <c r="L10" i="3" a="1"/>
  <c r="L10" i="3" s="1"/>
  <c r="L11" i="3" a="1"/>
  <c r="L11" i="3" s="1"/>
  <c r="L12" i="3" a="1"/>
  <c r="L12" i="3" s="1"/>
  <c r="L13" i="3" a="1"/>
  <c r="L13" i="3" s="1"/>
  <c r="L15" i="3" a="1"/>
  <c r="L15" i="3" s="1"/>
  <c r="L16" i="3" a="1"/>
  <c r="L16" i="3" s="1"/>
  <c r="L17" i="3" a="1"/>
  <c r="L17" i="3" s="1"/>
  <c r="L18" i="3" a="1"/>
  <c r="L18" i="3" s="1"/>
  <c r="L19" i="3" a="1"/>
  <c r="L19" i="3" s="1"/>
  <c r="L3" i="3" a="1"/>
  <c r="L3" i="3" s="1"/>
  <c r="H4" i="3" a="1"/>
  <c r="H4" i="3" s="1"/>
  <c r="H5" i="3" a="1"/>
  <c r="H5" i="3" s="1"/>
  <c r="H6" i="3" a="1"/>
  <c r="H6" i="3" s="1"/>
  <c r="H7" i="3" a="1"/>
  <c r="H7" i="3" s="1"/>
  <c r="H8" i="3" a="1"/>
  <c r="H8" i="3" s="1"/>
  <c r="H9" i="3" a="1"/>
  <c r="H9" i="3" s="1"/>
  <c r="H10" i="3" a="1"/>
  <c r="H10" i="3" s="1"/>
  <c r="H11" i="3" a="1"/>
  <c r="H11" i="3" s="1"/>
  <c r="H12" i="3" a="1"/>
  <c r="H12" i="3" s="1"/>
  <c r="H13" i="3" a="1"/>
  <c r="H13" i="3" s="1"/>
  <c r="H15" i="3" a="1"/>
  <c r="H15" i="3" s="1"/>
  <c r="H16" i="3" a="1"/>
  <c r="H16" i="3" s="1"/>
  <c r="H17" i="3" a="1"/>
  <c r="H17" i="3" s="1"/>
  <c r="H18" i="3" a="1"/>
  <c r="H18" i="3" s="1"/>
  <c r="H19" i="3" a="1"/>
  <c r="H19" i="3" s="1"/>
  <c r="H3" i="3" a="1"/>
  <c r="H3" i="3" s="1"/>
  <c r="V19" i="3"/>
  <c r="V18" i="3"/>
  <c r="V17" i="3"/>
  <c r="V16" i="3"/>
  <c r="V15" i="3"/>
  <c r="V13" i="3"/>
  <c r="V12" i="3"/>
  <c r="V11" i="3"/>
  <c r="V10" i="3"/>
  <c r="V9" i="3"/>
  <c r="V8" i="3"/>
  <c r="W8" i="3" s="1"/>
  <c r="Y8" i="3" s="1"/>
  <c r="V7" i="3"/>
  <c r="W7" i="3" s="1"/>
  <c r="Y7" i="3" s="1"/>
  <c r="V6" i="3"/>
  <c r="W6" i="3" s="1"/>
  <c r="Y6" i="3" s="1"/>
  <c r="V5" i="3"/>
  <c r="W5" i="3" s="1"/>
  <c r="Y5" i="3" s="1"/>
  <c r="V4" i="3"/>
  <c r="W4" i="3" s="1"/>
  <c r="Y4" i="3" s="1"/>
  <c r="V3" i="3"/>
  <c r="W3" i="3" s="1"/>
  <c r="Y3" i="3" s="1"/>
  <c r="AJ51" i="2" l="1"/>
  <c r="AI51" i="2"/>
  <c r="AJ43" i="2"/>
  <c r="AP43" i="2"/>
  <c r="AQ43" i="2"/>
  <c r="AP35" i="2"/>
  <c r="AJ35" i="2"/>
  <c r="AI35" i="2"/>
  <c r="AK35" i="2"/>
  <c r="AJ19" i="2"/>
  <c r="AP19" i="2"/>
  <c r="AI19" i="2"/>
  <c r="AJ11" i="2"/>
  <c r="AI11" i="2"/>
  <c r="AO56" i="2"/>
  <c r="AP56" i="2"/>
  <c r="AQ56" i="2"/>
  <c r="AR56" i="2"/>
  <c r="AI48" i="2"/>
  <c r="AJ48" i="2"/>
  <c r="AP40" i="2"/>
  <c r="AI40" i="2"/>
  <c r="AJ40" i="2"/>
  <c r="AK40" i="2"/>
  <c r="AO32" i="2"/>
  <c r="AP32" i="2"/>
  <c r="AI32" i="2"/>
  <c r="AJ32" i="2"/>
  <c r="AK32" i="2"/>
  <c r="AP24" i="2"/>
  <c r="AI24" i="2"/>
  <c r="AJ24" i="2"/>
  <c r="AO16" i="2"/>
  <c r="AP16" i="2"/>
  <c r="AI8" i="2"/>
  <c r="AJ8" i="2"/>
  <c r="AP45" i="2"/>
  <c r="AJ58" i="2"/>
  <c r="AK58" i="2"/>
  <c r="AQ58" i="2"/>
  <c r="AO58" i="2"/>
  <c r="AP58" i="2"/>
  <c r="AR58" i="2"/>
  <c r="AJ50" i="2"/>
  <c r="AO50" i="2"/>
  <c r="AI50" i="2"/>
  <c r="AJ42" i="2"/>
  <c r="AK42" i="2"/>
  <c r="AI42" i="2"/>
  <c r="AQ42" i="2"/>
  <c r="AJ34" i="2"/>
  <c r="AP34" i="2"/>
  <c r="AJ26" i="2"/>
  <c r="AO26" i="2"/>
  <c r="AI26" i="2"/>
  <c r="AO18" i="2"/>
  <c r="AP18" i="2"/>
  <c r="AJ10" i="2"/>
  <c r="AO10" i="2"/>
  <c r="AJ29" i="2"/>
  <c r="AP29" i="2"/>
  <c r="AP5" i="2"/>
  <c r="AJ5" i="2"/>
  <c r="AO55" i="2"/>
  <c r="AJ55" i="2"/>
  <c r="AP55" i="2"/>
  <c r="AQ55" i="2"/>
  <c r="AR55" i="2"/>
  <c r="AI55" i="2"/>
  <c r="AK55" i="2"/>
  <c r="AJ47" i="2"/>
  <c r="AI47" i="2"/>
  <c r="AP39" i="2"/>
  <c r="AQ39" i="2"/>
  <c r="AJ39" i="2"/>
  <c r="AJ31" i="2"/>
  <c r="AI31" i="2"/>
  <c r="AK31" i="2"/>
  <c r="AJ23" i="2"/>
  <c r="AI23" i="2"/>
  <c r="AJ15" i="2"/>
  <c r="AP15" i="2"/>
  <c r="AI15" i="2"/>
  <c r="AO59" i="2"/>
  <c r="AP59" i="2"/>
  <c r="AQ59" i="2"/>
  <c r="AR59" i="2"/>
  <c r="AO21" i="2"/>
  <c r="AP21" i="2"/>
  <c r="AO52" i="2"/>
  <c r="AP52" i="2"/>
  <c r="AP44" i="2"/>
  <c r="AQ44" i="2"/>
  <c r="AI44" i="2"/>
  <c r="AJ44" i="2"/>
  <c r="AP36" i="2"/>
  <c r="AJ36" i="2"/>
  <c r="AK36" i="2"/>
  <c r="AI28" i="2"/>
  <c r="AJ28" i="2"/>
  <c r="AI20" i="2"/>
  <c r="AJ20" i="2"/>
  <c r="AI12" i="2"/>
  <c r="AJ12" i="2"/>
  <c r="AP4" i="2"/>
  <c r="AJ4" i="2"/>
  <c r="AP3" i="2"/>
  <c r="AJ3" i="2"/>
  <c r="AP53" i="2"/>
  <c r="AO53" i="2"/>
  <c r="AO13" i="2"/>
  <c r="AP13" i="2"/>
  <c r="AQ57" i="2"/>
  <c r="AR57" i="2"/>
  <c r="AO57" i="2"/>
  <c r="AP57" i="2"/>
  <c r="AI49" i="2"/>
  <c r="AJ49" i="2"/>
  <c r="AI41" i="2"/>
  <c r="AJ41" i="2"/>
  <c r="AO41" i="2"/>
  <c r="AK41" i="2"/>
  <c r="AO33" i="2"/>
  <c r="AP33" i="2"/>
  <c r="AI25" i="2"/>
  <c r="AJ25" i="2"/>
  <c r="AO17" i="2"/>
  <c r="AP17" i="2"/>
  <c r="AJ9" i="2"/>
  <c r="AP9" i="2"/>
  <c r="AJ37" i="2"/>
  <c r="AK37" i="2"/>
  <c r="AP37" i="2"/>
  <c r="AO54" i="2"/>
  <c r="AP54" i="2"/>
  <c r="AJ46" i="2"/>
  <c r="AO46" i="2"/>
  <c r="AI46" i="2"/>
  <c r="AJ38" i="2"/>
  <c r="AK38" i="2"/>
  <c r="AP38" i="2"/>
  <c r="AI38" i="2"/>
  <c r="AJ30" i="2"/>
  <c r="AP30" i="2"/>
  <c r="AJ22" i="2"/>
  <c r="AP22" i="2"/>
  <c r="AI22" i="2"/>
  <c r="AP14" i="2"/>
  <c r="AK6" i="2"/>
  <c r="AI6" i="2"/>
  <c r="AJ6" i="2"/>
  <c r="AO6" i="2"/>
  <c r="R198" i="2"/>
  <c r="S198" i="2"/>
  <c r="T198" i="2"/>
  <c r="W198" i="2"/>
  <c r="Q198" i="2"/>
  <c r="Y198" i="2"/>
  <c r="U198" i="2"/>
  <c r="V198" i="2"/>
  <c r="X198" i="2"/>
  <c r="S158" i="2"/>
  <c r="V158" i="2"/>
  <c r="W158" i="2"/>
  <c r="X158" i="2"/>
  <c r="R158" i="2"/>
  <c r="T158" i="2"/>
  <c r="U158" i="2"/>
  <c r="Q158" i="2"/>
  <c r="Y158" i="2"/>
  <c r="T180" i="2"/>
  <c r="U180" i="2"/>
  <c r="V180" i="2"/>
  <c r="Q180" i="2"/>
  <c r="Y180" i="2"/>
  <c r="R180" i="2"/>
  <c r="S180" i="2"/>
  <c r="W180" i="2"/>
  <c r="X180" i="2"/>
  <c r="S91" i="2"/>
  <c r="U91" i="2"/>
  <c r="V91" i="2"/>
  <c r="Q91" i="2"/>
  <c r="Y91" i="2"/>
  <c r="X91" i="2"/>
  <c r="R91" i="2"/>
  <c r="T91" i="2"/>
  <c r="W91" i="2"/>
  <c r="S83" i="2"/>
  <c r="U83" i="2"/>
  <c r="V83" i="2"/>
  <c r="Y83" i="2"/>
  <c r="T83" i="2"/>
  <c r="W83" i="2"/>
  <c r="X83" i="2"/>
  <c r="Q83" i="2"/>
  <c r="R83" i="2"/>
  <c r="V72" i="2"/>
  <c r="AW72" i="2" s="1"/>
  <c r="BC72" i="2" s="1"/>
  <c r="X72" i="2"/>
  <c r="AY72" i="2" s="1"/>
  <c r="BE72" i="2" s="1"/>
  <c r="Q72" i="2"/>
  <c r="Y72" i="2"/>
  <c r="AZ72" i="2" s="1"/>
  <c r="BF72" i="2" s="1"/>
  <c r="U72" i="2"/>
  <c r="AV72" i="2" s="1"/>
  <c r="BB72" i="2" s="1"/>
  <c r="R72" i="2"/>
  <c r="S72" i="2"/>
  <c r="T72" i="2"/>
  <c r="AU72" i="2" s="1"/>
  <c r="BA72" i="2" s="1"/>
  <c r="W72" i="2"/>
  <c r="AX72" i="2" s="1"/>
  <c r="R182" i="2"/>
  <c r="S182" i="2"/>
  <c r="T182" i="2"/>
  <c r="W182" i="2"/>
  <c r="X182" i="2"/>
  <c r="Q182" i="2"/>
  <c r="Y182" i="2"/>
  <c r="U182" i="2"/>
  <c r="V182" i="2"/>
  <c r="S67" i="2"/>
  <c r="U67" i="2"/>
  <c r="AV67" i="2" s="1"/>
  <c r="BB67" i="2" s="1"/>
  <c r="V67" i="2"/>
  <c r="AW67" i="2" s="1"/>
  <c r="BC67" i="2" s="1"/>
  <c r="X67" i="2"/>
  <c r="AY67" i="2" s="1"/>
  <c r="BE67" i="2" s="1"/>
  <c r="R67" i="2"/>
  <c r="T67" i="2"/>
  <c r="AU67" i="2" s="1"/>
  <c r="BA67" i="2" s="1"/>
  <c r="W67" i="2"/>
  <c r="AX67" i="2" s="1"/>
  <c r="Q67" i="2"/>
  <c r="Y67" i="2"/>
  <c r="AZ67" i="2" s="1"/>
  <c r="BF67" i="2" s="1"/>
  <c r="U172" i="2"/>
  <c r="X172" i="2"/>
  <c r="Y172" i="2"/>
  <c r="Q172" i="2"/>
  <c r="T172" i="2"/>
  <c r="V172" i="2"/>
  <c r="W172" i="2"/>
  <c r="S172" i="2"/>
  <c r="R172" i="2"/>
  <c r="U140" i="2"/>
  <c r="Q140" i="2"/>
  <c r="W140" i="2"/>
  <c r="V140" i="2"/>
  <c r="X140" i="2"/>
  <c r="Y140" i="2"/>
  <c r="R140" i="2"/>
  <c r="S140" i="2"/>
  <c r="T140" i="2"/>
  <c r="AT3" i="2"/>
  <c r="AN3" i="2"/>
  <c r="V171" i="2"/>
  <c r="X171" i="2"/>
  <c r="Y171" i="2"/>
  <c r="Q171" i="2"/>
  <c r="T171" i="2"/>
  <c r="U171" i="2"/>
  <c r="W171" i="2"/>
  <c r="R171" i="2"/>
  <c r="S171" i="2"/>
  <c r="V163" i="2"/>
  <c r="W163" i="2"/>
  <c r="X163" i="2"/>
  <c r="Y163" i="2"/>
  <c r="S163" i="2"/>
  <c r="T163" i="2"/>
  <c r="U163" i="2"/>
  <c r="Q163" i="2"/>
  <c r="R163" i="2"/>
  <c r="V139" i="2"/>
  <c r="Q139" i="2"/>
  <c r="W139" i="2"/>
  <c r="S139" i="2"/>
  <c r="T139" i="2"/>
  <c r="U139" i="2"/>
  <c r="R139" i="2"/>
  <c r="X139" i="2"/>
  <c r="Y139" i="2"/>
  <c r="U123" i="2"/>
  <c r="V123" i="2"/>
  <c r="S123" i="2"/>
  <c r="Y123" i="2"/>
  <c r="T123" i="2"/>
  <c r="W123" i="2"/>
  <c r="X123" i="2"/>
  <c r="Q123" i="2"/>
  <c r="R123" i="2"/>
  <c r="S107" i="2"/>
  <c r="U107" i="2"/>
  <c r="V107" i="2"/>
  <c r="W107" i="2"/>
  <c r="Q107" i="2"/>
  <c r="R107" i="2"/>
  <c r="T107" i="2"/>
  <c r="X107" i="2"/>
  <c r="Y107" i="2"/>
  <c r="S99" i="2"/>
  <c r="U99" i="2"/>
  <c r="V99" i="2"/>
  <c r="W99" i="2"/>
  <c r="Q99" i="2"/>
  <c r="T99" i="2"/>
  <c r="X99" i="2"/>
  <c r="Y99" i="2"/>
  <c r="R99" i="2"/>
  <c r="V80" i="2"/>
  <c r="X80" i="2"/>
  <c r="Q80" i="2"/>
  <c r="Y80" i="2"/>
  <c r="U80" i="2"/>
  <c r="T80" i="2"/>
  <c r="W80" i="2"/>
  <c r="R80" i="2"/>
  <c r="S80" i="2"/>
  <c r="S75" i="2"/>
  <c r="U75" i="2"/>
  <c r="AV75" i="2" s="1"/>
  <c r="BB75" i="2" s="1"/>
  <c r="V75" i="2"/>
  <c r="AW75" i="2" s="1"/>
  <c r="BC75" i="2" s="1"/>
  <c r="T75" i="2"/>
  <c r="AU75" i="2" s="1"/>
  <c r="BA75" i="2" s="1"/>
  <c r="Q75" i="2"/>
  <c r="R75" i="2"/>
  <c r="Y75" i="2"/>
  <c r="AZ75" i="2" s="1"/>
  <c r="BF75" i="2" s="1"/>
  <c r="W75" i="2"/>
  <c r="AX75" i="2" s="1"/>
  <c r="X75" i="2"/>
  <c r="AY75" i="2" s="1"/>
  <c r="BE75" i="2" s="1"/>
  <c r="R126" i="2"/>
  <c r="S126" i="2"/>
  <c r="X126" i="2"/>
  <c r="U126" i="2"/>
  <c r="V126" i="2"/>
  <c r="W126" i="2"/>
  <c r="Y126" i="2"/>
  <c r="Q126" i="2"/>
  <c r="T126" i="2"/>
  <c r="T196" i="2"/>
  <c r="U196" i="2"/>
  <c r="V196" i="2"/>
  <c r="Q196" i="2"/>
  <c r="Y196" i="2"/>
  <c r="S196" i="2"/>
  <c r="X196" i="2"/>
  <c r="R196" i="2"/>
  <c r="W196" i="2"/>
  <c r="U164" i="2"/>
  <c r="W164" i="2"/>
  <c r="X164" i="2"/>
  <c r="Y164" i="2"/>
  <c r="S164" i="2"/>
  <c r="T164" i="2"/>
  <c r="V164" i="2"/>
  <c r="Q164" i="2"/>
  <c r="R164" i="2"/>
  <c r="U148" i="2"/>
  <c r="R148" i="2"/>
  <c r="X148" i="2"/>
  <c r="W148" i="2"/>
  <c r="Y148" i="2"/>
  <c r="S148" i="2"/>
  <c r="T148" i="2"/>
  <c r="V148" i="2"/>
  <c r="Q148" i="2"/>
  <c r="U195" i="2"/>
  <c r="V195" i="2"/>
  <c r="W195" i="2"/>
  <c r="R195" i="2"/>
  <c r="T195" i="2"/>
  <c r="S195" i="2"/>
  <c r="Q195" i="2"/>
  <c r="X195" i="2"/>
  <c r="Y195" i="2"/>
  <c r="U187" i="2"/>
  <c r="V187" i="2"/>
  <c r="W187" i="2"/>
  <c r="R187" i="2"/>
  <c r="T187" i="2"/>
  <c r="S187" i="2"/>
  <c r="X187" i="2"/>
  <c r="Y187" i="2"/>
  <c r="Q187" i="2"/>
  <c r="U179" i="2"/>
  <c r="V179" i="2"/>
  <c r="W179" i="2"/>
  <c r="R179" i="2"/>
  <c r="S179" i="2"/>
  <c r="T179" i="2"/>
  <c r="X179" i="2"/>
  <c r="Y179" i="2"/>
  <c r="Q179" i="2"/>
  <c r="V155" i="2"/>
  <c r="Y155" i="2"/>
  <c r="T155" i="2"/>
  <c r="U155" i="2"/>
  <c r="W155" i="2"/>
  <c r="Q155" i="2"/>
  <c r="R155" i="2"/>
  <c r="S155" i="2"/>
  <c r="X155" i="2"/>
  <c r="V147" i="2"/>
  <c r="R147" i="2"/>
  <c r="X147" i="2"/>
  <c r="T147" i="2"/>
  <c r="U147" i="2"/>
  <c r="W147" i="2"/>
  <c r="Q147" i="2"/>
  <c r="S147" i="2"/>
  <c r="Y147" i="2"/>
  <c r="V131" i="2"/>
  <c r="Y131" i="2"/>
  <c r="U131" i="2"/>
  <c r="R131" i="2"/>
  <c r="S131" i="2"/>
  <c r="T131" i="2"/>
  <c r="Q131" i="2"/>
  <c r="W131" i="2"/>
  <c r="X131" i="2"/>
  <c r="U115" i="2"/>
  <c r="V115" i="2"/>
  <c r="Q115" i="2"/>
  <c r="X115" i="2"/>
  <c r="T115" i="2"/>
  <c r="W115" i="2"/>
  <c r="Y115" i="2"/>
  <c r="R115" i="2"/>
  <c r="S115" i="2"/>
  <c r="R68" i="2"/>
  <c r="T68" i="2"/>
  <c r="AU68" i="2" s="1"/>
  <c r="BA68" i="2" s="1"/>
  <c r="U68" i="2"/>
  <c r="AV68" i="2" s="1"/>
  <c r="BB68" i="2" s="1"/>
  <c r="S68" i="2"/>
  <c r="Y68" i="2"/>
  <c r="AZ68" i="2" s="1"/>
  <c r="BF68" i="2" s="1"/>
  <c r="V68" i="2"/>
  <c r="AW68" i="2" s="1"/>
  <c r="BC68" i="2" s="1"/>
  <c r="W68" i="2"/>
  <c r="AX68" i="2" s="1"/>
  <c r="X68" i="2"/>
  <c r="AY68" i="2" s="1"/>
  <c r="BE68" i="2" s="1"/>
  <c r="Q68" i="2"/>
  <c r="S166" i="2"/>
  <c r="W166" i="2"/>
  <c r="X166" i="2"/>
  <c r="Y166" i="2"/>
  <c r="T166" i="2"/>
  <c r="U166" i="2"/>
  <c r="V166" i="2"/>
  <c r="Q166" i="2"/>
  <c r="R166" i="2"/>
  <c r="R118" i="2"/>
  <c r="S118" i="2"/>
  <c r="V118" i="2"/>
  <c r="Q118" i="2"/>
  <c r="W118" i="2"/>
  <c r="X118" i="2"/>
  <c r="Y118" i="2"/>
  <c r="T118" i="2"/>
  <c r="U118" i="2"/>
  <c r="X94" i="2"/>
  <c r="R94" i="2"/>
  <c r="S94" i="2"/>
  <c r="W94" i="2"/>
  <c r="Q94" i="2"/>
  <c r="T94" i="2"/>
  <c r="Y94" i="2"/>
  <c r="U94" i="2"/>
  <c r="V94" i="2"/>
  <c r="X86" i="2"/>
  <c r="R86" i="2"/>
  <c r="S86" i="2"/>
  <c r="W86" i="2"/>
  <c r="T86" i="2"/>
  <c r="Q86" i="2"/>
  <c r="U86" i="2"/>
  <c r="V86" i="2"/>
  <c r="Y86" i="2"/>
  <c r="Q168" i="2"/>
  <c r="Y168" i="2"/>
  <c r="W168" i="2"/>
  <c r="X168" i="2"/>
  <c r="T168" i="2"/>
  <c r="U168" i="2"/>
  <c r="V168" i="2"/>
  <c r="R168" i="2"/>
  <c r="S168" i="2"/>
  <c r="Q160" i="2"/>
  <c r="Y160" i="2"/>
  <c r="V160" i="2"/>
  <c r="W160" i="2"/>
  <c r="X160" i="2"/>
  <c r="S160" i="2"/>
  <c r="T160" i="2"/>
  <c r="U160" i="2"/>
  <c r="R160" i="2"/>
  <c r="Q152" i="2"/>
  <c r="Y152" i="2"/>
  <c r="S152" i="2"/>
  <c r="X152" i="2"/>
  <c r="W152" i="2"/>
  <c r="T152" i="2"/>
  <c r="U152" i="2"/>
  <c r="V152" i="2"/>
  <c r="R152" i="2"/>
  <c r="Q144" i="2"/>
  <c r="Y144" i="2"/>
  <c r="R144" i="2"/>
  <c r="W144" i="2"/>
  <c r="V144" i="2"/>
  <c r="X144" i="2"/>
  <c r="S144" i="2"/>
  <c r="T144" i="2"/>
  <c r="U144" i="2"/>
  <c r="Q136" i="2"/>
  <c r="Y136" i="2"/>
  <c r="V136" i="2"/>
  <c r="U136" i="2"/>
  <c r="W136" i="2"/>
  <c r="X136" i="2"/>
  <c r="R136" i="2"/>
  <c r="S136" i="2"/>
  <c r="T136" i="2"/>
  <c r="Q128" i="2"/>
  <c r="Y128" i="2"/>
  <c r="X128" i="2"/>
  <c r="U128" i="2"/>
  <c r="T128" i="2"/>
  <c r="V128" i="2"/>
  <c r="W128" i="2"/>
  <c r="R128" i="2"/>
  <c r="S128" i="2"/>
  <c r="X120" i="2"/>
  <c r="Q120" i="2"/>
  <c r="Y120" i="2"/>
  <c r="U120" i="2"/>
  <c r="W120" i="2"/>
  <c r="S120" i="2"/>
  <c r="T120" i="2"/>
  <c r="V120" i="2"/>
  <c r="R120" i="2"/>
  <c r="V112" i="2"/>
  <c r="X112" i="2"/>
  <c r="Q112" i="2"/>
  <c r="Y112" i="2"/>
  <c r="T112" i="2"/>
  <c r="W112" i="2"/>
  <c r="R112" i="2"/>
  <c r="S112" i="2"/>
  <c r="U112" i="2"/>
  <c r="V104" i="2"/>
  <c r="X104" i="2"/>
  <c r="Q104" i="2"/>
  <c r="Y104" i="2"/>
  <c r="W104" i="2"/>
  <c r="T104" i="2"/>
  <c r="U104" i="2"/>
  <c r="R104" i="2"/>
  <c r="S104" i="2"/>
  <c r="V96" i="2"/>
  <c r="X96" i="2"/>
  <c r="Q96" i="2"/>
  <c r="Y96" i="2"/>
  <c r="W96" i="2"/>
  <c r="S96" i="2"/>
  <c r="R96" i="2"/>
  <c r="T96" i="2"/>
  <c r="U96" i="2"/>
  <c r="V88" i="2"/>
  <c r="X88" i="2"/>
  <c r="Q88" i="2"/>
  <c r="Y88" i="2"/>
  <c r="S88" i="2"/>
  <c r="R88" i="2"/>
  <c r="T88" i="2"/>
  <c r="U88" i="2"/>
  <c r="W88" i="2"/>
  <c r="U73" i="2"/>
  <c r="AV73" i="2" s="1"/>
  <c r="BB73" i="2" s="1"/>
  <c r="W73" i="2"/>
  <c r="AX73" i="2" s="1"/>
  <c r="X73" i="2"/>
  <c r="AY73" i="2" s="1"/>
  <c r="BE73" i="2" s="1"/>
  <c r="T73" i="2"/>
  <c r="AU73" i="2" s="1"/>
  <c r="BA73" i="2" s="1"/>
  <c r="Q73" i="2"/>
  <c r="R73" i="2"/>
  <c r="S73" i="2"/>
  <c r="V73" i="2"/>
  <c r="AW73" i="2" s="1"/>
  <c r="BC73" i="2" s="1"/>
  <c r="Y73" i="2"/>
  <c r="AZ73" i="2" s="1"/>
  <c r="BF73" i="2" s="1"/>
  <c r="T66" i="2"/>
  <c r="AU66" i="2" s="1"/>
  <c r="BA66" i="2" s="1"/>
  <c r="V66" i="2"/>
  <c r="AW66" i="2" s="1"/>
  <c r="BC66" i="2" s="1"/>
  <c r="W66" i="2"/>
  <c r="AX66" i="2" s="1"/>
  <c r="Y66" i="2"/>
  <c r="AZ66" i="2" s="1"/>
  <c r="BF66" i="2" s="1"/>
  <c r="S66" i="2"/>
  <c r="U66" i="2"/>
  <c r="AV66" i="2" s="1"/>
  <c r="BB66" i="2" s="1"/>
  <c r="X66" i="2"/>
  <c r="AY66" i="2" s="1"/>
  <c r="BE66" i="2" s="1"/>
  <c r="Q66" i="2"/>
  <c r="R66" i="2"/>
  <c r="T58" i="2"/>
  <c r="AU58" i="2" s="1"/>
  <c r="V58" i="2"/>
  <c r="AW58" i="2" s="1"/>
  <c r="W58" i="2"/>
  <c r="AX58" i="2" s="1"/>
  <c r="S58" i="2"/>
  <c r="Q58" i="2"/>
  <c r="R58" i="2"/>
  <c r="Y58" i="2"/>
  <c r="U58" i="2"/>
  <c r="AV58" i="2" s="1"/>
  <c r="X58" i="2"/>
  <c r="U49" i="2"/>
  <c r="AV49" i="2" s="1"/>
  <c r="W49" i="2"/>
  <c r="X49" i="2"/>
  <c r="Y49" i="2"/>
  <c r="S49" i="2"/>
  <c r="Q49" i="2"/>
  <c r="R49" i="2"/>
  <c r="T49" i="2"/>
  <c r="AU49" i="2" s="1"/>
  <c r="V49" i="2"/>
  <c r="R190" i="2"/>
  <c r="S190" i="2"/>
  <c r="T190" i="2"/>
  <c r="W190" i="2"/>
  <c r="Q190" i="2"/>
  <c r="Y190" i="2"/>
  <c r="U190" i="2"/>
  <c r="V190" i="2"/>
  <c r="X190" i="2"/>
  <c r="S142" i="2"/>
  <c r="Q142" i="2"/>
  <c r="W142" i="2"/>
  <c r="R142" i="2"/>
  <c r="T142" i="2"/>
  <c r="X142" i="2"/>
  <c r="Y142" i="2"/>
  <c r="U142" i="2"/>
  <c r="V142" i="2"/>
  <c r="X200" i="2"/>
  <c r="Q200" i="2"/>
  <c r="Y200" i="2"/>
  <c r="R200" i="2"/>
  <c r="U200" i="2"/>
  <c r="W200" i="2"/>
  <c r="S200" i="2"/>
  <c r="T200" i="2"/>
  <c r="V200" i="2"/>
  <c r="X192" i="2"/>
  <c r="Q192" i="2"/>
  <c r="Y192" i="2"/>
  <c r="R192" i="2"/>
  <c r="U192" i="2"/>
  <c r="W192" i="2"/>
  <c r="S192" i="2"/>
  <c r="T192" i="2"/>
  <c r="V192" i="2"/>
  <c r="X184" i="2"/>
  <c r="Q184" i="2"/>
  <c r="Y184" i="2"/>
  <c r="R184" i="2"/>
  <c r="U184" i="2"/>
  <c r="V184" i="2"/>
  <c r="W184" i="2"/>
  <c r="S184" i="2"/>
  <c r="T184" i="2"/>
  <c r="Q176" i="2"/>
  <c r="X176" i="2"/>
  <c r="Y176" i="2"/>
  <c r="R176" i="2"/>
  <c r="U176" i="2"/>
  <c r="V176" i="2"/>
  <c r="W176" i="2"/>
  <c r="S176" i="2"/>
  <c r="T176" i="2"/>
  <c r="Q199" i="2"/>
  <c r="Y199" i="2"/>
  <c r="R199" i="2"/>
  <c r="S199" i="2"/>
  <c r="V199" i="2"/>
  <c r="X199" i="2"/>
  <c r="T199" i="2"/>
  <c r="U199" i="2"/>
  <c r="W199" i="2"/>
  <c r="Q191" i="2"/>
  <c r="Y191" i="2"/>
  <c r="R191" i="2"/>
  <c r="S191" i="2"/>
  <c r="V191" i="2"/>
  <c r="X191" i="2"/>
  <c r="T191" i="2"/>
  <c r="U191" i="2"/>
  <c r="W191" i="2"/>
  <c r="Q183" i="2"/>
  <c r="Y183" i="2"/>
  <c r="R183" i="2"/>
  <c r="S183" i="2"/>
  <c r="V183" i="2"/>
  <c r="W183" i="2"/>
  <c r="X183" i="2"/>
  <c r="T183" i="2"/>
  <c r="U183" i="2"/>
  <c r="R175" i="2"/>
  <c r="X175" i="2"/>
  <c r="Y175" i="2"/>
  <c r="Q175" i="2"/>
  <c r="U175" i="2"/>
  <c r="V175" i="2"/>
  <c r="W175" i="2"/>
  <c r="T175" i="2"/>
  <c r="S175" i="2"/>
  <c r="R167" i="2"/>
  <c r="W167" i="2"/>
  <c r="X167" i="2"/>
  <c r="Y167" i="2"/>
  <c r="T167" i="2"/>
  <c r="U167" i="2"/>
  <c r="V167" i="2"/>
  <c r="S167" i="2"/>
  <c r="Q167" i="2"/>
  <c r="R159" i="2"/>
  <c r="V159" i="2"/>
  <c r="W159" i="2"/>
  <c r="X159" i="2"/>
  <c r="S159" i="2"/>
  <c r="T159" i="2"/>
  <c r="U159" i="2"/>
  <c r="Q159" i="2"/>
  <c r="Y159" i="2"/>
  <c r="R151" i="2"/>
  <c r="S151" i="2"/>
  <c r="X151" i="2"/>
  <c r="U151" i="2"/>
  <c r="V151" i="2"/>
  <c r="W151" i="2"/>
  <c r="Q151" i="2"/>
  <c r="T151" i="2"/>
  <c r="Y151" i="2"/>
  <c r="W71" i="2"/>
  <c r="AX71" i="2" s="1"/>
  <c r="Q71" i="2"/>
  <c r="Y71" i="2"/>
  <c r="AZ71" i="2" s="1"/>
  <c r="BF71" i="2" s="1"/>
  <c r="R71" i="2"/>
  <c r="S71" i="2"/>
  <c r="T71" i="2"/>
  <c r="AU71" i="2" s="1"/>
  <c r="BA71" i="2" s="1"/>
  <c r="U71" i="2"/>
  <c r="AV71" i="2" s="1"/>
  <c r="BB71" i="2" s="1"/>
  <c r="V71" i="2"/>
  <c r="AW71" i="2" s="1"/>
  <c r="BC71" i="2" s="1"/>
  <c r="X71" i="2"/>
  <c r="AY71" i="2" s="1"/>
  <c r="BE71" i="2" s="1"/>
  <c r="V64" i="2"/>
  <c r="AW64" i="2" s="1"/>
  <c r="BC64" i="2" s="1"/>
  <c r="X64" i="2"/>
  <c r="AY64" i="2" s="1"/>
  <c r="BE64" i="2" s="1"/>
  <c r="Q64" i="2"/>
  <c r="Y64" i="2"/>
  <c r="AZ64" i="2" s="1"/>
  <c r="BF64" i="2" s="1"/>
  <c r="R64" i="2"/>
  <c r="U64" i="2"/>
  <c r="AV64" i="2" s="1"/>
  <c r="BB64" i="2" s="1"/>
  <c r="W64" i="2"/>
  <c r="AX64" i="2" s="1"/>
  <c r="S64" i="2"/>
  <c r="T64" i="2"/>
  <c r="AU64" i="2" s="1"/>
  <c r="BA64" i="2" s="1"/>
  <c r="S174" i="2"/>
  <c r="X174" i="2"/>
  <c r="Y174" i="2"/>
  <c r="Q174" i="2"/>
  <c r="U174" i="2"/>
  <c r="V174" i="2"/>
  <c r="W174" i="2"/>
  <c r="R174" i="2"/>
  <c r="T174" i="2"/>
  <c r="W55" i="2"/>
  <c r="AX55" i="2" s="1"/>
  <c r="Q55" i="2"/>
  <c r="Y55" i="2"/>
  <c r="R55" i="2"/>
  <c r="U55" i="2"/>
  <c r="AV55" i="2" s="1"/>
  <c r="V55" i="2"/>
  <c r="AW55" i="2" s="1"/>
  <c r="T55" i="2"/>
  <c r="AU55" i="2" s="1"/>
  <c r="X55" i="2"/>
  <c r="S55" i="2"/>
  <c r="S51" i="2"/>
  <c r="U51" i="2"/>
  <c r="AV51" i="2" s="1"/>
  <c r="V51" i="2"/>
  <c r="R51" i="2"/>
  <c r="T51" i="2"/>
  <c r="AU51" i="2" s="1"/>
  <c r="Q51" i="2"/>
  <c r="W51" i="2"/>
  <c r="X51" i="2"/>
  <c r="Y51" i="2"/>
  <c r="AI5" i="2"/>
  <c r="AO5" i="2"/>
  <c r="S150" i="2"/>
  <c r="R150" i="2"/>
  <c r="X150" i="2"/>
  <c r="Q150" i="2"/>
  <c r="T150" i="2"/>
  <c r="U150" i="2"/>
  <c r="Y150" i="2"/>
  <c r="V150" i="2"/>
  <c r="W150" i="2"/>
  <c r="S134" i="2"/>
  <c r="Y134" i="2"/>
  <c r="V134" i="2"/>
  <c r="Q134" i="2"/>
  <c r="R134" i="2"/>
  <c r="W134" i="2"/>
  <c r="X134" i="2"/>
  <c r="T134" i="2"/>
  <c r="U134" i="2"/>
  <c r="S59" i="2"/>
  <c r="U59" i="2"/>
  <c r="V59" i="2"/>
  <c r="AW59" i="2" s="1"/>
  <c r="X59" i="2"/>
  <c r="R59" i="2"/>
  <c r="W59" i="2"/>
  <c r="AX59" i="2" s="1"/>
  <c r="Y59" i="2"/>
  <c r="Q59" i="2"/>
  <c r="T59" i="2"/>
  <c r="AU59" i="2" s="1"/>
  <c r="V48" i="2"/>
  <c r="X48" i="2"/>
  <c r="Q48" i="2"/>
  <c r="Y48" i="2"/>
  <c r="T48" i="2"/>
  <c r="AU48" i="2" s="1"/>
  <c r="U48" i="2"/>
  <c r="AV48" i="2" s="1"/>
  <c r="W48" i="2"/>
  <c r="R48" i="2"/>
  <c r="S48" i="2"/>
  <c r="X110" i="2"/>
  <c r="R110" i="2"/>
  <c r="S110" i="2"/>
  <c r="Y110" i="2"/>
  <c r="U110" i="2"/>
  <c r="W110" i="2"/>
  <c r="Q110" i="2"/>
  <c r="T110" i="2"/>
  <c r="V110" i="2"/>
  <c r="X102" i="2"/>
  <c r="R102" i="2"/>
  <c r="S102" i="2"/>
  <c r="U102" i="2"/>
  <c r="V102" i="2"/>
  <c r="W102" i="2"/>
  <c r="Y102" i="2"/>
  <c r="Q102" i="2"/>
  <c r="T102" i="2"/>
  <c r="T188" i="2"/>
  <c r="U188" i="2"/>
  <c r="V188" i="2"/>
  <c r="Q188" i="2"/>
  <c r="Y188" i="2"/>
  <c r="S188" i="2"/>
  <c r="W188" i="2"/>
  <c r="X188" i="2"/>
  <c r="R188" i="2"/>
  <c r="U156" i="2"/>
  <c r="V156" i="2"/>
  <c r="W156" i="2"/>
  <c r="X156" i="2"/>
  <c r="R156" i="2"/>
  <c r="S156" i="2"/>
  <c r="T156" i="2"/>
  <c r="Q156" i="2"/>
  <c r="Y156" i="2"/>
  <c r="U132" i="2"/>
  <c r="Y132" i="2"/>
  <c r="V132" i="2"/>
  <c r="T132" i="2"/>
  <c r="W132" i="2"/>
  <c r="X132" i="2"/>
  <c r="Q132" i="2"/>
  <c r="R132" i="2"/>
  <c r="S132" i="2"/>
  <c r="T124" i="2"/>
  <c r="U124" i="2"/>
  <c r="V124" i="2"/>
  <c r="Q124" i="2"/>
  <c r="R124" i="2"/>
  <c r="S124" i="2"/>
  <c r="Y124" i="2"/>
  <c r="W124" i="2"/>
  <c r="X124" i="2"/>
  <c r="T116" i="2"/>
  <c r="U116" i="2"/>
  <c r="R116" i="2"/>
  <c r="Y116" i="2"/>
  <c r="Q116" i="2"/>
  <c r="S116" i="2"/>
  <c r="V116" i="2"/>
  <c r="W116" i="2"/>
  <c r="X116" i="2"/>
  <c r="R108" i="2"/>
  <c r="T108" i="2"/>
  <c r="U108" i="2"/>
  <c r="Q108" i="2"/>
  <c r="Y108" i="2"/>
  <c r="X108" i="2"/>
  <c r="S108" i="2"/>
  <c r="V108" i="2"/>
  <c r="W108" i="2"/>
  <c r="R100" i="2"/>
  <c r="T100" i="2"/>
  <c r="U100" i="2"/>
  <c r="Y100" i="2"/>
  <c r="V100" i="2"/>
  <c r="W100" i="2"/>
  <c r="X100" i="2"/>
  <c r="Q100" i="2"/>
  <c r="S100" i="2"/>
  <c r="R92" i="2"/>
  <c r="T92" i="2"/>
  <c r="U92" i="2"/>
  <c r="V92" i="2"/>
  <c r="Q92" i="2"/>
  <c r="S92" i="2"/>
  <c r="Y92" i="2"/>
  <c r="W92" i="2"/>
  <c r="X92" i="2"/>
  <c r="R84" i="2"/>
  <c r="T84" i="2"/>
  <c r="U84" i="2"/>
  <c r="X84" i="2"/>
  <c r="S84" i="2"/>
  <c r="V84" i="2"/>
  <c r="W84" i="2"/>
  <c r="Q84" i="2"/>
  <c r="Y84" i="2"/>
  <c r="U65" i="2"/>
  <c r="AV65" i="2" s="1"/>
  <c r="BB65" i="2" s="1"/>
  <c r="W65" i="2"/>
  <c r="AX65" i="2" s="1"/>
  <c r="X65" i="2"/>
  <c r="AY65" i="2" s="1"/>
  <c r="BE65" i="2" s="1"/>
  <c r="T65" i="2"/>
  <c r="AU65" i="2" s="1"/>
  <c r="BA65" i="2" s="1"/>
  <c r="Q65" i="2"/>
  <c r="S65" i="2"/>
  <c r="V65" i="2"/>
  <c r="AW65" i="2" s="1"/>
  <c r="BC65" i="2" s="1"/>
  <c r="Y65" i="2"/>
  <c r="AZ65" i="2" s="1"/>
  <c r="BF65" i="2" s="1"/>
  <c r="R65" i="2"/>
  <c r="V186" i="2"/>
  <c r="W186" i="2"/>
  <c r="X186" i="2"/>
  <c r="S186" i="2"/>
  <c r="U186" i="2"/>
  <c r="Q186" i="2"/>
  <c r="R186" i="2"/>
  <c r="T186" i="2"/>
  <c r="Y186" i="2"/>
  <c r="W170" i="2"/>
  <c r="X170" i="2"/>
  <c r="Y170" i="2"/>
  <c r="Q170" i="2"/>
  <c r="T170" i="2"/>
  <c r="U170" i="2"/>
  <c r="V170" i="2"/>
  <c r="R170" i="2"/>
  <c r="S170" i="2"/>
  <c r="W162" i="2"/>
  <c r="V162" i="2"/>
  <c r="X162" i="2"/>
  <c r="Y162" i="2"/>
  <c r="S162" i="2"/>
  <c r="T162" i="2"/>
  <c r="U162" i="2"/>
  <c r="Q162" i="2"/>
  <c r="R162" i="2"/>
  <c r="W154" i="2"/>
  <c r="S154" i="2"/>
  <c r="Y154" i="2"/>
  <c r="R154" i="2"/>
  <c r="T154" i="2"/>
  <c r="U154" i="2"/>
  <c r="Q154" i="2"/>
  <c r="X154" i="2"/>
  <c r="V154" i="2"/>
  <c r="W146" i="2"/>
  <c r="R146" i="2"/>
  <c r="X146" i="2"/>
  <c r="Q146" i="2"/>
  <c r="S146" i="2"/>
  <c r="T146" i="2"/>
  <c r="Y146" i="2"/>
  <c r="U146" i="2"/>
  <c r="V146" i="2"/>
  <c r="W138" i="2"/>
  <c r="Q138" i="2"/>
  <c r="V138" i="2"/>
  <c r="R138" i="2"/>
  <c r="S138" i="2"/>
  <c r="X138" i="2"/>
  <c r="Y138" i="2"/>
  <c r="T138" i="2"/>
  <c r="U138" i="2"/>
  <c r="T98" i="2"/>
  <c r="V98" i="2"/>
  <c r="W98" i="2"/>
  <c r="R98" i="2"/>
  <c r="Q98" i="2"/>
  <c r="X98" i="2"/>
  <c r="Y98" i="2"/>
  <c r="S98" i="2"/>
  <c r="U98" i="2"/>
  <c r="W201" i="2"/>
  <c r="X201" i="2"/>
  <c r="Q201" i="2"/>
  <c r="Y201" i="2"/>
  <c r="T201" i="2"/>
  <c r="V201" i="2"/>
  <c r="U201" i="2"/>
  <c r="R201" i="2"/>
  <c r="S201" i="2"/>
  <c r="W193" i="2"/>
  <c r="X193" i="2"/>
  <c r="Q193" i="2"/>
  <c r="Y193" i="2"/>
  <c r="T193" i="2"/>
  <c r="V193" i="2"/>
  <c r="S193" i="2"/>
  <c r="R193" i="2"/>
  <c r="U193" i="2"/>
  <c r="W185" i="2"/>
  <c r="X185" i="2"/>
  <c r="Q185" i="2"/>
  <c r="Y185" i="2"/>
  <c r="T185" i="2"/>
  <c r="V185" i="2"/>
  <c r="R185" i="2"/>
  <c r="S185" i="2"/>
  <c r="U185" i="2"/>
  <c r="W177" i="2"/>
  <c r="X177" i="2"/>
  <c r="Q177" i="2"/>
  <c r="Y177" i="2"/>
  <c r="T177" i="2"/>
  <c r="U177" i="2"/>
  <c r="V177" i="2"/>
  <c r="R177" i="2"/>
  <c r="S177" i="2"/>
  <c r="X169" i="2"/>
  <c r="W169" i="2"/>
  <c r="Y169" i="2"/>
  <c r="Q169" i="2"/>
  <c r="T169" i="2"/>
  <c r="U169" i="2"/>
  <c r="V169" i="2"/>
  <c r="R169" i="2"/>
  <c r="S169" i="2"/>
  <c r="X161" i="2"/>
  <c r="V161" i="2"/>
  <c r="W161" i="2"/>
  <c r="Y161" i="2"/>
  <c r="S161" i="2"/>
  <c r="T161" i="2"/>
  <c r="U161" i="2"/>
  <c r="Q161" i="2"/>
  <c r="R161" i="2"/>
  <c r="X153" i="2"/>
  <c r="S153" i="2"/>
  <c r="Y153" i="2"/>
  <c r="Q153" i="2"/>
  <c r="R153" i="2"/>
  <c r="V153" i="2"/>
  <c r="W153" i="2"/>
  <c r="T153" i="2"/>
  <c r="U153" i="2"/>
  <c r="X145" i="2"/>
  <c r="R145" i="2"/>
  <c r="W145" i="2"/>
  <c r="Q145" i="2"/>
  <c r="U145" i="2"/>
  <c r="V145" i="2"/>
  <c r="Y145" i="2"/>
  <c r="S145" i="2"/>
  <c r="T145" i="2"/>
  <c r="X137" i="2"/>
  <c r="Q137" i="2"/>
  <c r="V137" i="2"/>
  <c r="Y137" i="2"/>
  <c r="T137" i="2"/>
  <c r="U137" i="2"/>
  <c r="W137" i="2"/>
  <c r="R137" i="2"/>
  <c r="S137" i="2"/>
  <c r="X129" i="2"/>
  <c r="Y129" i="2"/>
  <c r="U129" i="2"/>
  <c r="W129" i="2"/>
  <c r="S129" i="2"/>
  <c r="T129" i="2"/>
  <c r="V129" i="2"/>
  <c r="R129" i="2"/>
  <c r="Q129" i="2"/>
  <c r="W121" i="2"/>
  <c r="X121" i="2"/>
  <c r="Q121" i="2"/>
  <c r="V121" i="2"/>
  <c r="R121" i="2"/>
  <c r="S121" i="2"/>
  <c r="Y121" i="2"/>
  <c r="T121" i="2"/>
  <c r="U121" i="2"/>
  <c r="U113" i="2"/>
  <c r="W113" i="2"/>
  <c r="X113" i="2"/>
  <c r="Y113" i="2"/>
  <c r="S113" i="2"/>
  <c r="Q113" i="2"/>
  <c r="R113" i="2"/>
  <c r="T113" i="2"/>
  <c r="V113" i="2"/>
  <c r="U105" i="2"/>
  <c r="W105" i="2"/>
  <c r="X105" i="2"/>
  <c r="S105" i="2"/>
  <c r="R105" i="2"/>
  <c r="T105" i="2"/>
  <c r="V105" i="2"/>
  <c r="Q105" i="2"/>
  <c r="Y105" i="2"/>
  <c r="U97" i="2"/>
  <c r="W97" i="2"/>
  <c r="X97" i="2"/>
  <c r="V97" i="2"/>
  <c r="T97" i="2"/>
  <c r="Y97" i="2"/>
  <c r="Q97" i="2"/>
  <c r="R97" i="2"/>
  <c r="S97" i="2"/>
  <c r="U89" i="2"/>
  <c r="W89" i="2"/>
  <c r="X89" i="2"/>
  <c r="V89" i="2"/>
  <c r="R89" i="2"/>
  <c r="S89" i="2"/>
  <c r="T89" i="2"/>
  <c r="Y89" i="2"/>
  <c r="Q89" i="2"/>
  <c r="W79" i="2"/>
  <c r="AX79" i="2" s="1"/>
  <c r="Q79" i="2"/>
  <c r="Y79" i="2"/>
  <c r="AZ79" i="2" s="1"/>
  <c r="BF79" i="2" s="1"/>
  <c r="R79" i="2"/>
  <c r="V79" i="2"/>
  <c r="AW79" i="2" s="1"/>
  <c r="BC79" i="2" s="1"/>
  <c r="S79" i="2"/>
  <c r="X79" i="2"/>
  <c r="AY79" i="2" s="1"/>
  <c r="BE79" i="2" s="1"/>
  <c r="T79" i="2"/>
  <c r="AU79" i="2" s="1"/>
  <c r="BA79" i="2" s="1"/>
  <c r="U79" i="2"/>
  <c r="AV79" i="2" s="1"/>
  <c r="BB79" i="2" s="1"/>
  <c r="T50" i="2"/>
  <c r="AU50" i="2" s="1"/>
  <c r="V50" i="2"/>
  <c r="W50" i="2"/>
  <c r="Q50" i="2"/>
  <c r="X50" i="2"/>
  <c r="Y50" i="2"/>
  <c r="R50" i="2"/>
  <c r="S50" i="2"/>
  <c r="U50" i="2"/>
  <c r="AV50" i="2" s="1"/>
  <c r="AO4" i="2"/>
  <c r="Q61" i="2"/>
  <c r="Y61" i="2"/>
  <c r="AZ61" i="2" s="1"/>
  <c r="BF61" i="2" s="1"/>
  <c r="S61" i="2"/>
  <c r="T61" i="2"/>
  <c r="AU61" i="2" s="1"/>
  <c r="BA61" i="2" s="1"/>
  <c r="R61" i="2"/>
  <c r="V61" i="2"/>
  <c r="AW61" i="2" s="1"/>
  <c r="BC61" i="2" s="1"/>
  <c r="W61" i="2"/>
  <c r="AX61" i="2" s="1"/>
  <c r="X61" i="2"/>
  <c r="AY61" i="2" s="1"/>
  <c r="BE61" i="2" s="1"/>
  <c r="U61" i="2"/>
  <c r="AV61" i="2" s="1"/>
  <c r="BB61" i="2" s="1"/>
  <c r="U57" i="2"/>
  <c r="AV57" i="2" s="1"/>
  <c r="W57" i="2"/>
  <c r="AX57" i="2" s="1"/>
  <c r="X57" i="2"/>
  <c r="Q57" i="2"/>
  <c r="R57" i="2"/>
  <c r="Y57" i="2"/>
  <c r="V57" i="2"/>
  <c r="AW57" i="2" s="1"/>
  <c r="S57" i="2"/>
  <c r="T57" i="2"/>
  <c r="AU57" i="2" s="1"/>
  <c r="R143" i="2"/>
  <c r="Q143" i="2"/>
  <c r="W143" i="2"/>
  <c r="T143" i="2"/>
  <c r="U143" i="2"/>
  <c r="V143" i="2"/>
  <c r="S143" i="2"/>
  <c r="X143" i="2"/>
  <c r="Y143" i="2"/>
  <c r="R135" i="2"/>
  <c r="Y135" i="2"/>
  <c r="V135" i="2"/>
  <c r="S135" i="2"/>
  <c r="T135" i="2"/>
  <c r="U135" i="2"/>
  <c r="Q135" i="2"/>
  <c r="W135" i="2"/>
  <c r="X135" i="2"/>
  <c r="R127" i="2"/>
  <c r="X127" i="2"/>
  <c r="U127" i="2"/>
  <c r="Q127" i="2"/>
  <c r="S127" i="2"/>
  <c r="T127" i="2"/>
  <c r="Y127" i="2"/>
  <c r="W127" i="2"/>
  <c r="V127" i="2"/>
  <c r="Q119" i="2"/>
  <c r="Y119" i="2"/>
  <c r="R119" i="2"/>
  <c r="W119" i="2"/>
  <c r="T119" i="2"/>
  <c r="S119" i="2"/>
  <c r="U119" i="2"/>
  <c r="V119" i="2"/>
  <c r="X119" i="2"/>
  <c r="W111" i="2"/>
  <c r="Q111" i="2"/>
  <c r="Y111" i="2"/>
  <c r="R111" i="2"/>
  <c r="X111" i="2"/>
  <c r="S111" i="2"/>
  <c r="T111" i="2"/>
  <c r="U111" i="2"/>
  <c r="V111" i="2"/>
  <c r="W103" i="2"/>
  <c r="Q103" i="2"/>
  <c r="Y103" i="2"/>
  <c r="R103" i="2"/>
  <c r="X103" i="2"/>
  <c r="T103" i="2"/>
  <c r="S103" i="2"/>
  <c r="U103" i="2"/>
  <c r="V103" i="2"/>
  <c r="W95" i="2"/>
  <c r="Q95" i="2"/>
  <c r="Y95" i="2"/>
  <c r="R95" i="2"/>
  <c r="T95" i="2"/>
  <c r="V95" i="2"/>
  <c r="X95" i="2"/>
  <c r="S95" i="2"/>
  <c r="U95" i="2"/>
  <c r="W87" i="2"/>
  <c r="Q87" i="2"/>
  <c r="Y87" i="2"/>
  <c r="R87" i="2"/>
  <c r="V87" i="2"/>
  <c r="T87" i="2"/>
  <c r="U87" i="2"/>
  <c r="X87" i="2"/>
  <c r="S87" i="2"/>
  <c r="U81" i="2"/>
  <c r="W81" i="2"/>
  <c r="X81" i="2"/>
  <c r="R81" i="2"/>
  <c r="Q81" i="2"/>
  <c r="V81" i="2"/>
  <c r="Y81" i="2"/>
  <c r="S81" i="2"/>
  <c r="T81" i="2"/>
  <c r="X70" i="2"/>
  <c r="AY70" i="2" s="1"/>
  <c r="BE70" i="2" s="1"/>
  <c r="R70" i="2"/>
  <c r="S70" i="2"/>
  <c r="V70" i="2"/>
  <c r="AW70" i="2" s="1"/>
  <c r="BC70" i="2" s="1"/>
  <c r="Y70" i="2"/>
  <c r="AZ70" i="2" s="1"/>
  <c r="BF70" i="2" s="1"/>
  <c r="T70" i="2"/>
  <c r="AU70" i="2" s="1"/>
  <c r="BA70" i="2" s="1"/>
  <c r="U70" i="2"/>
  <c r="AV70" i="2" s="1"/>
  <c r="BB70" i="2" s="1"/>
  <c r="W70" i="2"/>
  <c r="AX70" i="2" s="1"/>
  <c r="Q70" i="2"/>
  <c r="X62" i="2"/>
  <c r="AY62" i="2" s="1"/>
  <c r="BE62" i="2" s="1"/>
  <c r="R62" i="2"/>
  <c r="S62" i="2"/>
  <c r="V62" i="2"/>
  <c r="AW62" i="2" s="1"/>
  <c r="BC62" i="2" s="1"/>
  <c r="Q62" i="2"/>
  <c r="W62" i="2"/>
  <c r="AX62" i="2" s="1"/>
  <c r="Y62" i="2"/>
  <c r="AZ62" i="2" s="1"/>
  <c r="BF62" i="2" s="1"/>
  <c r="T62" i="2"/>
  <c r="AU62" i="2" s="1"/>
  <c r="BA62" i="2" s="1"/>
  <c r="U62" i="2"/>
  <c r="AV62" i="2" s="1"/>
  <c r="BB62" i="2" s="1"/>
  <c r="X54" i="2"/>
  <c r="R54" i="2"/>
  <c r="S54" i="2"/>
  <c r="Q54" i="2"/>
  <c r="T54" i="2"/>
  <c r="AU54" i="2" s="1"/>
  <c r="Y54" i="2"/>
  <c r="V54" i="2"/>
  <c r="W54" i="2"/>
  <c r="U54" i="2"/>
  <c r="AV54" i="2" s="1"/>
  <c r="R52" i="2"/>
  <c r="T52" i="2"/>
  <c r="AU52" i="2" s="1"/>
  <c r="U52" i="2"/>
  <c r="AV52" i="2" s="1"/>
  <c r="W52" i="2"/>
  <c r="X52" i="2"/>
  <c r="Q52" i="2"/>
  <c r="S52" i="2"/>
  <c r="V52" i="2"/>
  <c r="Y52" i="2"/>
  <c r="S197" i="2"/>
  <c r="T197" i="2"/>
  <c r="U197" i="2"/>
  <c r="X197" i="2"/>
  <c r="R197" i="2"/>
  <c r="W197" i="2"/>
  <c r="Q197" i="2"/>
  <c r="V197" i="2"/>
  <c r="Y197" i="2"/>
  <c r="S189" i="2"/>
  <c r="T189" i="2"/>
  <c r="U189" i="2"/>
  <c r="X189" i="2"/>
  <c r="R189" i="2"/>
  <c r="W189" i="2"/>
  <c r="Y189" i="2"/>
  <c r="Q189" i="2"/>
  <c r="V189" i="2"/>
  <c r="S181" i="2"/>
  <c r="T181" i="2"/>
  <c r="U181" i="2"/>
  <c r="X181" i="2"/>
  <c r="Q181" i="2"/>
  <c r="Y181" i="2"/>
  <c r="R181" i="2"/>
  <c r="V181" i="2"/>
  <c r="W181" i="2"/>
  <c r="T173" i="2"/>
  <c r="X173" i="2"/>
  <c r="Y173" i="2"/>
  <c r="Q173" i="2"/>
  <c r="U173" i="2"/>
  <c r="V173" i="2"/>
  <c r="W173" i="2"/>
  <c r="R173" i="2"/>
  <c r="S173" i="2"/>
  <c r="T165" i="2"/>
  <c r="W165" i="2"/>
  <c r="X165" i="2"/>
  <c r="Y165" i="2"/>
  <c r="S165" i="2"/>
  <c r="U165" i="2"/>
  <c r="V165" i="2"/>
  <c r="Q165" i="2"/>
  <c r="R165" i="2"/>
  <c r="T157" i="2"/>
  <c r="V157" i="2"/>
  <c r="W157" i="2"/>
  <c r="X157" i="2"/>
  <c r="R157" i="2"/>
  <c r="S157" i="2"/>
  <c r="U157" i="2"/>
  <c r="Y157" i="2"/>
  <c r="Q157" i="2"/>
  <c r="T149" i="2"/>
  <c r="R149" i="2"/>
  <c r="X149" i="2"/>
  <c r="Q149" i="2"/>
  <c r="V149" i="2"/>
  <c r="W149" i="2"/>
  <c r="Y149" i="2"/>
  <c r="S149" i="2"/>
  <c r="U149" i="2"/>
  <c r="T141" i="2"/>
  <c r="Q141" i="2"/>
  <c r="W141" i="2"/>
  <c r="Y141" i="2"/>
  <c r="U141" i="2"/>
  <c r="V141" i="2"/>
  <c r="X141" i="2"/>
  <c r="R141" i="2"/>
  <c r="S141" i="2"/>
  <c r="T133" i="2"/>
  <c r="Y133" i="2"/>
  <c r="V133" i="2"/>
  <c r="X133" i="2"/>
  <c r="S133" i="2"/>
  <c r="U133" i="2"/>
  <c r="W133" i="2"/>
  <c r="Q133" i="2"/>
  <c r="R133" i="2"/>
  <c r="S125" i="2"/>
  <c r="T125" i="2"/>
  <c r="W125" i="2"/>
  <c r="R125" i="2"/>
  <c r="V125" i="2"/>
  <c r="X125" i="2"/>
  <c r="Y125" i="2"/>
  <c r="Q125" i="2"/>
  <c r="U125" i="2"/>
  <c r="S117" i="2"/>
  <c r="T117" i="2"/>
  <c r="U117" i="2"/>
  <c r="W117" i="2"/>
  <c r="X117" i="2"/>
  <c r="Y117" i="2"/>
  <c r="Q117" i="2"/>
  <c r="R117" i="2"/>
  <c r="V117" i="2"/>
  <c r="Q109" i="2"/>
  <c r="Y109" i="2"/>
  <c r="S109" i="2"/>
  <c r="T109" i="2"/>
  <c r="V109" i="2"/>
  <c r="R109" i="2"/>
  <c r="U109" i="2"/>
  <c r="W109" i="2"/>
  <c r="X109" i="2"/>
  <c r="Q101" i="2"/>
  <c r="Y101" i="2"/>
  <c r="S101" i="2"/>
  <c r="T101" i="2"/>
  <c r="X101" i="2"/>
  <c r="U101" i="2"/>
  <c r="V101" i="2"/>
  <c r="W101" i="2"/>
  <c r="R101" i="2"/>
  <c r="Q93" i="2"/>
  <c r="Y93" i="2"/>
  <c r="S93" i="2"/>
  <c r="T93" i="2"/>
  <c r="X93" i="2"/>
  <c r="U93" i="2"/>
  <c r="W93" i="2"/>
  <c r="R93" i="2"/>
  <c r="V93" i="2"/>
  <c r="Q85" i="2"/>
  <c r="Y85" i="2"/>
  <c r="S85" i="2"/>
  <c r="T85" i="2"/>
  <c r="U85" i="2"/>
  <c r="V85" i="2"/>
  <c r="W85" i="2"/>
  <c r="X85" i="2"/>
  <c r="R85" i="2"/>
  <c r="Q77" i="2"/>
  <c r="Y77" i="2"/>
  <c r="AZ77" i="2" s="1"/>
  <c r="BF77" i="2" s="1"/>
  <c r="S77" i="2"/>
  <c r="T77" i="2"/>
  <c r="AU77" i="2" s="1"/>
  <c r="BA77" i="2" s="1"/>
  <c r="W77" i="2"/>
  <c r="AX77" i="2" s="1"/>
  <c r="R77" i="2"/>
  <c r="X77" i="2"/>
  <c r="AY77" i="2" s="1"/>
  <c r="BE77" i="2" s="1"/>
  <c r="U77" i="2"/>
  <c r="AV77" i="2" s="1"/>
  <c r="BB77" i="2" s="1"/>
  <c r="V77" i="2"/>
  <c r="AW77" i="2" s="1"/>
  <c r="BC77" i="2" s="1"/>
  <c r="R76" i="2"/>
  <c r="T76" i="2"/>
  <c r="AU76" i="2" s="1"/>
  <c r="BA76" i="2" s="1"/>
  <c r="U76" i="2"/>
  <c r="AV76" i="2" s="1"/>
  <c r="BB76" i="2" s="1"/>
  <c r="X76" i="2"/>
  <c r="AY76" i="2" s="1"/>
  <c r="BE76" i="2" s="1"/>
  <c r="S76" i="2"/>
  <c r="W76" i="2"/>
  <c r="AX76" i="2" s="1"/>
  <c r="Y76" i="2"/>
  <c r="AZ76" i="2" s="1"/>
  <c r="BF76" i="2" s="1"/>
  <c r="Q76" i="2"/>
  <c r="V76" i="2"/>
  <c r="AW76" i="2" s="1"/>
  <c r="BC76" i="2" s="1"/>
  <c r="W63" i="2"/>
  <c r="AX63" i="2" s="1"/>
  <c r="Q63" i="2"/>
  <c r="Y63" i="2"/>
  <c r="AZ63" i="2" s="1"/>
  <c r="BF63" i="2" s="1"/>
  <c r="R63" i="2"/>
  <c r="U63" i="2"/>
  <c r="AV63" i="2" s="1"/>
  <c r="BB63" i="2" s="1"/>
  <c r="T63" i="2"/>
  <c r="AU63" i="2" s="1"/>
  <c r="BA63" i="2" s="1"/>
  <c r="V63" i="2"/>
  <c r="AW63" i="2" s="1"/>
  <c r="BC63" i="2" s="1"/>
  <c r="X63" i="2"/>
  <c r="AY63" i="2" s="1"/>
  <c r="BE63" i="2" s="1"/>
  <c r="S63" i="2"/>
  <c r="V202" i="2"/>
  <c r="W202" i="2"/>
  <c r="X202" i="2"/>
  <c r="S202" i="2"/>
  <c r="U202" i="2"/>
  <c r="Q202" i="2"/>
  <c r="Y202" i="2"/>
  <c r="R202" i="2"/>
  <c r="T202" i="2"/>
  <c r="V194" i="2"/>
  <c r="W194" i="2"/>
  <c r="X194" i="2"/>
  <c r="S194" i="2"/>
  <c r="U194" i="2"/>
  <c r="T194" i="2"/>
  <c r="Y194" i="2"/>
  <c r="Q194" i="2"/>
  <c r="R194" i="2"/>
  <c r="V178" i="2"/>
  <c r="W178" i="2"/>
  <c r="X178" i="2"/>
  <c r="S178" i="2"/>
  <c r="T178" i="2"/>
  <c r="U178" i="2"/>
  <c r="Q178" i="2"/>
  <c r="R178" i="2"/>
  <c r="Y178" i="2"/>
  <c r="W130" i="2"/>
  <c r="Y130" i="2"/>
  <c r="U130" i="2"/>
  <c r="Q130" i="2"/>
  <c r="R130" i="2"/>
  <c r="V130" i="2"/>
  <c r="X130" i="2"/>
  <c r="S130" i="2"/>
  <c r="T130" i="2"/>
  <c r="V122" i="2"/>
  <c r="W122" i="2"/>
  <c r="R122" i="2"/>
  <c r="Y122" i="2"/>
  <c r="T122" i="2"/>
  <c r="U122" i="2"/>
  <c r="X122" i="2"/>
  <c r="Q122" i="2"/>
  <c r="S122" i="2"/>
  <c r="V114" i="2"/>
  <c r="W114" i="2"/>
  <c r="U114" i="2"/>
  <c r="T114" i="2"/>
  <c r="X114" i="2"/>
  <c r="Y114" i="2"/>
  <c r="Q114" i="2"/>
  <c r="R114" i="2"/>
  <c r="S114" i="2"/>
  <c r="T106" i="2"/>
  <c r="V106" i="2"/>
  <c r="W106" i="2"/>
  <c r="X106" i="2"/>
  <c r="R106" i="2"/>
  <c r="S106" i="2"/>
  <c r="U106" i="2"/>
  <c r="Y106" i="2"/>
  <c r="Q106" i="2"/>
  <c r="T90" i="2"/>
  <c r="V90" i="2"/>
  <c r="W90" i="2"/>
  <c r="U90" i="2"/>
  <c r="Q90" i="2"/>
  <c r="R90" i="2"/>
  <c r="S90" i="2"/>
  <c r="X90" i="2"/>
  <c r="Y90" i="2"/>
  <c r="T82" i="2"/>
  <c r="V82" i="2"/>
  <c r="W82" i="2"/>
  <c r="U82" i="2"/>
  <c r="Q82" i="2"/>
  <c r="S82" i="2"/>
  <c r="X82" i="2"/>
  <c r="Y82" i="2"/>
  <c r="R82" i="2"/>
  <c r="X78" i="2"/>
  <c r="AY78" i="2" s="1"/>
  <c r="BE78" i="2" s="1"/>
  <c r="R78" i="2"/>
  <c r="S78" i="2"/>
  <c r="T78" i="2"/>
  <c r="AU78" i="2" s="1"/>
  <c r="BA78" i="2" s="1"/>
  <c r="V78" i="2"/>
  <c r="AW78" i="2" s="1"/>
  <c r="BC78" i="2" s="1"/>
  <c r="W78" i="2"/>
  <c r="AX78" i="2" s="1"/>
  <c r="Y78" i="2"/>
  <c r="AZ78" i="2" s="1"/>
  <c r="BF78" i="2" s="1"/>
  <c r="Q78" i="2"/>
  <c r="U78" i="2"/>
  <c r="AV78" i="2" s="1"/>
  <c r="BB78" i="2" s="1"/>
  <c r="T74" i="2"/>
  <c r="AU74" i="2" s="1"/>
  <c r="BA74" i="2" s="1"/>
  <c r="V74" i="2"/>
  <c r="AW74" i="2" s="1"/>
  <c r="BC74" i="2" s="1"/>
  <c r="W74" i="2"/>
  <c r="AX74" i="2" s="1"/>
  <c r="Q74" i="2"/>
  <c r="Y74" i="2"/>
  <c r="AZ74" i="2" s="1"/>
  <c r="BF74" i="2" s="1"/>
  <c r="X74" i="2"/>
  <c r="AY74" i="2" s="1"/>
  <c r="BE74" i="2" s="1"/>
  <c r="R74" i="2"/>
  <c r="S74" i="2"/>
  <c r="U74" i="2"/>
  <c r="AV74" i="2" s="1"/>
  <c r="BB74" i="2" s="1"/>
  <c r="Q69" i="2"/>
  <c r="Y69" i="2"/>
  <c r="AZ69" i="2" s="1"/>
  <c r="BF69" i="2" s="1"/>
  <c r="S69" i="2"/>
  <c r="T69" i="2"/>
  <c r="AU69" i="2" s="1"/>
  <c r="BA69" i="2" s="1"/>
  <c r="W69" i="2"/>
  <c r="AX69" i="2" s="1"/>
  <c r="R69" i="2"/>
  <c r="U69" i="2"/>
  <c r="AV69" i="2" s="1"/>
  <c r="BB69" i="2" s="1"/>
  <c r="V69" i="2"/>
  <c r="AW69" i="2" s="1"/>
  <c r="BC69" i="2" s="1"/>
  <c r="X69" i="2"/>
  <c r="AY69" i="2" s="1"/>
  <c r="BE69" i="2" s="1"/>
  <c r="R60" i="2"/>
  <c r="T60" i="2"/>
  <c r="AU60" i="2" s="1"/>
  <c r="BA60" i="2" s="1"/>
  <c r="U60" i="2"/>
  <c r="AV60" i="2" s="1"/>
  <c r="BB60" i="2" s="1"/>
  <c r="W60" i="2"/>
  <c r="AX60" i="2" s="1"/>
  <c r="Q60" i="2"/>
  <c r="X60" i="2"/>
  <c r="AY60" i="2" s="1"/>
  <c r="BE60" i="2" s="1"/>
  <c r="Y60" i="2"/>
  <c r="AZ60" i="2" s="1"/>
  <c r="BF60" i="2" s="1"/>
  <c r="S60" i="2"/>
  <c r="V60" i="2"/>
  <c r="AW60" i="2" s="1"/>
  <c r="BC60" i="2" s="1"/>
  <c r="V56" i="2"/>
  <c r="AW56" i="2" s="1"/>
  <c r="X56" i="2"/>
  <c r="Q56" i="2"/>
  <c r="Y56" i="2"/>
  <c r="T56" i="2"/>
  <c r="AU56" i="2" s="1"/>
  <c r="R56" i="2"/>
  <c r="W56" i="2"/>
  <c r="AX56" i="2" s="1"/>
  <c r="S56" i="2"/>
  <c r="U56" i="2"/>
  <c r="AV56" i="2" s="1"/>
  <c r="Q53" i="2"/>
  <c r="Y53" i="2"/>
  <c r="S53" i="2"/>
  <c r="T53" i="2"/>
  <c r="AU53" i="2" s="1"/>
  <c r="V53" i="2"/>
  <c r="R53" i="2"/>
  <c r="U53" i="2"/>
  <c r="AV53" i="2" s="1"/>
  <c r="W53" i="2"/>
  <c r="X53" i="2"/>
  <c r="AG7" i="3" a="1"/>
  <c r="AG7" i="3" s="1"/>
  <c r="F59" i="13" s="1"/>
  <c r="AG4" i="3" a="1"/>
  <c r="AG4" i="3" s="1"/>
  <c r="AG5" i="3" a="1"/>
  <c r="AG5" i="3" s="1"/>
  <c r="AG3" i="3" a="1"/>
  <c r="C18" i="3"/>
  <c r="C8" i="3"/>
  <c r="C4" i="3"/>
  <c r="C19" i="3"/>
  <c r="C6" i="3"/>
  <c r="C7" i="3"/>
  <c r="C15" i="3"/>
  <c r="W42" i="2"/>
  <c r="X42" i="2"/>
  <c r="Q42" i="2"/>
  <c r="Y42" i="2"/>
  <c r="R42" i="2"/>
  <c r="S42" i="2"/>
  <c r="T42" i="2"/>
  <c r="AU42" i="2" s="1"/>
  <c r="U42" i="2"/>
  <c r="AV42" i="2" s="1"/>
  <c r="V42" i="2"/>
  <c r="AW42" i="2" s="1"/>
  <c r="W34" i="2"/>
  <c r="V34" i="2"/>
  <c r="AW34" i="2" s="1"/>
  <c r="X34" i="2"/>
  <c r="Q34" i="2"/>
  <c r="Y34" i="2"/>
  <c r="R34" i="2"/>
  <c r="S34" i="2"/>
  <c r="T34" i="2"/>
  <c r="AU34" i="2" s="1"/>
  <c r="U34" i="2"/>
  <c r="AV34" i="2" s="1"/>
  <c r="W26" i="2"/>
  <c r="X26" i="2"/>
  <c r="Q26" i="2"/>
  <c r="Y26" i="2"/>
  <c r="R26" i="2"/>
  <c r="V26" i="2"/>
  <c r="S26" i="2"/>
  <c r="T26" i="2"/>
  <c r="AU26" i="2" s="1"/>
  <c r="U26" i="2"/>
  <c r="AV26" i="2" s="1"/>
  <c r="V43" i="2"/>
  <c r="AW43" i="2" s="1"/>
  <c r="W43" i="2"/>
  <c r="U43" i="2"/>
  <c r="AV43" i="2" s="1"/>
  <c r="X43" i="2"/>
  <c r="Q43" i="2"/>
  <c r="Y43" i="2"/>
  <c r="R43" i="2"/>
  <c r="S43" i="2"/>
  <c r="T43" i="2"/>
  <c r="AU43" i="2" s="1"/>
  <c r="U20" i="2"/>
  <c r="AV20" i="2" s="1"/>
  <c r="V20" i="2"/>
  <c r="W20" i="2"/>
  <c r="T20" i="2"/>
  <c r="AU20" i="2" s="1"/>
  <c r="X20" i="2"/>
  <c r="Q20" i="2"/>
  <c r="Y20" i="2"/>
  <c r="R20" i="2"/>
  <c r="S20" i="2"/>
  <c r="V35" i="2"/>
  <c r="AW35" i="2" s="1"/>
  <c r="W35" i="2"/>
  <c r="X35" i="2"/>
  <c r="U35" i="2"/>
  <c r="AV35" i="2" s="1"/>
  <c r="Q35" i="2"/>
  <c r="Y35" i="2"/>
  <c r="R35" i="2"/>
  <c r="S35" i="2"/>
  <c r="T35" i="2"/>
  <c r="AU35" i="2" s="1"/>
  <c r="T13" i="2"/>
  <c r="AU13" i="2" s="1"/>
  <c r="U13" i="2"/>
  <c r="AV13" i="2" s="1"/>
  <c r="V13" i="2"/>
  <c r="W13" i="2"/>
  <c r="X13" i="2"/>
  <c r="Q13" i="2"/>
  <c r="Y13" i="2"/>
  <c r="R13" i="2"/>
  <c r="S13" i="2"/>
  <c r="Q40" i="2"/>
  <c r="Y40" i="2"/>
  <c r="X40" i="2"/>
  <c r="R40" i="2"/>
  <c r="S40" i="2"/>
  <c r="T40" i="2"/>
  <c r="AU40" i="2" s="1"/>
  <c r="U40" i="2"/>
  <c r="AV40" i="2" s="1"/>
  <c r="V40" i="2"/>
  <c r="AW40" i="2" s="1"/>
  <c r="W40" i="2"/>
  <c r="R15" i="2"/>
  <c r="Y15" i="2"/>
  <c r="S15" i="2"/>
  <c r="T15" i="2"/>
  <c r="AU15" i="2" s="1"/>
  <c r="Q15" i="2"/>
  <c r="U15" i="2"/>
  <c r="AV15" i="2" s="1"/>
  <c r="V15" i="2"/>
  <c r="W15" i="2"/>
  <c r="X15" i="2"/>
  <c r="S38" i="2"/>
  <c r="T38" i="2"/>
  <c r="AU38" i="2" s="1"/>
  <c r="U38" i="2"/>
  <c r="AV38" i="2" s="1"/>
  <c r="V38" i="2"/>
  <c r="AW38" i="2" s="1"/>
  <c r="W38" i="2"/>
  <c r="X38" i="2"/>
  <c r="Q38" i="2"/>
  <c r="Y38" i="2"/>
  <c r="R38" i="2"/>
  <c r="T29" i="2"/>
  <c r="AU29" i="2" s="1"/>
  <c r="S29" i="2"/>
  <c r="U29" i="2"/>
  <c r="AV29" i="2" s="1"/>
  <c r="V29" i="2"/>
  <c r="W29" i="2"/>
  <c r="X29" i="2"/>
  <c r="Q29" i="2"/>
  <c r="Y29" i="2"/>
  <c r="R29" i="2"/>
  <c r="V27" i="2"/>
  <c r="W27" i="2"/>
  <c r="X27" i="2"/>
  <c r="Q27" i="2"/>
  <c r="Y27" i="2"/>
  <c r="R27" i="2"/>
  <c r="U27" i="2"/>
  <c r="AV27" i="2" s="1"/>
  <c r="S27" i="2"/>
  <c r="T27" i="2"/>
  <c r="AU27" i="2" s="1"/>
  <c r="X25" i="2"/>
  <c r="Q25" i="2"/>
  <c r="Y25" i="2"/>
  <c r="R25" i="2"/>
  <c r="S25" i="2"/>
  <c r="T25" i="2"/>
  <c r="AU25" i="2" s="1"/>
  <c r="U25" i="2"/>
  <c r="AV25" i="2" s="1"/>
  <c r="V25" i="2"/>
  <c r="W25" i="2"/>
  <c r="R23" i="2"/>
  <c r="S23" i="2"/>
  <c r="T23" i="2"/>
  <c r="AU23" i="2" s="1"/>
  <c r="U23" i="2"/>
  <c r="AV23" i="2" s="1"/>
  <c r="Q23" i="2"/>
  <c r="V23" i="2"/>
  <c r="W23" i="2"/>
  <c r="X23" i="2"/>
  <c r="Y23" i="2"/>
  <c r="S14" i="2"/>
  <c r="T14" i="2"/>
  <c r="AU14" i="2" s="1"/>
  <c r="U14" i="2"/>
  <c r="AV14" i="2" s="1"/>
  <c r="V14" i="2"/>
  <c r="R14" i="2"/>
  <c r="W14" i="2"/>
  <c r="X14" i="2"/>
  <c r="Q14" i="2"/>
  <c r="Y14" i="2"/>
  <c r="R7" i="2"/>
  <c r="S7" i="2"/>
  <c r="Q7" i="2"/>
  <c r="T7" i="2"/>
  <c r="U7" i="2"/>
  <c r="AV7" i="2" s="1"/>
  <c r="Y7" i="2"/>
  <c r="V7" i="2"/>
  <c r="W7" i="2"/>
  <c r="AX7" i="2" s="1"/>
  <c r="BD7" i="2" s="1"/>
  <c r="X7" i="2"/>
  <c r="S46" i="2"/>
  <c r="T46" i="2"/>
  <c r="AU46" i="2" s="1"/>
  <c r="U46" i="2"/>
  <c r="AV46" i="2" s="1"/>
  <c r="R46" i="2"/>
  <c r="V46" i="2"/>
  <c r="W46" i="2"/>
  <c r="X46" i="2"/>
  <c r="Q46" i="2"/>
  <c r="Y46" i="2"/>
  <c r="T21" i="2"/>
  <c r="AU21" i="2" s="1"/>
  <c r="S21" i="2"/>
  <c r="U21" i="2"/>
  <c r="AV21" i="2" s="1"/>
  <c r="V21" i="2"/>
  <c r="W21" i="2"/>
  <c r="X21" i="2"/>
  <c r="Q21" i="2"/>
  <c r="Y21" i="2"/>
  <c r="R21" i="2"/>
  <c r="V11" i="2"/>
  <c r="W11" i="2"/>
  <c r="U11" i="2"/>
  <c r="AV11" i="2" s="1"/>
  <c r="X11" i="2"/>
  <c r="Q11" i="2"/>
  <c r="Y11" i="2"/>
  <c r="R11" i="2"/>
  <c r="S11" i="2"/>
  <c r="T11" i="2"/>
  <c r="AU11" i="2" s="1"/>
  <c r="X33" i="2"/>
  <c r="Q33" i="2"/>
  <c r="Y33" i="2"/>
  <c r="R33" i="2"/>
  <c r="S33" i="2"/>
  <c r="T33" i="2"/>
  <c r="AU33" i="2" s="1"/>
  <c r="U33" i="2"/>
  <c r="AV33" i="2" s="1"/>
  <c r="V33" i="2"/>
  <c r="AW33" i="2" s="1"/>
  <c r="W33" i="2"/>
  <c r="R31" i="2"/>
  <c r="S31" i="2"/>
  <c r="T31" i="2"/>
  <c r="AU31" i="2" s="1"/>
  <c r="U31" i="2"/>
  <c r="AV31" i="2" s="1"/>
  <c r="V31" i="2"/>
  <c r="AW31" i="2" s="1"/>
  <c r="W31" i="2"/>
  <c r="Y31" i="2"/>
  <c r="X31" i="2"/>
  <c r="Q31" i="2"/>
  <c r="U12" i="2"/>
  <c r="AV12" i="2" s="1"/>
  <c r="V12" i="2"/>
  <c r="W12" i="2"/>
  <c r="X12" i="2"/>
  <c r="Q12" i="2"/>
  <c r="Y12" i="2"/>
  <c r="R12" i="2"/>
  <c r="T12" i="2"/>
  <c r="AU12" i="2" s="1"/>
  <c r="S12" i="2"/>
  <c r="Q8" i="2"/>
  <c r="Y8" i="2"/>
  <c r="R8" i="2"/>
  <c r="S8" i="2"/>
  <c r="T8" i="2"/>
  <c r="AU8" i="2" s="1"/>
  <c r="U8" i="2"/>
  <c r="AV8" i="2" s="1"/>
  <c r="V8" i="2"/>
  <c r="W8" i="2"/>
  <c r="X8" i="2"/>
  <c r="T5" i="2"/>
  <c r="S5" i="2"/>
  <c r="U5" i="2"/>
  <c r="AV5" i="2" s="1"/>
  <c r="V5" i="2"/>
  <c r="W5" i="2"/>
  <c r="X5" i="2"/>
  <c r="Q5" i="2"/>
  <c r="Y5" i="2"/>
  <c r="R5" i="2"/>
  <c r="R47" i="2"/>
  <c r="Q47" i="2"/>
  <c r="S47" i="2"/>
  <c r="T47" i="2"/>
  <c r="AU47" i="2" s="1"/>
  <c r="U47" i="2"/>
  <c r="AV47" i="2" s="1"/>
  <c r="V47" i="2"/>
  <c r="W47" i="2"/>
  <c r="X47" i="2"/>
  <c r="Y47" i="2"/>
  <c r="U44" i="2"/>
  <c r="AV44" i="2" s="1"/>
  <c r="V44" i="2"/>
  <c r="AW44" i="2" s="1"/>
  <c r="W44" i="2"/>
  <c r="X44" i="2"/>
  <c r="T44" i="2"/>
  <c r="AU44" i="2" s="1"/>
  <c r="Q44" i="2"/>
  <c r="Y44" i="2"/>
  <c r="R44" i="2"/>
  <c r="S44" i="2"/>
  <c r="R39" i="2"/>
  <c r="S39" i="2"/>
  <c r="T39" i="2"/>
  <c r="AU39" i="2" s="1"/>
  <c r="U39" i="2"/>
  <c r="AV39" i="2" s="1"/>
  <c r="Y39" i="2"/>
  <c r="V39" i="2"/>
  <c r="AW39" i="2" s="1"/>
  <c r="W39" i="2"/>
  <c r="Q39" i="2"/>
  <c r="X39" i="2"/>
  <c r="T37" i="2"/>
  <c r="AU37" i="2" s="1"/>
  <c r="U37" i="2"/>
  <c r="AV37" i="2" s="1"/>
  <c r="V37" i="2"/>
  <c r="AW37" i="2" s="1"/>
  <c r="W37" i="2"/>
  <c r="S37" i="2"/>
  <c r="X37" i="2"/>
  <c r="Q37" i="2"/>
  <c r="Y37" i="2"/>
  <c r="R37" i="2"/>
  <c r="S6" i="2"/>
  <c r="T6" i="2"/>
  <c r="AU6" i="2" s="1"/>
  <c r="U6" i="2"/>
  <c r="AV6" i="2" s="1"/>
  <c r="V6" i="2"/>
  <c r="W6" i="2"/>
  <c r="X6" i="2"/>
  <c r="R6" i="2"/>
  <c r="Q6" i="2"/>
  <c r="Y6" i="2"/>
  <c r="S30" i="2"/>
  <c r="T30" i="2"/>
  <c r="AU30" i="2" s="1"/>
  <c r="R30" i="2"/>
  <c r="U30" i="2"/>
  <c r="AV30" i="2" s="1"/>
  <c r="V30" i="2"/>
  <c r="W30" i="2"/>
  <c r="X30" i="2"/>
  <c r="Q30" i="2"/>
  <c r="Y30" i="2"/>
  <c r="U28" i="2"/>
  <c r="AV28" i="2" s="1"/>
  <c r="V28" i="2"/>
  <c r="W28" i="2"/>
  <c r="T28" i="2"/>
  <c r="AU28" i="2" s="1"/>
  <c r="X28" i="2"/>
  <c r="Q28" i="2"/>
  <c r="Y28" i="2"/>
  <c r="R28" i="2"/>
  <c r="S28" i="2"/>
  <c r="V19" i="2"/>
  <c r="W19" i="2"/>
  <c r="X19" i="2"/>
  <c r="Q19" i="2"/>
  <c r="Y19" i="2"/>
  <c r="R19" i="2"/>
  <c r="S19" i="2"/>
  <c r="T19" i="2"/>
  <c r="AU19" i="2" s="1"/>
  <c r="U19" i="2"/>
  <c r="AV19" i="2" s="1"/>
  <c r="Q16" i="2"/>
  <c r="Y16" i="2"/>
  <c r="R16" i="2"/>
  <c r="X16" i="2"/>
  <c r="S16" i="2"/>
  <c r="T16" i="2"/>
  <c r="AU16" i="2" s="1"/>
  <c r="U16" i="2"/>
  <c r="AV16" i="2" s="1"/>
  <c r="V16" i="2"/>
  <c r="W16" i="2"/>
  <c r="Q32" i="2"/>
  <c r="Y32" i="2"/>
  <c r="R32" i="2"/>
  <c r="S32" i="2"/>
  <c r="T32" i="2"/>
  <c r="AU32" i="2" s="1"/>
  <c r="X32" i="2"/>
  <c r="U32" i="2"/>
  <c r="AV32" i="2" s="1"/>
  <c r="V32" i="2"/>
  <c r="AW32" i="2" s="1"/>
  <c r="W32" i="2"/>
  <c r="U36" i="2"/>
  <c r="AV36" i="2" s="1"/>
  <c r="V36" i="2"/>
  <c r="AW36" i="2" s="1"/>
  <c r="T36" i="2"/>
  <c r="AU36" i="2" s="1"/>
  <c r="W36" i="2"/>
  <c r="X36" i="2"/>
  <c r="Q36" i="2"/>
  <c r="Y36" i="2"/>
  <c r="R36" i="2"/>
  <c r="S36" i="2"/>
  <c r="S22" i="2"/>
  <c r="T22" i="2"/>
  <c r="AU22" i="2" s="1"/>
  <c r="R22" i="2"/>
  <c r="U22" i="2"/>
  <c r="AV22" i="2" s="1"/>
  <c r="V22" i="2"/>
  <c r="W22" i="2"/>
  <c r="X22" i="2"/>
  <c r="Q22" i="2"/>
  <c r="Y22" i="2"/>
  <c r="T45" i="2"/>
  <c r="AU45" i="2" s="1"/>
  <c r="U45" i="2"/>
  <c r="AV45" i="2" s="1"/>
  <c r="V45" i="2"/>
  <c r="AW45" i="2" s="1"/>
  <c r="W45" i="2"/>
  <c r="X45" i="2"/>
  <c r="Q45" i="2"/>
  <c r="Y45" i="2"/>
  <c r="S45" i="2"/>
  <c r="R45" i="2"/>
  <c r="X41" i="2"/>
  <c r="Q41" i="2"/>
  <c r="Y41" i="2"/>
  <c r="R41" i="2"/>
  <c r="W41" i="2"/>
  <c r="S41" i="2"/>
  <c r="T41" i="2"/>
  <c r="AU41" i="2" s="1"/>
  <c r="U41" i="2"/>
  <c r="AV41" i="2" s="1"/>
  <c r="V41" i="2"/>
  <c r="AW41" i="2" s="1"/>
  <c r="Q24" i="2"/>
  <c r="Y24" i="2"/>
  <c r="R24" i="2"/>
  <c r="S24" i="2"/>
  <c r="T24" i="2"/>
  <c r="AU24" i="2" s="1"/>
  <c r="U24" i="2"/>
  <c r="AV24" i="2" s="1"/>
  <c r="V24" i="2"/>
  <c r="X24" i="2"/>
  <c r="W24" i="2"/>
  <c r="W18" i="2"/>
  <c r="X18" i="2"/>
  <c r="Q18" i="2"/>
  <c r="Y18" i="2"/>
  <c r="R18" i="2"/>
  <c r="V18" i="2"/>
  <c r="S18" i="2"/>
  <c r="T18" i="2"/>
  <c r="AU18" i="2" s="1"/>
  <c r="U18" i="2"/>
  <c r="AV18" i="2" s="1"/>
  <c r="X17" i="2"/>
  <c r="Q17" i="2"/>
  <c r="Y17" i="2"/>
  <c r="R17" i="2"/>
  <c r="S17" i="2"/>
  <c r="T17" i="2"/>
  <c r="AU17" i="2" s="1"/>
  <c r="U17" i="2"/>
  <c r="AV17" i="2" s="1"/>
  <c r="W17" i="2"/>
  <c r="V17" i="2"/>
  <c r="W10" i="2"/>
  <c r="V10" i="2"/>
  <c r="X10" i="2"/>
  <c r="Q10" i="2"/>
  <c r="Y10" i="2"/>
  <c r="R10" i="2"/>
  <c r="S10" i="2"/>
  <c r="T10" i="2"/>
  <c r="AU10" i="2" s="1"/>
  <c r="U10" i="2"/>
  <c r="AV10" i="2" s="1"/>
  <c r="X9" i="2"/>
  <c r="Q9" i="2"/>
  <c r="Y9" i="2"/>
  <c r="R9" i="2"/>
  <c r="W9" i="2"/>
  <c r="S9" i="2"/>
  <c r="T9" i="2"/>
  <c r="AU9" i="2" s="1"/>
  <c r="U9" i="2"/>
  <c r="AV9" i="2" s="1"/>
  <c r="V9" i="2"/>
  <c r="T4" i="2"/>
  <c r="U4" i="2"/>
  <c r="AV4" i="2" s="1"/>
  <c r="V4" i="2"/>
  <c r="W4" i="2"/>
  <c r="X4" i="2"/>
  <c r="Q4" i="2"/>
  <c r="Y4" i="2"/>
  <c r="R4" i="2"/>
  <c r="S4" i="2"/>
  <c r="V3" i="2"/>
  <c r="W3" i="2"/>
  <c r="X3" i="2"/>
  <c r="Y3" i="2"/>
  <c r="R3" i="2"/>
  <c r="T3" i="2"/>
  <c r="U3" i="2"/>
  <c r="AV3" i="2" s="1"/>
  <c r="Q3" i="2"/>
  <c r="S3" i="2"/>
  <c r="G9" i="1"/>
  <c r="AI43" i="2" s="1"/>
  <c r="G10" i="1"/>
  <c r="AQ6" i="2" s="1"/>
  <c r="G11" i="1"/>
  <c r="AO3" i="2" l="1"/>
  <c r="AO22" i="2"/>
  <c r="AO38" i="2"/>
  <c r="AI54" i="2"/>
  <c r="AI37" i="2"/>
  <c r="AJ17" i="2"/>
  <c r="AK33" i="2"/>
  <c r="AL57" i="2"/>
  <c r="BD57" i="2" s="1"/>
  <c r="AJ13" i="2"/>
  <c r="AP20" i="2"/>
  <c r="AI36" i="2"/>
  <c r="AJ21" i="2"/>
  <c r="AJ59" i="2"/>
  <c r="AO15" i="2"/>
  <c r="AQ31" i="2"/>
  <c r="BC31" i="2" s="1"/>
  <c r="AI18" i="2"/>
  <c r="BA18" i="2" s="1"/>
  <c r="AI34" i="2"/>
  <c r="AP42" i="2"/>
  <c r="AI58" i="2"/>
  <c r="AP8" i="2"/>
  <c r="AP48" i="2"/>
  <c r="AQ35" i="2"/>
  <c r="AO43" i="2"/>
  <c r="BA43" i="2" s="1"/>
  <c r="AV59" i="2"/>
  <c r="BB59" i="2" s="1"/>
  <c r="AQ38" i="2"/>
  <c r="AQ37" i="2"/>
  <c r="AI17" i="2"/>
  <c r="AJ33" i="2"/>
  <c r="AQ41" i="2"/>
  <c r="AK57" i="2"/>
  <c r="AI13" i="2"/>
  <c r="BA13" i="2" s="1"/>
  <c r="AO20" i="2"/>
  <c r="BA20" i="2" s="1"/>
  <c r="AQ36" i="2"/>
  <c r="AO44" i="2"/>
  <c r="AI21" i="2"/>
  <c r="AL59" i="2"/>
  <c r="BD59" i="2" s="1"/>
  <c r="AP31" i="2"/>
  <c r="AO39" i="2"/>
  <c r="AO29" i="2"/>
  <c r="AO42" i="2"/>
  <c r="BA42" i="2" s="1"/>
  <c r="AO45" i="2"/>
  <c r="AO8" i="2"/>
  <c r="AO24" i="2"/>
  <c r="AO48" i="2"/>
  <c r="AO19" i="2"/>
  <c r="BA19" i="2" s="1"/>
  <c r="AI14" i="2"/>
  <c r="AI30" i="2"/>
  <c r="BA30" i="2" s="1"/>
  <c r="AP25" i="2"/>
  <c r="BB25" i="2" s="1"/>
  <c r="AI33" i="2"/>
  <c r="AP49" i="2"/>
  <c r="AJ57" i="2"/>
  <c r="AJ52" i="2"/>
  <c r="AK59" i="2"/>
  <c r="AJ7" i="2"/>
  <c r="AO31" i="2"/>
  <c r="BA31" i="2" s="1"/>
  <c r="AO34" i="2"/>
  <c r="BA34" i="2" s="1"/>
  <c r="AK45" i="2"/>
  <c r="AJ16" i="2"/>
  <c r="AL56" i="2"/>
  <c r="BD56" i="2" s="1"/>
  <c r="AI27" i="2"/>
  <c r="AJ54" i="2"/>
  <c r="AO9" i="2"/>
  <c r="AQ33" i="2"/>
  <c r="AO49" i="2"/>
  <c r="BA49" i="2" s="1"/>
  <c r="AI57" i="2"/>
  <c r="BA57" i="2" s="1"/>
  <c r="AO36" i="2"/>
  <c r="AI52" i="2"/>
  <c r="AI59" i="2"/>
  <c r="AI7" i="2"/>
  <c r="AP23" i="2"/>
  <c r="AI29" i="2"/>
  <c r="BA29" i="2" s="1"/>
  <c r="AJ18" i="2"/>
  <c r="BB18" i="2" s="1"/>
  <c r="AQ34" i="2"/>
  <c r="AJ45" i="2"/>
  <c r="AI16" i="2"/>
  <c r="AQ40" i="2"/>
  <c r="AK56" i="2"/>
  <c r="AJ27" i="2"/>
  <c r="AO35" i="2"/>
  <c r="BA35" i="2" s="1"/>
  <c r="AP51" i="2"/>
  <c r="BB51" i="2" s="1"/>
  <c r="AI4" i="2"/>
  <c r="AO14" i="2"/>
  <c r="AO30" i="2"/>
  <c r="AO25" i="2"/>
  <c r="AP41" i="2"/>
  <c r="AJ53" i="2"/>
  <c r="AP12" i="2"/>
  <c r="BB12" i="2" s="1"/>
  <c r="AP28" i="2"/>
  <c r="BB28" i="2" s="1"/>
  <c r="AK44" i="2"/>
  <c r="AP7" i="2"/>
  <c r="AO23" i="2"/>
  <c r="AK39" i="2"/>
  <c r="AP47" i="2"/>
  <c r="AI10" i="2"/>
  <c r="AK34" i="2"/>
  <c r="AL58" i="2"/>
  <c r="BD58" i="2" s="1"/>
  <c r="AI45" i="2"/>
  <c r="BA45" i="2" s="1"/>
  <c r="AJ56" i="2"/>
  <c r="AP11" i="2"/>
  <c r="AP27" i="2"/>
  <c r="AK43" i="2"/>
  <c r="AO51" i="2"/>
  <c r="AP6" i="2"/>
  <c r="BB6" i="2" s="1"/>
  <c r="AJ14" i="2"/>
  <c r="AP46" i="2"/>
  <c r="BB46" i="2" s="1"/>
  <c r="AO37" i="2"/>
  <c r="AI9" i="2"/>
  <c r="AI53" i="2"/>
  <c r="AO12" i="2"/>
  <c r="BA12" i="2" s="1"/>
  <c r="AO28" i="2"/>
  <c r="AO7" i="2"/>
  <c r="AI39" i="2"/>
  <c r="BA39" i="2" s="1"/>
  <c r="AO47" i="2"/>
  <c r="AL55" i="2"/>
  <c r="BD55" i="2" s="1"/>
  <c r="AP10" i="2"/>
  <c r="AP26" i="2"/>
  <c r="AP50" i="2"/>
  <c r="BB50" i="2" s="1"/>
  <c r="AQ45" i="2"/>
  <c r="BC45" i="2" s="1"/>
  <c r="AQ32" i="2"/>
  <c r="BC32" i="2" s="1"/>
  <c r="AO40" i="2"/>
  <c r="BA40" i="2" s="1"/>
  <c r="AI56" i="2"/>
  <c r="AO11" i="2"/>
  <c r="AO27" i="2"/>
  <c r="BA22" i="2"/>
  <c r="BA38" i="2"/>
  <c r="BC37" i="2"/>
  <c r="BB3" i="2"/>
  <c r="BB20" i="2"/>
  <c r="BC36" i="2"/>
  <c r="BA44" i="2"/>
  <c r="BA15" i="2"/>
  <c r="BB39" i="2"/>
  <c r="BC55" i="2"/>
  <c r="BC58" i="2"/>
  <c r="BB8" i="2"/>
  <c r="BB24" i="2"/>
  <c r="BB48" i="2"/>
  <c r="BC35" i="2"/>
  <c r="D9" i="13"/>
  <c r="BZ3" i="2" a="1"/>
  <c r="G28" i="13" s="1"/>
  <c r="G34" i="13" s="1"/>
  <c r="BA54" i="2"/>
  <c r="BA37" i="2"/>
  <c r="BB4" i="2"/>
  <c r="BA36" i="2"/>
  <c r="BA58" i="2"/>
  <c r="BC40" i="2"/>
  <c r="C9" i="13"/>
  <c r="E9" i="13"/>
  <c r="BB5" i="2"/>
  <c r="BB37" i="2"/>
  <c r="BB41" i="2"/>
  <c r="BB36" i="2"/>
  <c r="BA55" i="2"/>
  <c r="BB10" i="2"/>
  <c r="BB26" i="2"/>
  <c r="BB58" i="2"/>
  <c r="BA8" i="2"/>
  <c r="BA24" i="2"/>
  <c r="BA48" i="2"/>
  <c r="BA41" i="2"/>
  <c r="BB22" i="2"/>
  <c r="BA17" i="2"/>
  <c r="BB33" i="2"/>
  <c r="BC57" i="2"/>
  <c r="BA21" i="2"/>
  <c r="BB15" i="2"/>
  <c r="BB40" i="2"/>
  <c r="BB35" i="2"/>
  <c r="BB43" i="2"/>
  <c r="BA6" i="2"/>
  <c r="BB17" i="2"/>
  <c r="BB13" i="2"/>
  <c r="BA14" i="2"/>
  <c r="BC38" i="2"/>
  <c r="BA33" i="2"/>
  <c r="BB57" i="2"/>
  <c r="BB52" i="2"/>
  <c r="BC59" i="2"/>
  <c r="BB7" i="2"/>
  <c r="BA23" i="2"/>
  <c r="BA47" i="2"/>
  <c r="BB29" i="2"/>
  <c r="BC42" i="2"/>
  <c r="BB16" i="2"/>
  <c r="BA11" i="2"/>
  <c r="BA27" i="2"/>
  <c r="BA51" i="2"/>
  <c r="BB38" i="2"/>
  <c r="BB54" i="2"/>
  <c r="BA28" i="2"/>
  <c r="BA52" i="2"/>
  <c r="BA59" i="2"/>
  <c r="BB31" i="2"/>
  <c r="BB47" i="2"/>
  <c r="BB55" i="2"/>
  <c r="BB42" i="2"/>
  <c r="BB45" i="2"/>
  <c r="BA16" i="2"/>
  <c r="BB32" i="2"/>
  <c r="BC56" i="2"/>
  <c r="BB11" i="2"/>
  <c r="BB27" i="2"/>
  <c r="BA46" i="2"/>
  <c r="BB9" i="2"/>
  <c r="BB49" i="2"/>
  <c r="BB53" i="2"/>
  <c r="BC44" i="2"/>
  <c r="BC39" i="2"/>
  <c r="BA10" i="2"/>
  <c r="BA26" i="2"/>
  <c r="BA50" i="2"/>
  <c r="BA32" i="2"/>
  <c r="BB56" i="2"/>
  <c r="BC43" i="2"/>
  <c r="BB21" i="2"/>
  <c r="BB19" i="2"/>
  <c r="BB14" i="2"/>
  <c r="BB30" i="2"/>
  <c r="BA9" i="2"/>
  <c r="BA25" i="2"/>
  <c r="BC41" i="2"/>
  <c r="BA53" i="2"/>
  <c r="BB44" i="2"/>
  <c r="BB23" i="2"/>
  <c r="BB34" i="2"/>
  <c r="BA56" i="2"/>
  <c r="AU7" i="2"/>
  <c r="AU3" i="2"/>
  <c r="AW6" i="2"/>
  <c r="K59" i="13"/>
  <c r="I59" i="13"/>
  <c r="J59" i="13"/>
  <c r="H59" i="13"/>
  <c r="G59" i="13"/>
  <c r="AU5" i="2"/>
  <c r="BA5" i="2" s="1"/>
  <c r="AZ3" i="2"/>
  <c r="BF3" i="2" s="1"/>
  <c r="AU4" i="2"/>
  <c r="BA4" i="2" s="1"/>
  <c r="C5" i="3"/>
  <c r="AG6" i="3" a="1"/>
  <c r="AI3" i="2"/>
  <c r="C12" i="3"/>
  <c r="J56" i="13"/>
  <c r="K56" i="13"/>
  <c r="F56" i="13"/>
  <c r="G56" i="13"/>
  <c r="H56" i="13"/>
  <c r="I56" i="13"/>
  <c r="AG3" i="3"/>
  <c r="F55" i="13" s="1"/>
  <c r="K55" i="13"/>
  <c r="H55" i="13"/>
  <c r="G55" i="13"/>
  <c r="I55" i="13"/>
  <c r="J55" i="13"/>
  <c r="C10" i="3"/>
  <c r="I57" i="13"/>
  <c r="J57" i="13"/>
  <c r="K57" i="13"/>
  <c r="G57" i="13"/>
  <c r="F57" i="13"/>
  <c r="H57" i="13"/>
  <c r="C3" i="3"/>
  <c r="C13" i="3"/>
  <c r="C9" i="3"/>
  <c r="C16" i="3"/>
  <c r="C11" i="3"/>
  <c r="C17" i="3"/>
  <c r="BC34" i="2" l="1"/>
  <c r="BC33" i="2"/>
  <c r="BA7" i="2"/>
  <c r="AG6" i="3"/>
  <c r="D5" i="13"/>
  <c r="D12" i="13"/>
  <c r="C15" i="13"/>
  <c r="C16" i="13" s="1"/>
  <c r="C12" i="13"/>
  <c r="C11" i="13" s="1"/>
  <c r="E12" i="13"/>
  <c r="E11" i="13" s="1"/>
  <c r="G42" i="13" a="1"/>
  <c r="G42" i="13" s="1"/>
  <c r="BA3" i="2"/>
  <c r="G38" i="13"/>
  <c r="G39" i="13" s="1"/>
  <c r="G40" i="13" s="1"/>
  <c r="E8" i="13"/>
  <c r="I28" i="13"/>
  <c r="I34" i="13" s="1"/>
  <c r="E15" i="13"/>
  <c r="E16" i="13" s="1"/>
  <c r="E5" i="13"/>
  <c r="C5" i="13"/>
  <c r="F28" i="13"/>
  <c r="F34" i="13" s="1"/>
  <c r="D7" i="13"/>
  <c r="E7" i="13"/>
  <c r="C8" i="13"/>
  <c r="C7" i="13"/>
  <c r="D28" i="13"/>
  <c r="C6" i="13"/>
  <c r="E28" i="13"/>
  <c r="D6" i="13"/>
  <c r="H28" i="13"/>
  <c r="H34" i="13" s="1"/>
  <c r="BZ3" i="2"/>
  <c r="C28" i="13" s="1"/>
  <c r="E6" i="13"/>
  <c r="D8" i="13"/>
  <c r="J28" i="13"/>
  <c r="J34" i="13" s="1"/>
  <c r="D11" i="13"/>
  <c r="K28" i="13"/>
  <c r="K34" i="13" s="1"/>
  <c r="D15" i="13"/>
  <c r="D16" i="13" s="1"/>
  <c r="AG8" i="3" a="1"/>
  <c r="CQ3" i="2" a="1"/>
  <c r="G25" i="13"/>
  <c r="G26" i="13"/>
  <c r="G23" i="13"/>
  <c r="G24" i="13"/>
  <c r="G60" i="13"/>
  <c r="K58" i="13"/>
  <c r="G58" i="13"/>
  <c r="H58" i="13"/>
  <c r="I58" i="13"/>
  <c r="J58" i="13"/>
  <c r="BC6" i="2"/>
  <c r="G30" i="13" l="1"/>
  <c r="AG8" i="3"/>
  <c r="F58" i="13"/>
  <c r="D26" i="13"/>
  <c r="D34" i="13"/>
  <c r="C24" i="13"/>
  <c r="C34" i="13"/>
  <c r="C33" i="13" s="1"/>
  <c r="E34" i="13"/>
  <c r="E33" i="13" s="1"/>
  <c r="I23" i="13"/>
  <c r="H42" i="13" a="1"/>
  <c r="H42" i="13" s="1"/>
  <c r="I42" i="13" a="1"/>
  <c r="I42" i="13" s="1"/>
  <c r="I25" i="13"/>
  <c r="I30" i="13" s="1"/>
  <c r="J42" i="13" a="1"/>
  <c r="J42" i="13" s="1"/>
  <c r="D25" i="13"/>
  <c r="I60" i="13"/>
  <c r="I26" i="13"/>
  <c r="I24" i="13"/>
  <c r="C26" i="13"/>
  <c r="D23" i="13"/>
  <c r="K26" i="13"/>
  <c r="K42" i="13" a="1"/>
  <c r="K42" i="13" s="1"/>
  <c r="F42" i="13" a="1"/>
  <c r="F42" i="13" s="1"/>
  <c r="G33" i="13"/>
  <c r="G35" i="13" s="1"/>
  <c r="I38" i="13"/>
  <c r="I39" i="13" s="1"/>
  <c r="I40" i="13" s="1"/>
  <c r="K66" i="13"/>
  <c r="F38" i="13"/>
  <c r="F39" i="13" s="1"/>
  <c r="F40" i="13" s="1"/>
  <c r="J38" i="13"/>
  <c r="J39" i="13" s="1"/>
  <c r="J40" i="13" s="1"/>
  <c r="F25" i="13"/>
  <c r="H60" i="13"/>
  <c r="H38" i="13"/>
  <c r="H39" i="13" s="1"/>
  <c r="H40" i="13" s="1"/>
  <c r="K38" i="13"/>
  <c r="K39" i="13" s="1"/>
  <c r="K40" i="13" s="1"/>
  <c r="D24" i="13"/>
  <c r="K60" i="13"/>
  <c r="J66" i="13"/>
  <c r="J60" i="13"/>
  <c r="E26" i="13"/>
  <c r="J23" i="13"/>
  <c r="D33" i="13"/>
  <c r="J26" i="13"/>
  <c r="I66" i="13"/>
  <c r="E25" i="13"/>
  <c r="K25" i="13"/>
  <c r="K30" i="13" s="1"/>
  <c r="E24" i="13"/>
  <c r="H24" i="13"/>
  <c r="F60" i="13"/>
  <c r="C23" i="13"/>
  <c r="F24" i="13"/>
  <c r="E23" i="13"/>
  <c r="C25" i="13"/>
  <c r="K24" i="13"/>
  <c r="K23" i="13"/>
  <c r="I64" i="13"/>
  <c r="H23" i="13"/>
  <c r="F26" i="13"/>
  <c r="F23" i="13"/>
  <c r="J33" i="13"/>
  <c r="J35" i="13" s="1"/>
  <c r="J24" i="13"/>
  <c r="J64" i="13"/>
  <c r="H26" i="13"/>
  <c r="J25" i="13"/>
  <c r="J30" i="13" s="1"/>
  <c r="G64" i="13"/>
  <c r="H25" i="13"/>
  <c r="G66" i="13"/>
  <c r="I61" i="13"/>
  <c r="H61" i="13"/>
  <c r="G61" i="13"/>
  <c r="K61" i="13"/>
  <c r="J61" i="13"/>
  <c r="D66" i="13"/>
  <c r="C66" i="13"/>
  <c r="F66" i="13"/>
  <c r="H66" i="13"/>
  <c r="H64" i="13"/>
  <c r="E66" i="13"/>
  <c r="CQ3" i="2"/>
  <c r="F64" i="13" s="1"/>
  <c r="K64" i="13"/>
  <c r="H30" i="13" l="1"/>
  <c r="F30" i="13"/>
  <c r="F61" i="13"/>
  <c r="G67" i="13"/>
  <c r="G68" i="13" s="1"/>
  <c r="H67" i="13"/>
  <c r="H68" i="13" s="1"/>
  <c r="I67" i="13"/>
  <c r="I68" i="13" s="1"/>
  <c r="F67" i="13"/>
  <c r="F68" i="13" s="1"/>
  <c r="J67" i="13"/>
  <c r="J68" i="13" s="1"/>
  <c r="K67" i="13"/>
  <c r="K68" i="13" s="1"/>
  <c r="H33" i="13"/>
  <c r="H35" i="13" s="1"/>
  <c r="K33" i="13"/>
  <c r="K35" i="13" s="1"/>
  <c r="I33" i="13"/>
  <c r="I35" i="13" s="1"/>
  <c r="F33" i="13"/>
  <c r="J27" i="13"/>
  <c r="K27" i="13"/>
  <c r="G27" i="13"/>
  <c r="H27" i="13"/>
  <c r="I27" i="13"/>
  <c r="F27" i="13"/>
  <c r="F35" i="13" l="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<sst xmlns="http://schemas.openxmlformats.org/spreadsheetml/2006/main" count="883" uniqueCount="352">
  <si>
    <t>Noise mitigation costs and benefits</t>
  </si>
  <si>
    <t>Version 2.0 - 8 March 2024</t>
  </si>
  <si>
    <t>This workbook template is to assist in quantification of road-traffic noise mitigation option costs and benefits (based on house prices and health studies) in accordance with:</t>
  </si>
  <si>
    <r>
      <t xml:space="preserve">Waka Kotahi, </t>
    </r>
    <r>
      <rPr>
        <i/>
        <sz val="12"/>
        <color theme="1"/>
        <rFont val="Calibri"/>
        <family val="2"/>
        <scheme val="minor"/>
      </rPr>
      <t>Guide to assessing road-traffic noise</t>
    </r>
    <r>
      <rPr>
        <sz val="12"/>
        <color theme="1"/>
        <rFont val="Calibri"/>
        <family val="2"/>
        <scheme val="minor"/>
      </rPr>
      <t>, February 2024</t>
    </r>
  </si>
  <si>
    <t>https://nzta.govt.nz/resources/guide-to-assessing-road-traffic-noise/</t>
  </si>
  <si>
    <t>Overview</t>
  </si>
  <si>
    <t>Users are responsible for checking/verifying the calculations and outputs from this workbook. This workbook should only be used by acoustics specialists.</t>
  </si>
  <si>
    <t xml:space="preserve">This workbook has been designed to undertake basic analysis/calculations in a transparent manner, allowing for further customisation. </t>
  </si>
  <si>
    <t>Various sample results tables and graphs are provided but assessors are expected to adapt and supplement these as required.</t>
  </si>
  <si>
    <t>The data is structured so that further analysis, such as using pivot tables, should be efficient.</t>
  </si>
  <si>
    <t>For normal application the following steps should be followed:</t>
  </si>
  <si>
    <t>1)</t>
  </si>
  <si>
    <t>Enter the project name, evaluation date and any comments in the constants worksheet</t>
  </si>
  <si>
    <t>2)</t>
  </si>
  <si>
    <t>Look up the most recent REINZ national median house price (from the REINZ monthly New Zealand Property Report) and enter that value (and its corresponding date) in the constants worksheet</t>
  </si>
  <si>
    <t>3)</t>
  </si>
  <si>
    <t>Look up StatsNZ census data for the project area and enter the applicable Statistical Areas (SA2s), SA2s population, SA2s occupied dwellings, and % of the population over 18, in the constants worksheet.</t>
  </si>
  <si>
    <t>4)</t>
  </si>
  <si>
    <t>If available from the project engineers/quantity surveyors, add unit costs for project-specific ('user-defined') noise barriers and surfaces in the constants worksheet. Other unit costs can be adjusted for inflation if advised by the project quantity surveyor.</t>
  </si>
  <si>
    <t>5)</t>
  </si>
  <si>
    <t>For each option (in each area), enter the length of noise barriers, type/lanes/length of low noise road surfaces, and number of PPFs to have building-modification mitigation (BMM) in the mitigation worksheet.</t>
  </si>
  <si>
    <t>6)</t>
  </si>
  <si>
    <t>In the noise levels worksheet enter PPF reference number, PPF street addresses, floor (default to 1), and assessment areas (A, B, C,….etc.). If copying from another source then only paste values to preserve formatting.</t>
  </si>
  <si>
    <t>7)</t>
  </si>
  <si>
    <t>For each PPF, select in the noise levels worksheet whether it is affected by a road that is classified as New or Altered under NZS 6806.</t>
  </si>
  <si>
    <t>8)</t>
  </si>
  <si>
    <t>In the noise levels worksheet enter predicted noise levels for each scenario (or measured/assessed for the existing scenario). Again, if copying from another source then only paste values to preserve formatting.</t>
  </si>
  <si>
    <t>9)</t>
  </si>
  <si>
    <t>View the graphs and tables in the results worksheets.</t>
  </si>
  <si>
    <t>Costs provided are only indicative and can be updated by the project team. For most assessments occurring prior to detailed design, the costs will remain subject to substantial uncertainty.</t>
  </si>
  <si>
    <t>In acknowledgement of the inherent uncertainty, the indicative costs have been simplified since the previous spreadsheet version, with more limited generic options available.</t>
  </si>
  <si>
    <t>Costs for noise walls are limited to common heights and only in 1 m increments. Noise wall heights should be rounded up.</t>
  </si>
  <si>
    <t>Building modification costs for building types other than residential units cannot be included in this workbook.</t>
  </si>
  <si>
    <t>The workbook does not include the more lenient NZS 6806 criteria for new roads with more than 75,000 vpd.</t>
  </si>
  <si>
    <t>Health effects have been quantified based on the method identified in research project TAR 19/01 undertaken by AECOM.</t>
  </si>
  <si>
    <t>Indicative values from that study are included in the constants worksheet, relating to the central predictions. If updated information is available, these values should be reviewed and edited.</t>
  </si>
  <si>
    <t>Workbook notes</t>
  </si>
  <si>
    <t>Up to 200 rows of data may be entered for PPFs (including where there are multiple floors).</t>
  </si>
  <si>
    <t>Up to 20 assessment areas can be used. Naming of these areas is fixed in the spreadsheet as letters A to T (to simplify filtering).</t>
  </si>
  <si>
    <t>Up to six mitigation options can be used for each assessment area. The names are fixed as "Option 1" to "Option 6" (again, to simplify filtering and presentation of results).</t>
  </si>
  <si>
    <t>Even if there are more than six possible noise mitigation options/permutations, then no more than six options should be evaluated to illustrate the range of potential outcomes/effects; further refinement of a selected option can occur later.</t>
  </si>
  <si>
    <t>"Sub-options" should be configured as separate options - if options for each side of a road are independent then separate assessment areas should be used.</t>
  </si>
  <si>
    <t>If there are multiple barriers in an area with the same height then the total length should be entered.</t>
  </si>
  <si>
    <t>To enter a combined noise wall/bund include barrier lengths for the relative heights of each component.</t>
  </si>
  <si>
    <t>Only one type of low noise surface can be selected for each option.</t>
  </si>
  <si>
    <t>When entering data in the noise levels worksheet do not move data by dragging with the mouse as that will break links to the data and formatting. To move data, cut and then paste in the correct place.</t>
  </si>
  <si>
    <t>Many input cells have data validation to restrict the type/range of values that can be entered.</t>
  </si>
  <si>
    <r>
      <t xml:space="preserve">Each worksheet is partly protected to prevent inadvertent changes, but they can be unprotected without a password: </t>
    </r>
    <r>
      <rPr>
        <i/>
        <sz val="12"/>
        <color theme="1"/>
        <rFont val="Calibri"/>
        <family val="2"/>
        <scheme val="minor"/>
      </rPr>
      <t xml:space="preserve">Review </t>
    </r>
    <r>
      <rPr>
        <sz val="12"/>
        <color theme="1"/>
        <rFont val="Calibri"/>
        <family val="2"/>
        <scheme val="minor"/>
      </rPr>
      <t>&gt;</t>
    </r>
    <r>
      <rPr>
        <i/>
        <sz val="12"/>
        <color theme="1"/>
        <rFont val="Calibri"/>
        <family val="2"/>
        <scheme val="minor"/>
      </rPr>
      <t xml:space="preserve"> Unprotect Sheet</t>
    </r>
  </si>
  <si>
    <t>Record of amendments to this workbook template</t>
  </si>
  <si>
    <t>version</t>
  </si>
  <si>
    <t>date</t>
  </si>
  <si>
    <t>main changes</t>
  </si>
  <si>
    <t>v2.0</t>
  </si>
  <si>
    <t>Macros removed - calculations now in each cell and not functions</t>
  </si>
  <si>
    <t>Transit Guideline columns removed</t>
  </si>
  <si>
    <t>Resurfacing costs added over analysis period (default 40 years)</t>
  </si>
  <si>
    <t>Unit costs updated and simplified</t>
  </si>
  <si>
    <t>Allowed for multiple assessment areas in single worksheet (using filters)</t>
  </si>
  <si>
    <t>Health benefits added and calculated over analysis period</t>
  </si>
  <si>
    <t>Health guideline level and ratings added</t>
  </si>
  <si>
    <t>BCR calculation removed</t>
  </si>
  <si>
    <t>v1.0</t>
  </si>
  <si>
    <t>First published</t>
  </si>
  <si>
    <t>Project name:</t>
  </si>
  <si>
    <t>Evaluation date:</t>
  </si>
  <si>
    <t>Comments/assumptions:</t>
  </si>
  <si>
    <t>House price and BMM constants</t>
  </si>
  <si>
    <t>(used in house price benefit calculation in accordance with NZS 6806 Appendix D)</t>
  </si>
  <si>
    <t>National median house price (REINZ):</t>
  </si>
  <si>
    <t>Date:</t>
  </si>
  <si>
    <t>https://www.reinz.co.nz/Web/Data-and-Products/Property-reports.aspx</t>
  </si>
  <si>
    <t>Constants used in calculation of BMM benefit for category C PPFs:</t>
  </si>
  <si>
    <t>Internal noise criterion:</t>
  </si>
  <si>
    <t>Default external to internal reduction:</t>
  </si>
  <si>
    <t>Noise mitigation indicative unit costs</t>
  </si>
  <si>
    <t>(default values updated January 2024)</t>
  </si>
  <si>
    <t>Noise barriers cost per linear metre:</t>
  </si>
  <si>
    <t>(round all barrier heights up to the nearest metre)</t>
  </si>
  <si>
    <t>Wall</t>
  </si>
  <si>
    <t>Bund</t>
  </si>
  <si>
    <t>User-defined</t>
  </si>
  <si>
    <t xml:space="preserve">@ 1 m high </t>
  </si>
  <si>
    <t xml:space="preserve">@ 2 m high </t>
  </si>
  <si>
    <t xml:space="preserve">@ 3 m high </t>
  </si>
  <si>
    <t xml:space="preserve">@ 4 m high </t>
  </si>
  <si>
    <t xml:space="preserve">@ 5 m high </t>
  </si>
  <si>
    <t>Low noise road surfaces cost per square metre:</t>
  </si>
  <si>
    <t>code</t>
  </si>
  <si>
    <t>unit cost</t>
  </si>
  <si>
    <t>resurfacing</t>
  </si>
  <si>
    <t>Porous asphalt (not LN)</t>
  </si>
  <si>
    <t>PA</t>
  </si>
  <si>
    <t>LN3 porous asphalt</t>
  </si>
  <si>
    <t>LN3</t>
  </si>
  <si>
    <t>LN5 porous asphalt</t>
  </si>
  <si>
    <t>LN5</t>
  </si>
  <si>
    <t>Assumed surface width per lane (for cost estimate):</t>
  </si>
  <si>
    <t>Building modification mitigation cost per PPF:</t>
  </si>
  <si>
    <t>Ventilation:</t>
  </si>
  <si>
    <t>Envelope and ventilation:</t>
  </si>
  <si>
    <t>Valuation constants:</t>
  </si>
  <si>
    <t>Discount rate:</t>
  </si>
  <si>
    <t>Analysis period:</t>
  </si>
  <si>
    <t>Uniform series present worth factor:</t>
  </si>
  <si>
    <t>Health/population data</t>
  </si>
  <si>
    <t>(used in QALY / health benefit calculation)</t>
  </si>
  <si>
    <t>data year</t>
  </si>
  <si>
    <t>reference</t>
  </si>
  <si>
    <t>Population:</t>
  </si>
  <si>
    <t>Statistical areas (SA2s):</t>
  </si>
  <si>
    <t>319200,…</t>
  </si>
  <si>
    <t>StatsNZ</t>
  </si>
  <si>
    <t>(SA2 ID numbers)</t>
  </si>
  <si>
    <t>SA2s population:</t>
  </si>
  <si>
    <t>SA2s number of occupied dwellings:</t>
  </si>
  <si>
    <t>Average number of residents per PPF:</t>
  </si>
  <si>
    <t>%population over 18* years old:</t>
  </si>
  <si>
    <t>(* sleep and annoyance effects relate to the over 18 population, but that could be approximated here as over 15 if using  StatsNZ summary data - sum of StatsNZ attributes p1539+p4064+p6500)</t>
  </si>
  <si>
    <t>https://datafinder.stats.govt.nz/layer/103905-2018-census-occupied-and-unoccupied-private-dwellings-by-statistical-area-2/</t>
  </si>
  <si>
    <t>https://datafinder.stats.govt.nz/layer/105008-estimated-resident-population-at-30-june-2018-by-statistical-area-2/</t>
  </si>
  <si>
    <t>WHO guideline exposure level:</t>
  </si>
  <si>
    <r>
      <t>(approximated as single L</t>
    </r>
    <r>
      <rPr>
        <i/>
        <vertAlign val="subscript"/>
        <sz val="11"/>
        <rFont val="Calibri"/>
        <family val="2"/>
        <scheme val="minor"/>
      </rPr>
      <t>Aeq(24h)</t>
    </r>
    <r>
      <rPr>
        <i/>
        <sz val="11"/>
        <rFont val="Calibri"/>
        <family val="2"/>
        <scheme val="minor"/>
      </rPr>
      <t xml:space="preserve"> value)</t>
    </r>
  </si>
  <si>
    <r>
      <t>Guideline (L</t>
    </r>
    <r>
      <rPr>
        <vertAlign val="subscript"/>
        <sz val="11"/>
        <rFont val="Calibri"/>
        <family val="2"/>
        <scheme val="minor"/>
      </rPr>
      <t>Aeq(24h)</t>
    </r>
    <r>
      <rPr>
        <sz val="11"/>
        <rFont val="Calibri"/>
        <family val="2"/>
        <scheme val="minor"/>
      </rPr>
      <t>):</t>
    </r>
  </si>
  <si>
    <t>WHO</t>
  </si>
  <si>
    <t>Conversion of sound levels:</t>
  </si>
  <si>
    <r>
      <t>L</t>
    </r>
    <r>
      <rPr>
        <vertAlign val="subscript"/>
        <sz val="11"/>
        <rFont val="Calibri"/>
        <family val="2"/>
        <scheme val="minor"/>
      </rPr>
      <t>Aeq(24h)</t>
    </r>
    <r>
      <rPr>
        <sz val="11"/>
        <rFont val="Calibri"/>
        <family val="2"/>
        <scheme val="minor"/>
      </rPr>
      <t xml:space="preserve"> to L</t>
    </r>
    <r>
      <rPr>
        <vertAlign val="subscript"/>
        <sz val="11"/>
        <rFont val="Calibri"/>
        <family val="2"/>
        <scheme val="minor"/>
      </rPr>
      <t>den</t>
    </r>
  </si>
  <si>
    <t>Brink</t>
  </si>
  <si>
    <r>
      <t>L</t>
    </r>
    <r>
      <rPr>
        <vertAlign val="subscript"/>
        <sz val="11"/>
        <rFont val="Calibri"/>
        <family val="2"/>
        <scheme val="minor"/>
      </rPr>
      <t>Aeq(24h)</t>
    </r>
    <r>
      <rPr>
        <sz val="11"/>
        <rFont val="Calibri"/>
        <family val="2"/>
        <scheme val="minor"/>
      </rPr>
      <t xml:space="preserve"> to L</t>
    </r>
    <r>
      <rPr>
        <vertAlign val="subscript"/>
        <sz val="11"/>
        <rFont val="Calibri"/>
        <family val="2"/>
        <scheme val="minor"/>
      </rPr>
      <t>night</t>
    </r>
  </si>
  <si>
    <t>Value of a QALY:</t>
  </si>
  <si>
    <t>Value:</t>
  </si>
  <si>
    <t>TAR1901</t>
  </si>
  <si>
    <t>Ischaemic Heart Disease(IHD):</t>
  </si>
  <si>
    <t>Relative risk / 10 dB:</t>
  </si>
  <si>
    <r>
      <t>Minimum (L</t>
    </r>
    <r>
      <rPr>
        <vertAlign val="subscript"/>
        <sz val="11"/>
        <rFont val="Calibri"/>
        <family val="2"/>
        <scheme val="minor"/>
      </rPr>
      <t>den</t>
    </r>
    <r>
      <rPr>
        <sz val="11"/>
        <rFont val="Calibri"/>
        <family val="2"/>
        <scheme val="minor"/>
      </rPr>
      <t>):</t>
    </r>
  </si>
  <si>
    <t>Incidence (total population):</t>
  </si>
  <si>
    <t>Mortality rate:</t>
  </si>
  <si>
    <t>Years lived with IHD (morbidity):</t>
  </si>
  <si>
    <t>Years lost due to IHD (mortality):</t>
  </si>
  <si>
    <t>Disability weighting (morbidity):</t>
  </si>
  <si>
    <t>Disability weighting (mortality):</t>
  </si>
  <si>
    <t>Sleep disturbance:</t>
  </si>
  <si>
    <t>Curve:</t>
  </si>
  <si>
    <t>a:</t>
  </si>
  <si>
    <t>Basner</t>
  </si>
  <si>
    <t>b:</t>
  </si>
  <si>
    <t>c:</t>
  </si>
  <si>
    <r>
      <t>Min (L</t>
    </r>
    <r>
      <rPr>
        <vertAlign val="subscript"/>
        <sz val="11"/>
        <rFont val="Calibri"/>
        <family val="2"/>
        <scheme val="minor"/>
      </rPr>
      <t>night</t>
    </r>
    <r>
      <rPr>
        <sz val="11"/>
        <rFont val="Calibri"/>
        <family val="2"/>
        <scheme val="minor"/>
      </rPr>
      <t>):</t>
    </r>
  </si>
  <si>
    <r>
      <t>Max (L</t>
    </r>
    <r>
      <rPr>
        <vertAlign val="subscript"/>
        <sz val="11"/>
        <rFont val="Calibri"/>
        <family val="2"/>
        <scheme val="minor"/>
      </rPr>
      <t>night</t>
    </r>
    <r>
      <rPr>
        <sz val="11"/>
        <rFont val="Calibri"/>
        <family val="2"/>
        <scheme val="minor"/>
      </rPr>
      <t>):</t>
    </r>
  </si>
  <si>
    <t>Disability weighting:</t>
  </si>
  <si>
    <t>Annoyance:</t>
  </si>
  <si>
    <t>Guski</t>
  </si>
  <si>
    <r>
      <t>Min (L</t>
    </r>
    <r>
      <rPr>
        <vertAlign val="subscript"/>
        <sz val="11"/>
        <rFont val="Calibri"/>
        <family val="2"/>
        <scheme val="minor"/>
      </rPr>
      <t>den</t>
    </r>
    <r>
      <rPr>
        <sz val="11"/>
        <rFont val="Calibri"/>
        <family val="2"/>
        <scheme val="minor"/>
      </rPr>
      <t>):</t>
    </r>
  </si>
  <si>
    <r>
      <t>Max (L</t>
    </r>
    <r>
      <rPr>
        <vertAlign val="subscript"/>
        <sz val="11"/>
        <rFont val="Calibri"/>
        <family val="2"/>
        <scheme val="minor"/>
      </rPr>
      <t>den</t>
    </r>
    <r>
      <rPr>
        <sz val="11"/>
        <rFont val="Calibri"/>
        <family val="2"/>
        <scheme val="minor"/>
      </rPr>
      <t>):</t>
    </r>
  </si>
  <si>
    <t>Rating of average structural mitigation</t>
  </si>
  <si>
    <t>(average for ≥ 0.5 dB reductions)</t>
  </si>
  <si>
    <t>Impact</t>
  </si>
  <si>
    <t xml:space="preserve">  - - -</t>
  </si>
  <si>
    <t xml:space="preserve">  - - </t>
  </si>
  <si>
    <t xml:space="preserve">  -</t>
  </si>
  <si>
    <t xml:space="preserve">  o</t>
  </si>
  <si>
    <t xml:space="preserve">  +</t>
  </si>
  <si>
    <t xml:space="preserve">  + +</t>
  </si>
  <si>
    <t xml:space="preserve">  + + +</t>
  </si>
  <si>
    <t>Rating of noise levels at PPFs</t>
  </si>
  <si>
    <t>NZS 6806 categories</t>
  </si>
  <si>
    <t>More than 10% in Cat C</t>
  </si>
  <si>
    <t>10% or fewer in Cat C</t>
  </si>
  <si>
    <t>5% or fewer in Cat C</t>
  </si>
  <si>
    <t>-</t>
  </si>
  <si>
    <t>All in Cat A or B</t>
  </si>
  <si>
    <t>Cat A &amp; 5% or fewer in Cat B</t>
  </si>
  <si>
    <t>All in Cat A</t>
  </si>
  <si>
    <t>Lookup table for QALYs lost</t>
  </si>
  <si>
    <r>
      <t>L</t>
    </r>
    <r>
      <rPr>
        <vertAlign val="subscript"/>
        <sz val="11"/>
        <rFont val="Calibri"/>
        <family val="2"/>
        <scheme val="minor"/>
      </rPr>
      <t>Aeq(24h)</t>
    </r>
  </si>
  <si>
    <t>QALYs lost/PPF</t>
  </si>
  <si>
    <t>Sleep</t>
  </si>
  <si>
    <t>Annoyance</t>
  </si>
  <si>
    <t>IHD</t>
  </si>
  <si>
    <t>References</t>
  </si>
  <si>
    <t>World Health Organisation Regional Office for Europe, Environmental Noise Guidelines for the European Region, 2018</t>
  </si>
  <si>
    <t>Basner, M. and McGuire, S., WHO Environmental Noise Guidelines for the European Region: A Systematic Review on Environmental Noise and Effects on Sleep, International Journal of Environmental Research and Public Health, 15, 519, 2018</t>
  </si>
  <si>
    <r>
      <t>Brink, M., Sch</t>
    </r>
    <r>
      <rPr>
        <sz val="11"/>
        <rFont val="Calibri"/>
        <family val="2"/>
      </rPr>
      <t>äffer, B., Pieren, R. and Wunderli, J.M., Conversion between noise exposure indicators Leq24h, LDay, LEvening, LNight, Ldn and Lden: Principles and practical guidance, International Journal of Hygiene and Environmental Health, 1, 221, 2018</t>
    </r>
  </si>
  <si>
    <t>Gutski, R., Schreckenberg, D. and Schuemer, R., WHO Environmental Noise Guidelines for the European Region: A Systematic Review on Environmental Noise and Annoyance, International Journal of Environmental Research and Public Health, 14, 1539, 2017</t>
  </si>
  <si>
    <t>Waka Kotahi research project TAR 19/01, Social cost (health) of land transport noise exposure</t>
  </si>
  <si>
    <t>Noise wall lengths (metres)</t>
  </si>
  <si>
    <t>Noise bund lengths (metres)</t>
  </si>
  <si>
    <t>User-defined barrier lengths (metres)</t>
  </si>
  <si>
    <t>Road surfaces</t>
  </si>
  <si>
    <t>Number of PPFs for treatment (BMM)</t>
  </si>
  <si>
    <t>Costs filtered by area:</t>
  </si>
  <si>
    <t>(area set in Results worksheet)</t>
  </si>
  <si>
    <t>Area</t>
  </si>
  <si>
    <t>Option</t>
  </si>
  <si>
    <t>Total cost</t>
  </si>
  <si>
    <t>wall cost</t>
  </si>
  <si>
    <t>@ 1 m high</t>
  </si>
  <si>
    <t>bund cost</t>
  </si>
  <si>
    <t>user-defined barrier cost</t>
  </si>
  <si>
    <t>type</t>
  </si>
  <si>
    <t>lanes</t>
  </si>
  <si>
    <t>length (m)</t>
  </si>
  <si>
    <t>surface area</t>
  </si>
  <si>
    <t>per surfacing</t>
  </si>
  <si>
    <t>resurface</t>
  </si>
  <si>
    <t>surfaces cost</t>
  </si>
  <si>
    <t>ventilation</t>
  </si>
  <si>
    <t>envelope and ventilation</t>
  </si>
  <si>
    <t>BMM PPFs</t>
  </si>
  <si>
    <t>BMM cost</t>
  </si>
  <si>
    <t>Option 1</t>
  </si>
  <si>
    <t>Option 2</t>
  </si>
  <si>
    <t>Option 3</t>
  </si>
  <si>
    <t>Option 4</t>
  </si>
  <si>
    <t>Option 5</t>
  </si>
  <si>
    <t>Option 6</t>
  </si>
  <si>
    <t>A</t>
  </si>
  <si>
    <t>Walls</t>
  </si>
  <si>
    <t>Bunds</t>
  </si>
  <si>
    <t>User barriers</t>
  </si>
  <si>
    <t>Surfaces</t>
  </si>
  <si>
    <t>BMM</t>
  </si>
  <si>
    <t>B</t>
  </si>
  <si>
    <t>C</t>
  </si>
  <si>
    <t>D</t>
  </si>
  <si>
    <t>E</t>
  </si>
  <si>
    <t>F</t>
  </si>
  <si>
    <t>G</t>
  </si>
  <si>
    <t>H</t>
  </si>
  <si>
    <t>I</t>
  </si>
  <si>
    <t>J</t>
  </si>
  <si>
    <t>K</t>
  </si>
  <si>
    <t>L</t>
  </si>
  <si>
    <t>M</t>
  </si>
  <si>
    <t>N</t>
  </si>
  <si>
    <t>O</t>
  </si>
  <si>
    <t>P</t>
  </si>
  <si>
    <t>Q</t>
  </si>
  <si>
    <t>R</t>
  </si>
  <si>
    <t>S</t>
  </si>
  <si>
    <t>T</t>
  </si>
  <si>
    <t>Protected Premises and Facilities</t>
  </si>
  <si>
    <r>
      <t>Noise levels,  L</t>
    </r>
    <r>
      <rPr>
        <vertAlign val="subscript"/>
        <sz val="11"/>
        <rFont val="Calibri"/>
        <family val="2"/>
        <scheme val="minor"/>
      </rPr>
      <t>Aeq(24h)</t>
    </r>
    <r>
      <rPr>
        <sz val="11"/>
        <rFont val="Calibri"/>
        <family val="2"/>
        <scheme val="minor"/>
      </rPr>
      <t xml:space="preserve"> dB (predicted for design year other than 'existing')</t>
    </r>
  </si>
  <si>
    <t>NZS 6806 criteria</t>
  </si>
  <si>
    <t>NZS 6806 categories (A, B or C)</t>
  </si>
  <si>
    <t>Do-minimum delta</t>
  </si>
  <si>
    <t>Difference between options and do-minimum</t>
  </si>
  <si>
    <t>Components of benefit calculation using method in NZS 6806 based on house prices</t>
  </si>
  <si>
    <t>QALYs lost</t>
  </si>
  <si>
    <t>Filtered by area:</t>
  </si>
  <si>
    <t>PPF ref</t>
  </si>
  <si>
    <t>Street address</t>
  </si>
  <si>
    <t>Floor</t>
  </si>
  <si>
    <t>NZS 6806</t>
  </si>
  <si>
    <t>L, exist</t>
  </si>
  <si>
    <t>L, do-not</t>
  </si>
  <si>
    <t>L, do-min</t>
  </si>
  <si>
    <t>L, opt 1</t>
  </si>
  <si>
    <t>L, opt 2</t>
  </si>
  <si>
    <t>L, opt 3</t>
  </si>
  <si>
    <t>L, opt 4</t>
  </si>
  <si>
    <t>L, opt 5</t>
  </si>
  <si>
    <t>L, opt 6</t>
  </si>
  <si>
    <t>Cat A</t>
  </si>
  <si>
    <t>Cat B</t>
  </si>
  <si>
    <t>C, exist</t>
  </si>
  <si>
    <t>C, do-not</t>
  </si>
  <si>
    <t>C, do-min</t>
  </si>
  <si>
    <t>C, opt 1</t>
  </si>
  <si>
    <t>C, opt 2</t>
  </si>
  <si>
    <t>C, opt 3</t>
  </si>
  <si>
    <t>C, opt 4</t>
  </si>
  <si>
    <t>C, opt 5</t>
  </si>
  <si>
    <t>C, opt 6</t>
  </si>
  <si>
    <t>D, exist</t>
  </si>
  <si>
    <t>D, do-not</t>
  </si>
  <si>
    <t>D, opt 1</t>
  </si>
  <si>
    <t>D, opt 2</t>
  </si>
  <si>
    <t>D, opt 3</t>
  </si>
  <si>
    <t>D, opt 4</t>
  </si>
  <si>
    <t>D, opt 5</t>
  </si>
  <si>
    <t>D, opt 6</t>
  </si>
  <si>
    <t>baseline</t>
  </si>
  <si>
    <t>a, opt 1</t>
  </si>
  <si>
    <t>a, opt 2</t>
  </si>
  <si>
    <t>a, opt 3</t>
  </si>
  <si>
    <t>a, opt 4</t>
  </si>
  <si>
    <t>a, opt 5</t>
  </si>
  <si>
    <t>a, opt 6</t>
  </si>
  <si>
    <t>b, opt 1</t>
  </si>
  <si>
    <t>b, opt 2</t>
  </si>
  <si>
    <t>b, opt 3</t>
  </si>
  <si>
    <t>b, opt 4</t>
  </si>
  <si>
    <t>b, opt 5</t>
  </si>
  <si>
    <t>b, opt 6</t>
  </si>
  <si>
    <t>c, opt 1</t>
  </si>
  <si>
    <t>c, opt 2</t>
  </si>
  <si>
    <t>c, opt 3</t>
  </si>
  <si>
    <t>c, opt 4</t>
  </si>
  <si>
    <t>c, opt 5</t>
  </si>
  <si>
    <t>c, opt 6</t>
  </si>
  <si>
    <t>abc, opt 1</t>
  </si>
  <si>
    <t>abc, opt 2</t>
  </si>
  <si>
    <t>abc, opt 3</t>
  </si>
  <si>
    <t>abc, opt 4</t>
  </si>
  <si>
    <t>abc, opt 5</t>
  </si>
  <si>
    <t>abc, opt 6</t>
  </si>
  <si>
    <t>Q, exist</t>
  </si>
  <si>
    <t>Q, do-not</t>
  </si>
  <si>
    <t>Q, do-min</t>
  </si>
  <si>
    <t>Q, opt 1</t>
  </si>
  <si>
    <t>Q, opt 2</t>
  </si>
  <si>
    <t>Q, opt 3</t>
  </si>
  <si>
    <t>Q, opt 4</t>
  </si>
  <si>
    <t>Q, opt 5</t>
  </si>
  <si>
    <t>Q, opt 6</t>
  </si>
  <si>
    <t>New</t>
  </si>
  <si>
    <t>Existing</t>
  </si>
  <si>
    <t>Do-nothing</t>
  </si>
  <si>
    <t>Do-minimum</t>
  </si>
  <si>
    <t>Project wide results</t>
  </si>
  <si>
    <t>Category A:</t>
  </si>
  <si>
    <t>Category B:</t>
  </si>
  <si>
    <t>Category C:</t>
  </si>
  <si>
    <t>Total:</t>
  </si>
  <si>
    <t>Approximate threshold of health effects</t>
  </si>
  <si>
    <t>Health costs (per annum)</t>
  </si>
  <si>
    <t>QALYs lost:</t>
  </si>
  <si>
    <t>Health cost:</t>
  </si>
  <si>
    <t>Assessment area results</t>
  </si>
  <si>
    <t>Select area:</t>
  </si>
  <si>
    <t>Rating:</t>
  </si>
  <si>
    <t>Consistency check that BMM cost is included for at least all category C PPFs:</t>
  </si>
  <si>
    <t>#BMM ≥ #Cat C:</t>
  </si>
  <si>
    <t>WHO guideline exposure level</t>
  </si>
  <si>
    <t>Structural mitigation</t>
  </si>
  <si>
    <t>≥ 0.5 dB reduction:</t>
  </si>
  <si>
    <t>Average (≥ 0.5 dB):</t>
  </si>
  <si>
    <t>Distribution:</t>
  </si>
  <si>
    <t>≥ 10 dB</t>
  </si>
  <si>
    <t>Indicative costs</t>
  </si>
  <si>
    <t>Walls:</t>
  </si>
  <si>
    <t>Bunds:</t>
  </si>
  <si>
    <t>User barriers:</t>
  </si>
  <si>
    <t>Surfaces:</t>
  </si>
  <si>
    <t>BMM:</t>
  </si>
  <si>
    <t>(#PPFs)</t>
  </si>
  <si>
    <t>Total cost:</t>
  </si>
  <si>
    <t>Monetised benefits</t>
  </si>
  <si>
    <t>NZS 6806 benefit:</t>
  </si>
  <si>
    <t>QALYs gained:</t>
  </si>
  <si>
    <t xml:space="preserve"> (from do-minimum)</t>
  </si>
  <si>
    <t>Health benefit: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</si>
</sst>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9">
    <numFmt numFmtId="44" formatCode="_-&quot;$&quot;* #,##0.00_-;\-&quot;$&quot;* #,##0.00_-;_-&quot;$&quot;* &quot;-&quot;??_-;_-@_-"/>
    <numFmt numFmtId="164" formatCode="0\ &quot;m³&quot;"/>
    <numFmt numFmtId="165" formatCode="&quot;$&quot;#,##0"/>
    <numFmt numFmtId="166" formatCode="0\ &quot;dB&quot;"/>
    <numFmt numFmtId="167" formatCode="0\ &quot;m&quot;"/>
    <numFmt numFmtId="168" formatCode="0\ &quot;PPFs&quot;"/>
    <numFmt numFmtId="169" formatCode="0.0"/>
    <numFmt numFmtId="170" formatCode="0.0\ &quot;dB&quot;"/>
    <numFmt numFmtId="171" formatCode="mmm\ yy"/>
    <numFmt numFmtId="172" formatCode="0.0%"/>
    <numFmt numFmtId="173" formatCode="&quot;$&quot;#,##0.0"/>
    <numFmt numFmtId="174" formatCode="&quot;$&quot;0\ &quot;/m&quot;"/>
    <numFmt numFmtId="175" formatCode="&quot;$&quot;#,##0\ &quot;/PPF&quot;"/>
    <numFmt numFmtId="176" formatCode="&quot;$&quot;0\ &quot;/m²&quot;"/>
    <numFmt numFmtId="177" formatCode="0.0\ &quot;m&quot;"/>
    <numFmt numFmtId="178" formatCode="#,##0\ &quot;m&quot;"/>
    <numFmt numFmtId="179" formatCode="#,##0&quot; m²&quot;"/>
    <numFmt numFmtId="180" formatCode="0.0\ &quot;people&quot;"/>
    <numFmt numFmtId="181" formatCode="&quot;$&quot;#,##0\ &quot;/QALY&quot;"/>
    <numFmt numFmtId="182" formatCode="0.00000"/>
    <numFmt numFmtId="183" formatCode="0.0000"/>
    <numFmt numFmtId="184" formatCode="0.000"/>
    <numFmt numFmtId="185" formatCode="0.000%"/>
    <numFmt numFmtId="186" formatCode="0\ &quot;years&quot;"/>
    <numFmt numFmtId="187" formatCode="0.0\ &quot;years&quot;"/>
    <numFmt numFmtId="188" formatCode="#,##0.000"/>
    <numFmt numFmtId="189" formatCode="0\ &quot;people&quot;"/>
    <numFmt numFmtId="190" formatCode="&quot;&lt; &quot;\ 0.0\ &quot;dB&quot;"/>
    <numFmt numFmtId="191" formatCode="&quot;≥ &quot;\ 0.0\ &quot;dB&quot;"/>
  </numFmts>
  <fonts count="39" x14ac:knownFonts="1">
    <font>
      <sz val="10"/>
      <name val="Arial"/>
    </font>
    <font>
      <sz val="11"/>
      <color theme="1"/>
      <name val="Calibri"/>
      <family val="2"/>
      <scheme val="minor"/>
    </font>
    <font>
      <sz val="8"/>
      <name val="Arial"/>
      <family val="2"/>
    </font>
    <font>
      <b/>
      <sz val="18"/>
      <color theme="1"/>
      <name val="Calibri"/>
      <family val="2"/>
      <scheme val="minor"/>
    </font>
    <font>
      <sz val="12"/>
      <color theme="1"/>
      <name val="Calibri"/>
      <family val="2"/>
      <scheme val="minor"/>
    </font>
    <font>
      <i/>
      <sz val="12"/>
      <color theme="1"/>
      <name val="Calibri"/>
      <family val="2"/>
      <scheme val="minor"/>
    </font>
    <font>
      <u/>
      <sz val="11"/>
      <color theme="10"/>
      <name val="Calibri"/>
      <family val="2"/>
      <scheme val="minor"/>
    </font>
    <font>
      <b/>
      <sz val="14"/>
      <color theme="1"/>
      <name val="Calibri"/>
      <family val="2"/>
      <scheme val="minor"/>
    </font>
    <font>
      <b/>
      <sz val="12"/>
      <color theme="1"/>
      <name val="Calibri"/>
      <family val="2"/>
      <scheme val="minor"/>
    </font>
    <font>
      <b/>
      <sz val="10"/>
      <color theme="1"/>
      <name val="Calibri"/>
      <family val="2"/>
      <scheme val="minor"/>
    </font>
    <font>
      <b/>
      <sz val="11"/>
      <name val="Calibri"/>
      <family val="2"/>
      <scheme val="minor"/>
    </font>
    <font>
      <sz val="11"/>
      <name val="Calibri"/>
      <family val="2"/>
      <scheme val="minor"/>
    </font>
    <font>
      <b/>
      <sz val="12"/>
      <name val="Calibri"/>
      <family val="2"/>
      <scheme val="minor"/>
    </font>
    <font>
      <sz val="10"/>
      <name val="Arial"/>
      <family val="2"/>
    </font>
    <font>
      <sz val="10"/>
      <name val="Calibri"/>
      <family val="2"/>
      <scheme val="minor"/>
    </font>
    <font>
      <i/>
      <sz val="11"/>
      <name val="Calibri"/>
      <family val="2"/>
      <scheme val="minor"/>
    </font>
    <font>
      <sz val="11"/>
      <color theme="0" tint="-0.499984740745262"/>
      <name val="Calibri"/>
      <family val="2"/>
      <scheme val="minor"/>
    </font>
    <font>
      <sz val="9"/>
      <color theme="0" tint="-0.499984740745262"/>
      <name val="Calibri"/>
      <family val="2"/>
      <scheme val="minor"/>
    </font>
    <font>
      <i/>
      <sz val="10"/>
      <color theme="0" tint="-0.499984740745262"/>
      <name val="Calibri"/>
      <family val="2"/>
      <scheme val="minor"/>
    </font>
    <font>
      <vertAlign val="subscript"/>
      <sz val="11"/>
      <name val="Calibri"/>
      <family val="2"/>
      <scheme val="minor"/>
    </font>
    <font>
      <i/>
      <sz val="9"/>
      <color rgb="FFFF0000"/>
      <name val="Calibri"/>
      <family val="2"/>
      <scheme val="minor"/>
    </font>
    <font>
      <b/>
      <sz val="11"/>
      <color theme="1"/>
      <name val="Calibri"/>
      <family val="2"/>
      <scheme val="minor"/>
    </font>
    <font>
      <b/>
      <sz val="14"/>
      <name val="Calibri"/>
      <family val="2"/>
      <scheme val="minor"/>
    </font>
    <font>
      <i/>
      <sz val="11"/>
      <color theme="1"/>
      <name val="Calibri"/>
      <family val="2"/>
      <scheme val="minor"/>
    </font>
    <font>
      <b/>
      <sz val="11"/>
      <color rgb="FFFF0000"/>
      <name val="Calibri"/>
      <family val="2"/>
      <scheme val="minor"/>
    </font>
    <font>
      <i/>
      <sz val="11"/>
      <color theme="0" tint="-0.499984740745262"/>
      <name val="Calibri"/>
      <family val="2"/>
      <scheme val="minor"/>
    </font>
    <font>
      <b/>
      <sz val="16"/>
      <name val="Calibri"/>
      <family val="2"/>
      <scheme val="minor"/>
    </font>
    <font>
      <i/>
      <sz val="9"/>
      <color theme="0" tint="-0.499984740745262"/>
      <name val="Calibri"/>
      <family val="2"/>
      <scheme val="minor"/>
    </font>
    <font>
      <sz val="11"/>
      <color rgb="FF00B050"/>
      <name val="Calibri"/>
      <family val="2"/>
      <scheme val="minor"/>
    </font>
    <font>
      <sz val="11"/>
      <color rgb="FFFF0000"/>
      <name val="Calibri"/>
      <family val="2"/>
      <scheme val="minor"/>
    </font>
    <font>
      <sz val="11"/>
      <color rgb="FFFF9900"/>
      <name val="Calibri"/>
      <family val="2"/>
      <scheme val="minor"/>
    </font>
    <font>
      <sz val="11"/>
      <color theme="0"/>
      <name val="Calibri"/>
      <family val="2"/>
      <scheme val="minor"/>
    </font>
    <font>
      <sz val="11"/>
      <name val="Wingdings"/>
      <charset val="2"/>
    </font>
    <font>
      <u/>
      <sz val="10"/>
      <color theme="10"/>
      <name val="Arial"/>
      <family val="2"/>
    </font>
    <font>
      <u/>
      <sz val="8"/>
      <color theme="10"/>
      <name val="Arial"/>
      <family val="2"/>
    </font>
    <font>
      <sz val="11"/>
      <name val="Calibri"/>
      <family val="2"/>
    </font>
    <font>
      <i/>
      <vertAlign val="subscript"/>
      <sz val="11"/>
      <name val="Calibri"/>
      <family val="2"/>
      <scheme val="minor"/>
    </font>
    <font>
      <sz val="11"/>
      <color rgb="FF000000"/>
      <name val="Calibri"/>
      <family val="2"/>
      <scheme val="minor"/>
    </font>
    <font>
      <u/>
      <sz val="12"/>
      <color theme="10"/>
      <name val="Calibri"/>
      <family val="2"/>
    </font>
  </fonts>
  <fills count="6">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CCFF99"/>
        <bgColor indexed="64"/>
      </patternFill>
    </fill>
    <fill>
      <patternFill patternType="solid">
        <fgColor theme="0" tint="-0.249977111117893"/>
        <bgColor indexed="64"/>
      </patternFill>
    </fill>
  </fills>
  <borders count="32">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xf numFmtId="0" fontId="1" fillId="0" borderId="0"/>
    <xf numFmtId="0" fontId="6" fillId="0" borderId="0" applyNumberFormat="0" applyFill="0" applyBorder="0" applyAlignment="0" applyProtection="0"/>
    <xf numFmtId="9" fontId="13" fillId="0" borderId="0" applyFont="0" applyFill="0" applyBorder="0" applyAlignment="0" applyProtection="0"/>
    <xf numFmtId="44" fontId="13" fillId="0" borderId="0" applyFont="0" applyFill="0" applyBorder="0" applyAlignment="0" applyProtection="0"/>
    <xf numFmtId="0" fontId="33" fillId="0" borderId="0" applyNumberFormat="0" applyFill="0" applyBorder="0" applyAlignment="0" applyProtection="0"/>
  </cellStyleXfs>
  <cellXfs count="241">
    <xf numFmtId="0" fontId="0" fillId="0" borderId="0" xfId="0"/>
    <xf numFmtId="0" fontId="3" fillId="0" borderId="0" xfId="1" applyFont="1"/>
    <xf numFmtId="0" fontId="4" fillId="0" borderId="0" xfId="1" applyFont="1"/>
    <xf numFmtId="0" fontId="7" fillId="0" borderId="0" xfId="1" applyFont="1"/>
    <xf numFmtId="0" fontId="8" fillId="0" borderId="0" xfId="1" applyFont="1" applyAlignment="1">
      <alignment horizontal="right"/>
    </xf>
    <xf numFmtId="0" fontId="9" fillId="0" borderId="0" xfId="1" applyFont="1"/>
    <xf numFmtId="0" fontId="4" fillId="0" borderId="0" xfId="1" applyFont="1" applyAlignment="1">
      <alignment wrapText="1"/>
    </xf>
    <xf numFmtId="0" fontId="4" fillId="2" borderId="0" xfId="1" applyFont="1" applyFill="1"/>
    <xf numFmtId="0" fontId="4" fillId="0" borderId="0" xfId="1" applyFont="1" applyAlignment="1">
      <alignment vertical="top"/>
    </xf>
    <xf numFmtId="14" fontId="4" fillId="0" borderId="0" xfId="1" applyNumberFormat="1" applyFont="1" applyAlignment="1">
      <alignment horizontal="left" vertical="top"/>
    </xf>
    <xf numFmtId="0" fontId="4" fillId="0" borderId="0" xfId="1" applyFont="1" applyAlignment="1">
      <alignment vertical="top" wrapText="1"/>
    </xf>
    <xf numFmtId="0" fontId="4" fillId="0" borderId="0" xfId="1" quotePrefix="1" applyFont="1" applyAlignment="1">
      <alignment vertical="top"/>
    </xf>
    <xf numFmtId="0" fontId="4" fillId="0" borderId="0" xfId="1" applyFont="1" applyAlignment="1">
      <alignment horizontal="left"/>
    </xf>
    <xf numFmtId="0" fontId="11" fillId="0" borderId="0" xfId="0" applyFont="1" applyAlignment="1">
      <alignment horizontal="center"/>
    </xf>
    <xf numFmtId="0" fontId="11" fillId="0" borderId="5" xfId="0" applyFont="1" applyBorder="1" applyAlignment="1" applyProtection="1">
      <alignment horizontal="left"/>
      <protection locked="0"/>
    </xf>
    <xf numFmtId="0" fontId="11" fillId="0" borderId="0" xfId="0" applyFont="1"/>
    <xf numFmtId="0" fontId="11" fillId="0" borderId="0" xfId="0" applyFont="1" applyAlignment="1">
      <alignment horizontal="right"/>
    </xf>
    <xf numFmtId="167" fontId="11" fillId="0" borderId="0" xfId="0" applyNumberFormat="1" applyFont="1" applyAlignment="1">
      <alignment horizontal="right"/>
    </xf>
    <xf numFmtId="0" fontId="11" fillId="3" borderId="0" xfId="0" applyFont="1" applyFill="1"/>
    <xf numFmtId="0" fontId="15" fillId="0" borderId="0" xfId="0" applyFont="1"/>
    <xf numFmtId="0" fontId="12" fillId="0" borderId="0" xfId="0" applyFont="1"/>
    <xf numFmtId="173" fontId="16" fillId="0" borderId="0" xfId="0" applyNumberFormat="1" applyFont="1" applyAlignment="1">
      <alignment horizontal="right"/>
    </xf>
    <xf numFmtId="0" fontId="10" fillId="0" borderId="0" xfId="0" applyFont="1"/>
    <xf numFmtId="174" fontId="11" fillId="0" borderId="5" xfId="0" applyNumberFormat="1" applyFont="1" applyBorder="1" applyAlignment="1" applyProtection="1">
      <alignment horizontal="center"/>
      <protection locked="0"/>
    </xf>
    <xf numFmtId="176" fontId="11" fillId="0" borderId="5" xfId="0" applyNumberFormat="1" applyFont="1" applyBorder="1" applyAlignment="1" applyProtection="1">
      <alignment horizontal="center"/>
      <protection locked="0"/>
    </xf>
    <xf numFmtId="175" fontId="11" fillId="0" borderId="0" xfId="0" applyNumberFormat="1" applyFont="1"/>
    <xf numFmtId="0" fontId="11" fillId="0" borderId="5" xfId="0" applyFont="1" applyBorder="1" applyAlignment="1" applyProtection="1">
      <alignment horizontal="center"/>
      <protection locked="0"/>
    </xf>
    <xf numFmtId="0" fontId="14" fillId="0" borderId="0" xfId="0" applyFont="1"/>
    <xf numFmtId="177" fontId="11" fillId="0" borderId="5" xfId="0" applyNumberFormat="1" applyFont="1" applyBorder="1" applyAlignment="1" applyProtection="1">
      <alignment horizontal="center"/>
      <protection locked="0"/>
    </xf>
    <xf numFmtId="174" fontId="11" fillId="0" borderId="17" xfId="0" applyNumberFormat="1" applyFont="1" applyBorder="1" applyAlignment="1" applyProtection="1">
      <alignment horizontal="center"/>
      <protection locked="0"/>
    </xf>
    <xf numFmtId="0" fontId="10" fillId="0" borderId="0" xfId="0" applyFont="1" applyAlignment="1">
      <alignment horizontal="center"/>
    </xf>
    <xf numFmtId="0" fontId="11" fillId="0" borderId="3" xfId="0" applyFont="1" applyBorder="1" applyAlignment="1">
      <alignment horizontal="center"/>
    </xf>
    <xf numFmtId="0" fontId="11" fillId="0" borderId="13" xfId="0" applyFont="1" applyBorder="1" applyAlignment="1" applyProtection="1">
      <alignment horizontal="center"/>
      <protection locked="0"/>
    </xf>
    <xf numFmtId="0" fontId="11" fillId="0" borderId="0" xfId="0" applyFont="1" applyAlignment="1">
      <alignment horizontal="left" vertical="center"/>
    </xf>
    <xf numFmtId="0" fontId="18" fillId="0" borderId="0" xfId="0" applyFont="1" applyAlignment="1">
      <alignment horizontal="left" vertical="center"/>
    </xf>
    <xf numFmtId="0" fontId="11" fillId="0" borderId="0" xfId="0" applyFont="1" applyAlignment="1">
      <alignment horizontal="center" vertical="center"/>
    </xf>
    <xf numFmtId="167" fontId="18" fillId="0" borderId="0" xfId="0" applyNumberFormat="1" applyFont="1" applyAlignment="1">
      <alignment horizontal="center" vertical="center"/>
    </xf>
    <xf numFmtId="0" fontId="18" fillId="0" borderId="0" xfId="0" applyFont="1" applyAlignment="1">
      <alignment horizontal="center" vertical="center"/>
    </xf>
    <xf numFmtId="165" fontId="17" fillId="0" borderId="0" xfId="0" applyNumberFormat="1" applyFont="1" applyAlignment="1">
      <alignment horizontal="center" vertical="center"/>
    </xf>
    <xf numFmtId="178" fontId="11" fillId="0" borderId="5" xfId="0" applyNumberFormat="1" applyFont="1" applyBorder="1" applyAlignment="1" applyProtection="1">
      <alignment horizontal="center" vertical="center"/>
      <protection locked="0"/>
    </xf>
    <xf numFmtId="0" fontId="11" fillId="0" borderId="5" xfId="0" applyFont="1" applyBorder="1" applyAlignment="1" applyProtection="1">
      <alignment horizontal="center" vertical="center"/>
      <protection locked="0"/>
    </xf>
    <xf numFmtId="168" fontId="11" fillId="0" borderId="5" xfId="0" applyNumberFormat="1" applyFont="1" applyBorder="1" applyAlignment="1" applyProtection="1">
      <alignment horizontal="center" vertical="center"/>
      <protection locked="0"/>
    </xf>
    <xf numFmtId="178" fontId="11" fillId="0" borderId="15" xfId="0" applyNumberFormat="1" applyFont="1" applyBorder="1" applyAlignment="1" applyProtection="1">
      <alignment horizontal="center" vertical="center"/>
      <protection locked="0"/>
    </xf>
    <xf numFmtId="167" fontId="18" fillId="0" borderId="0" xfId="0" applyNumberFormat="1" applyFont="1" applyAlignment="1">
      <alignment horizontal="center" vertical="center" wrapText="1"/>
    </xf>
    <xf numFmtId="0" fontId="11" fillId="0" borderId="11" xfId="0" applyFont="1" applyBorder="1" applyAlignment="1" applyProtection="1">
      <alignment horizontal="left"/>
      <protection locked="0"/>
    </xf>
    <xf numFmtId="0" fontId="11" fillId="0" borderId="0" xfId="0" applyFont="1" applyAlignment="1">
      <alignment vertical="top"/>
    </xf>
    <xf numFmtId="0" fontId="11" fillId="0" borderId="0" xfId="0" applyFont="1" applyAlignment="1">
      <alignment horizontal="center" vertical="top"/>
    </xf>
    <xf numFmtId="169" fontId="11" fillId="0" borderId="5" xfId="0" applyNumberFormat="1" applyFont="1" applyBorder="1" applyAlignment="1" applyProtection="1">
      <alignment horizontal="center"/>
      <protection locked="0"/>
    </xf>
    <xf numFmtId="0" fontId="11" fillId="0" borderId="4" xfId="0" applyFont="1" applyBorder="1" applyAlignment="1">
      <alignment horizontal="center"/>
    </xf>
    <xf numFmtId="169" fontId="11" fillId="0" borderId="13" xfId="0" applyNumberFormat="1" applyFont="1" applyBorder="1" applyAlignment="1" applyProtection="1">
      <alignment horizontal="center"/>
      <protection locked="0"/>
    </xf>
    <xf numFmtId="169" fontId="11" fillId="0" borderId="14" xfId="0" applyNumberFormat="1" applyFont="1" applyBorder="1" applyAlignment="1" applyProtection="1">
      <alignment horizontal="center"/>
      <protection locked="0"/>
    </xf>
    <xf numFmtId="0" fontId="11" fillId="0" borderId="14" xfId="0" applyFont="1" applyBorder="1" applyAlignment="1" applyProtection="1">
      <alignment horizontal="center"/>
      <protection locked="0"/>
    </xf>
    <xf numFmtId="0" fontId="11" fillId="0" borderId="11" xfId="0" applyFont="1" applyBorder="1" applyAlignment="1" applyProtection="1">
      <alignment horizontal="center"/>
      <protection locked="0"/>
    </xf>
    <xf numFmtId="0" fontId="11" fillId="0" borderId="12" xfId="0" applyFont="1" applyBorder="1" applyAlignment="1" applyProtection="1">
      <alignment horizontal="center"/>
      <protection locked="0"/>
    </xf>
    <xf numFmtId="0" fontId="11" fillId="0" borderId="3" xfId="0" applyFont="1" applyBorder="1" applyAlignment="1">
      <alignment horizontal="center" wrapText="1"/>
    </xf>
    <xf numFmtId="0" fontId="11" fillId="0" borderId="4" xfId="0" applyFont="1" applyBorder="1" applyAlignment="1">
      <alignment horizontal="center" vertical="top"/>
    </xf>
    <xf numFmtId="0" fontId="11" fillId="0" borderId="11" xfId="0" applyFont="1" applyBorder="1" applyAlignment="1" applyProtection="1">
      <alignment horizontal="center" vertical="center"/>
      <protection locked="0"/>
    </xf>
    <xf numFmtId="0" fontId="11" fillId="0" borderId="7" xfId="0" applyFont="1" applyBorder="1" applyAlignment="1">
      <alignment horizontal="center"/>
    </xf>
    <xf numFmtId="169" fontId="11" fillId="0" borderId="3" xfId="0" applyNumberFormat="1" applyFont="1" applyBorder="1" applyAlignment="1">
      <alignment horizontal="center"/>
    </xf>
    <xf numFmtId="169" fontId="11" fillId="0" borderId="4" xfId="0" applyNumberFormat="1" applyFont="1" applyBorder="1" applyAlignment="1">
      <alignment horizontal="center"/>
    </xf>
    <xf numFmtId="0" fontId="11" fillId="0" borderId="1" xfId="0" applyFont="1" applyBorder="1"/>
    <xf numFmtId="0" fontId="11" fillId="0" borderId="2" xfId="0" applyFont="1" applyBorder="1"/>
    <xf numFmtId="0" fontId="14" fillId="0" borderId="4" xfId="0" applyFont="1" applyBorder="1" applyAlignment="1">
      <alignment horizontal="center"/>
    </xf>
    <xf numFmtId="169" fontId="11" fillId="0" borderId="6" xfId="0" applyNumberFormat="1" applyFont="1" applyBorder="1" applyAlignment="1">
      <alignment horizontal="center"/>
    </xf>
    <xf numFmtId="0" fontId="14" fillId="0" borderId="7" xfId="0" applyFont="1" applyBorder="1" applyAlignment="1">
      <alignment horizontal="center"/>
    </xf>
    <xf numFmtId="0" fontId="14" fillId="0" borderId="8" xfId="0" applyFont="1" applyBorder="1" applyAlignment="1">
      <alignment horizontal="center"/>
    </xf>
    <xf numFmtId="169" fontId="11" fillId="0" borderId="10" xfId="0" applyNumberFormat="1" applyFont="1" applyBorder="1" applyAlignment="1" applyProtection="1">
      <alignment horizontal="center"/>
      <protection locked="0"/>
    </xf>
    <xf numFmtId="169" fontId="11" fillId="0" borderId="11" xfId="0" applyNumberFormat="1" applyFont="1" applyBorder="1" applyAlignment="1" applyProtection="1">
      <alignment horizontal="center"/>
      <protection locked="0"/>
    </xf>
    <xf numFmtId="169" fontId="11" fillId="0" borderId="12" xfId="0" applyNumberFormat="1" applyFont="1" applyBorder="1" applyAlignment="1" applyProtection="1">
      <alignment horizontal="center"/>
      <protection locked="0"/>
    </xf>
    <xf numFmtId="1" fontId="11" fillId="0" borderId="3" xfId="0" applyNumberFormat="1" applyFont="1" applyBorder="1" applyAlignment="1">
      <alignment horizontal="center"/>
    </xf>
    <xf numFmtId="1" fontId="11" fillId="0" borderId="0" xfId="0" applyNumberFormat="1" applyFont="1" applyAlignment="1">
      <alignment horizontal="center"/>
    </xf>
    <xf numFmtId="1" fontId="11" fillId="0" borderId="6" xfId="0" applyNumberFormat="1" applyFont="1" applyBorder="1" applyAlignment="1">
      <alignment horizontal="center"/>
    </xf>
    <xf numFmtId="1" fontId="11" fillId="0" borderId="7" xfId="0" applyNumberFormat="1" applyFont="1" applyBorder="1" applyAlignment="1">
      <alignment horizontal="center"/>
    </xf>
    <xf numFmtId="0" fontId="20" fillId="0" borderId="0" xfId="0" applyFont="1" applyAlignment="1">
      <alignment horizontal="left"/>
    </xf>
    <xf numFmtId="169" fontId="11" fillId="0" borderId="7" xfId="0" applyNumberFormat="1" applyFont="1" applyBorder="1" applyAlignment="1">
      <alignment horizontal="center"/>
    </xf>
    <xf numFmtId="169" fontId="11" fillId="0" borderId="8" xfId="0" applyNumberFormat="1" applyFont="1" applyBorder="1" applyAlignment="1">
      <alignment horizontal="center"/>
    </xf>
    <xf numFmtId="0" fontId="10" fillId="0" borderId="0" xfId="0" applyFont="1" applyAlignment="1">
      <alignment horizontal="left"/>
    </xf>
    <xf numFmtId="164" fontId="11" fillId="0" borderId="0" xfId="0" applyNumberFormat="1" applyFont="1" applyAlignment="1">
      <alignment horizontal="right"/>
    </xf>
    <xf numFmtId="0" fontId="11" fillId="0" borderId="0" xfId="0" applyFont="1" applyAlignment="1">
      <alignment horizontal="center" vertical="top" wrapText="1"/>
    </xf>
    <xf numFmtId="0" fontId="11" fillId="0" borderId="10" xfId="0" applyFont="1" applyBorder="1" applyAlignment="1" applyProtection="1">
      <alignment horizontal="center"/>
      <protection locked="0"/>
    </xf>
    <xf numFmtId="0" fontId="0" fillId="0" borderId="18" xfId="0" applyBorder="1" applyAlignment="1">
      <alignment vertical="top"/>
    </xf>
    <xf numFmtId="0" fontId="0" fillId="0" borderId="16" xfId="0" applyBorder="1" applyAlignment="1">
      <alignment vertical="top"/>
    </xf>
    <xf numFmtId="0" fontId="0" fillId="0" borderId="25" xfId="0" applyBorder="1" applyAlignment="1">
      <alignment vertical="top"/>
    </xf>
    <xf numFmtId="0" fontId="23" fillId="0" borderId="9" xfId="0" applyFont="1" applyBorder="1" applyAlignment="1">
      <alignment vertical="top"/>
    </xf>
    <xf numFmtId="0" fontId="23" fillId="0" borderId="22" xfId="0" applyFont="1" applyBorder="1" applyAlignment="1">
      <alignment vertical="top"/>
    </xf>
    <xf numFmtId="0" fontId="23" fillId="0" borderId="6" xfId="0" applyFont="1" applyBorder="1" applyAlignment="1">
      <alignment vertical="top"/>
    </xf>
    <xf numFmtId="170" fontId="11" fillId="0" borderId="5" xfId="0" applyNumberFormat="1" applyFont="1" applyBorder="1" applyAlignment="1" applyProtection="1">
      <alignment horizontal="center"/>
      <protection locked="0"/>
    </xf>
    <xf numFmtId="0" fontId="11" fillId="0" borderId="15" xfId="0" applyFont="1" applyBorder="1" applyAlignment="1" applyProtection="1">
      <alignment horizontal="center" vertical="center"/>
      <protection locked="0"/>
    </xf>
    <xf numFmtId="0" fontId="14" fillId="0" borderId="0" xfId="0" applyFont="1" applyAlignment="1">
      <alignment horizontal="center"/>
    </xf>
    <xf numFmtId="178" fontId="11" fillId="0" borderId="11" xfId="0" applyNumberFormat="1" applyFont="1" applyBorder="1" applyAlignment="1" applyProtection="1">
      <alignment horizontal="center" vertical="center"/>
      <protection locked="0"/>
    </xf>
    <xf numFmtId="168" fontId="11" fillId="0" borderId="15" xfId="0" applyNumberFormat="1" applyFont="1" applyBorder="1" applyAlignment="1" applyProtection="1">
      <alignment horizontal="center" vertical="center"/>
      <protection locked="0"/>
    </xf>
    <xf numFmtId="168" fontId="11" fillId="0" borderId="11" xfId="0" applyNumberFormat="1" applyFont="1" applyBorder="1" applyAlignment="1" applyProtection="1">
      <alignment horizontal="center" vertical="center"/>
      <protection locked="0"/>
    </xf>
    <xf numFmtId="168" fontId="18" fillId="0" borderId="0" xfId="0" applyNumberFormat="1" applyFont="1" applyAlignment="1">
      <alignment horizontal="center" vertical="center"/>
    </xf>
    <xf numFmtId="167" fontId="11" fillId="0" borderId="0" xfId="0" applyNumberFormat="1" applyFont="1" applyAlignment="1">
      <alignment horizontal="center" vertical="center"/>
    </xf>
    <xf numFmtId="179" fontId="17" fillId="0" borderId="0" xfId="0" applyNumberFormat="1" applyFont="1" applyAlignment="1">
      <alignment horizontal="center" vertical="center"/>
    </xf>
    <xf numFmtId="0" fontId="10" fillId="0" borderId="0" xfId="0" applyFont="1" applyAlignment="1">
      <alignment horizontal="left" vertical="center"/>
    </xf>
    <xf numFmtId="0" fontId="11" fillId="0" borderId="0" xfId="0" applyFont="1" applyAlignment="1">
      <alignment horizontal="center" vertical="center" wrapText="1"/>
    </xf>
    <xf numFmtId="0" fontId="25" fillId="0" borderId="0" xfId="0" applyFont="1" applyAlignment="1">
      <alignment horizontal="center" vertical="center"/>
    </xf>
    <xf numFmtId="0" fontId="25" fillId="0" borderId="0" xfId="0" applyFont="1" applyAlignment="1">
      <alignment horizontal="left" vertical="center"/>
    </xf>
    <xf numFmtId="165" fontId="18" fillId="0" borderId="0" xfId="0" applyNumberFormat="1" applyFont="1" applyAlignment="1">
      <alignment horizontal="center" vertical="center"/>
    </xf>
    <xf numFmtId="0" fontId="11" fillId="0" borderId="7" xfId="0" applyFont="1" applyBorder="1" applyAlignment="1">
      <alignment horizontal="center" vertical="center"/>
    </xf>
    <xf numFmtId="165" fontId="27" fillId="0" borderId="0" xfId="0" applyNumberFormat="1" applyFont="1" applyAlignment="1">
      <alignment horizontal="center" vertical="center"/>
    </xf>
    <xf numFmtId="168" fontId="27" fillId="0" borderId="0" xfId="0" applyNumberFormat="1" applyFont="1" applyAlignment="1">
      <alignment horizontal="center" vertical="center"/>
    </xf>
    <xf numFmtId="0" fontId="18" fillId="0" borderId="0" xfId="0" applyFont="1" applyAlignment="1">
      <alignment horizontal="right" vertical="center"/>
    </xf>
    <xf numFmtId="0" fontId="25" fillId="0" borderId="0" xfId="0" applyFont="1" applyAlignment="1">
      <alignment horizontal="right" vertical="center"/>
    </xf>
    <xf numFmtId="166" fontId="11" fillId="0" borderId="5" xfId="0" applyNumberFormat="1" applyFont="1" applyBorder="1" applyAlignment="1" applyProtection="1">
      <alignment horizontal="center"/>
      <protection locked="0"/>
    </xf>
    <xf numFmtId="0" fontId="24" fillId="0" borderId="0" xfId="0" applyFont="1" applyAlignment="1">
      <alignment horizontal="right" vertical="top" wrapText="1"/>
    </xf>
    <xf numFmtId="168" fontId="11" fillId="0" borderId="0" xfId="0" applyNumberFormat="1" applyFont="1" applyAlignment="1">
      <alignment horizontal="center"/>
    </xf>
    <xf numFmtId="0" fontId="15" fillId="0" borderId="0" xfId="0" applyFont="1" applyAlignment="1">
      <alignment horizontal="center"/>
    </xf>
    <xf numFmtId="168" fontId="11" fillId="0" borderId="0" xfId="0" applyNumberFormat="1" applyFont="1"/>
    <xf numFmtId="166" fontId="0" fillId="0" borderId="0" xfId="0" applyNumberFormat="1"/>
    <xf numFmtId="0" fontId="15" fillId="0" borderId="0" xfId="0" applyFont="1" applyAlignment="1">
      <alignment horizontal="right"/>
    </xf>
    <xf numFmtId="165" fontId="15" fillId="0" borderId="0" xfId="0" applyNumberFormat="1" applyFont="1" applyAlignment="1">
      <alignment horizontal="center"/>
    </xf>
    <xf numFmtId="165" fontId="11" fillId="0" borderId="0" xfId="0" applyNumberFormat="1" applyFont="1" applyAlignment="1">
      <alignment horizontal="center"/>
    </xf>
    <xf numFmtId="0" fontId="22" fillId="0" borderId="0" xfId="0" applyFont="1"/>
    <xf numFmtId="0" fontId="13" fillId="0" borderId="0" xfId="0" applyFont="1"/>
    <xf numFmtId="168" fontId="28" fillId="0" borderId="0" xfId="0" applyNumberFormat="1" applyFont="1" applyAlignment="1">
      <alignment horizontal="center"/>
    </xf>
    <xf numFmtId="168" fontId="29" fillId="0" borderId="0" xfId="0" applyNumberFormat="1" applyFont="1" applyAlignment="1">
      <alignment horizontal="center"/>
    </xf>
    <xf numFmtId="168" fontId="30" fillId="0" borderId="0" xfId="0" applyNumberFormat="1" applyFont="1" applyAlignment="1">
      <alignment horizontal="center"/>
    </xf>
    <xf numFmtId="165" fontId="11" fillId="0" borderId="5" xfId="0" applyNumberFormat="1" applyFont="1" applyBorder="1" applyAlignment="1" applyProtection="1">
      <alignment horizontal="center"/>
      <protection locked="0"/>
    </xf>
    <xf numFmtId="171" fontId="11" fillId="0" borderId="5" xfId="0" applyNumberFormat="1" applyFont="1" applyBorder="1" applyAlignment="1" applyProtection="1">
      <alignment horizontal="center"/>
      <protection locked="0"/>
    </xf>
    <xf numFmtId="175" fontId="11" fillId="0" borderId="0" xfId="0" applyNumberFormat="1" applyFont="1" applyAlignment="1">
      <alignment horizontal="left"/>
    </xf>
    <xf numFmtId="183" fontId="11" fillId="0" borderId="5" xfId="0" applyNumberFormat="1" applyFont="1" applyBorder="1" applyAlignment="1" applyProtection="1">
      <alignment horizontal="center"/>
      <protection locked="0"/>
    </xf>
    <xf numFmtId="2" fontId="11" fillId="0" borderId="5" xfId="0" applyNumberFormat="1" applyFont="1" applyBorder="1" applyAlignment="1" applyProtection="1">
      <alignment horizontal="center"/>
      <protection locked="0"/>
    </xf>
    <xf numFmtId="166" fontId="11" fillId="0" borderId="0" xfId="0" applyNumberFormat="1" applyFont="1" applyAlignment="1">
      <alignment horizontal="center"/>
    </xf>
    <xf numFmtId="182" fontId="11" fillId="0" borderId="0" xfId="0" applyNumberFormat="1" applyFont="1" applyAlignment="1">
      <alignment horizontal="center"/>
    </xf>
    <xf numFmtId="0" fontId="21" fillId="0" borderId="0" xfId="0" applyFont="1" applyAlignment="1">
      <alignment horizontal="center" vertical="top" wrapText="1"/>
    </xf>
    <xf numFmtId="0" fontId="11" fillId="0" borderId="0" xfId="0" applyFont="1" applyAlignment="1">
      <alignment horizontal="right" vertical="top"/>
    </xf>
    <xf numFmtId="182" fontId="11" fillId="0" borderId="3" xfId="0" applyNumberFormat="1" applyFont="1" applyBorder="1"/>
    <xf numFmtId="182" fontId="11" fillId="0" borderId="0" xfId="0" applyNumberFormat="1" applyFont="1"/>
    <xf numFmtId="182" fontId="11" fillId="0" borderId="4" xfId="0" applyNumberFormat="1" applyFont="1" applyBorder="1"/>
    <xf numFmtId="182" fontId="11" fillId="0" borderId="6" xfId="0" applyNumberFormat="1" applyFont="1" applyBorder="1"/>
    <xf numFmtId="182" fontId="11" fillId="0" borderId="7" xfId="0" applyNumberFormat="1" applyFont="1" applyBorder="1"/>
    <xf numFmtId="182" fontId="11" fillId="0" borderId="8" xfId="0" applyNumberFormat="1" applyFont="1" applyBorder="1"/>
    <xf numFmtId="0" fontId="25" fillId="0" borderId="0" xfId="0" applyFont="1" applyAlignment="1">
      <alignment horizontal="center"/>
    </xf>
    <xf numFmtId="0" fontId="31" fillId="0" borderId="0" xfId="0" applyFont="1" applyAlignment="1">
      <alignment horizontal="center"/>
    </xf>
    <xf numFmtId="0" fontId="32" fillId="0" borderId="0" xfId="0" applyFont="1"/>
    <xf numFmtId="0" fontId="11" fillId="0" borderId="29" xfId="0" applyFont="1" applyBorder="1" applyAlignment="1">
      <alignment horizontal="center"/>
    </xf>
    <xf numFmtId="0" fontId="10" fillId="0" borderId="29" xfId="0" applyFont="1" applyBorder="1"/>
    <xf numFmtId="168" fontId="28" fillId="0" borderId="29" xfId="0" applyNumberFormat="1" applyFont="1" applyBorder="1" applyAlignment="1">
      <alignment horizontal="center"/>
    </xf>
    <xf numFmtId="168" fontId="30" fillId="0" borderId="29" xfId="0" applyNumberFormat="1" applyFont="1" applyBorder="1" applyAlignment="1">
      <alignment horizontal="center"/>
    </xf>
    <xf numFmtId="168" fontId="29" fillId="0" borderId="29" xfId="0" applyNumberFormat="1" applyFont="1" applyBorder="1" applyAlignment="1">
      <alignment horizontal="center"/>
    </xf>
    <xf numFmtId="168" fontId="11" fillId="0" borderId="29" xfId="0" applyNumberFormat="1" applyFont="1" applyBorder="1" applyAlignment="1">
      <alignment horizontal="center"/>
    </xf>
    <xf numFmtId="0" fontId="11" fillId="0" borderId="29" xfId="0" applyFont="1" applyBorder="1"/>
    <xf numFmtId="165" fontId="11" fillId="0" borderId="29" xfId="0" applyNumberFormat="1" applyFont="1" applyBorder="1" applyAlignment="1">
      <alignment horizontal="center"/>
    </xf>
    <xf numFmtId="165" fontId="15" fillId="0" borderId="29" xfId="0" applyNumberFormat="1" applyFont="1" applyBorder="1" applyAlignment="1">
      <alignment horizontal="center"/>
    </xf>
    <xf numFmtId="168" fontId="15" fillId="0" borderId="29" xfId="0" applyNumberFormat="1" applyFont="1" applyBorder="1" applyAlignment="1">
      <alignment horizontal="center"/>
    </xf>
    <xf numFmtId="0" fontId="15" fillId="0" borderId="29" xfId="0" applyFont="1" applyBorder="1" applyAlignment="1">
      <alignment horizontal="center"/>
    </xf>
    <xf numFmtId="0" fontId="10" fillId="0" borderId="29" xfId="0" applyFont="1" applyBorder="1" applyAlignment="1">
      <alignment horizontal="center"/>
    </xf>
    <xf numFmtId="170" fontId="11" fillId="0" borderId="29" xfId="0" applyNumberFormat="1" applyFont="1" applyBorder="1" applyAlignment="1">
      <alignment horizontal="center"/>
    </xf>
    <xf numFmtId="0" fontId="0" fillId="0" borderId="29" xfId="0" applyBorder="1"/>
    <xf numFmtId="168" fontId="15" fillId="0" borderId="0" xfId="0" applyNumberFormat="1" applyFont="1" applyAlignment="1">
      <alignment horizontal="center"/>
    </xf>
    <xf numFmtId="0" fontId="22" fillId="0" borderId="0" xfId="0" applyFont="1" applyAlignment="1">
      <alignment horizontal="left"/>
    </xf>
    <xf numFmtId="0" fontId="11" fillId="0" borderId="7" xfId="0" applyFont="1" applyBorder="1" applyAlignment="1">
      <alignment horizontal="right"/>
    </xf>
    <xf numFmtId="0" fontId="10" fillId="0" borderId="7" xfId="0" applyFont="1" applyBorder="1" applyAlignment="1">
      <alignment horizontal="center"/>
    </xf>
    <xf numFmtId="184" fontId="11" fillId="0" borderId="29" xfId="0" applyNumberFormat="1" applyFont="1" applyBorder="1" applyAlignment="1">
      <alignment horizontal="center"/>
    </xf>
    <xf numFmtId="184" fontId="11" fillId="0" borderId="0" xfId="0" applyNumberFormat="1" applyFont="1" applyAlignment="1">
      <alignment horizontal="center"/>
    </xf>
    <xf numFmtId="184" fontId="15" fillId="0" borderId="29" xfId="0" applyNumberFormat="1" applyFont="1" applyBorder="1" applyAlignment="1">
      <alignment horizontal="center"/>
    </xf>
    <xf numFmtId="184" fontId="15" fillId="0" borderId="0" xfId="0" applyNumberFormat="1" applyFont="1" applyAlignment="1">
      <alignment horizontal="center"/>
    </xf>
    <xf numFmtId="175" fontId="11" fillId="0" borderId="0" xfId="0" applyNumberFormat="1" applyFont="1" applyAlignment="1">
      <alignment horizontal="center"/>
    </xf>
    <xf numFmtId="175" fontId="11" fillId="0" borderId="0" xfId="0" applyNumberFormat="1" applyFont="1" applyAlignment="1">
      <alignment horizontal="right"/>
    </xf>
    <xf numFmtId="44" fontId="11" fillId="0" borderId="0" xfId="4" applyFont="1" applyAlignment="1" applyProtection="1">
      <alignment horizontal="center"/>
    </xf>
    <xf numFmtId="10" fontId="11" fillId="0" borderId="5" xfId="3" applyNumberFormat="1" applyFont="1" applyBorder="1" applyAlignment="1" applyProtection="1">
      <alignment horizontal="center"/>
      <protection locked="0"/>
    </xf>
    <xf numFmtId="185" fontId="11" fillId="0" borderId="5" xfId="3" applyNumberFormat="1" applyFont="1" applyBorder="1" applyAlignment="1" applyProtection="1">
      <alignment horizontal="center"/>
      <protection locked="0"/>
    </xf>
    <xf numFmtId="184" fontId="11" fillId="0" borderId="5" xfId="0" applyNumberFormat="1" applyFont="1" applyBorder="1" applyAlignment="1" applyProtection="1">
      <alignment horizontal="center"/>
      <protection locked="0"/>
    </xf>
    <xf numFmtId="186" fontId="11" fillId="0" borderId="5" xfId="0" applyNumberFormat="1" applyFont="1" applyBorder="1" applyAlignment="1" applyProtection="1">
      <alignment horizontal="center"/>
      <protection locked="0"/>
    </xf>
    <xf numFmtId="187" fontId="11" fillId="0" borderId="5" xfId="0" applyNumberFormat="1" applyFont="1" applyBorder="1" applyAlignment="1" applyProtection="1">
      <alignment horizontal="center"/>
      <protection locked="0"/>
    </xf>
    <xf numFmtId="0" fontId="11" fillId="0" borderId="0" xfId="0" applyFont="1" applyAlignment="1">
      <alignment horizontal="left"/>
    </xf>
    <xf numFmtId="188" fontId="11" fillId="0" borderId="29" xfId="0" applyNumberFormat="1" applyFont="1" applyBorder="1" applyAlignment="1">
      <alignment horizontal="center"/>
    </xf>
    <xf numFmtId="0" fontId="14" fillId="0" borderId="0" xfId="0" applyFont="1" applyAlignment="1">
      <alignment horizontal="right" wrapText="1"/>
    </xf>
    <xf numFmtId="189" fontId="11" fillId="0" borderId="5" xfId="0" applyNumberFormat="1" applyFont="1" applyBorder="1" applyAlignment="1" applyProtection="1">
      <alignment horizontal="center"/>
      <protection locked="0"/>
    </xf>
    <xf numFmtId="172" fontId="11" fillId="0" borderId="5" xfId="3" applyNumberFormat="1" applyFont="1" applyBorder="1" applyAlignment="1" applyProtection="1">
      <alignment horizontal="center"/>
      <protection locked="0"/>
    </xf>
    <xf numFmtId="168" fontId="11" fillId="0" borderId="5" xfId="0" applyNumberFormat="1" applyFont="1" applyBorder="1" applyAlignment="1" applyProtection="1">
      <alignment horizontal="center"/>
      <protection locked="0"/>
    </xf>
    <xf numFmtId="0" fontId="11" fillId="0" borderId="16" xfId="0" applyFont="1" applyBorder="1" applyAlignment="1" applyProtection="1">
      <alignment horizontal="center"/>
      <protection locked="0"/>
    </xf>
    <xf numFmtId="0" fontId="14" fillId="0" borderId="0" xfId="0" applyFont="1" applyAlignment="1">
      <alignment horizontal="left" wrapText="1"/>
    </xf>
    <xf numFmtId="0" fontId="34" fillId="0" borderId="0" xfId="5" applyFont="1" applyAlignment="1">
      <alignment horizontal="left"/>
    </xf>
    <xf numFmtId="0" fontId="15" fillId="0" borderId="0" xfId="0" applyFont="1" applyAlignment="1">
      <alignment horizontal="left" vertical="top" wrapText="1"/>
    </xf>
    <xf numFmtId="170" fontId="11" fillId="0" borderId="0" xfId="0" applyNumberFormat="1" applyFont="1" applyAlignment="1">
      <alignment horizontal="center"/>
    </xf>
    <xf numFmtId="0" fontId="31" fillId="0" borderId="0" xfId="0" applyFont="1" applyAlignment="1">
      <alignment horizontal="right" vertical="top" wrapText="1"/>
    </xf>
    <xf numFmtId="174" fontId="15" fillId="0" borderId="0" xfId="0" applyNumberFormat="1" applyFont="1" applyAlignment="1">
      <alignment horizontal="left"/>
    </xf>
    <xf numFmtId="190" fontId="11" fillId="0" borderId="0" xfId="0" applyNumberFormat="1" applyFont="1" applyAlignment="1">
      <alignment horizontal="right" vertical="top" wrapText="1"/>
    </xf>
    <xf numFmtId="191" fontId="11" fillId="0" borderId="0" xfId="0" applyNumberFormat="1" applyFont="1" applyAlignment="1">
      <alignment horizontal="right" vertical="top" wrapText="1"/>
    </xf>
    <xf numFmtId="9" fontId="11" fillId="0" borderId="0" xfId="0" applyNumberFormat="1" applyFont="1" applyAlignment="1">
      <alignment horizontal="right"/>
    </xf>
    <xf numFmtId="188" fontId="11" fillId="0" borderId="0" xfId="0" applyNumberFormat="1" applyFont="1" applyAlignment="1">
      <alignment horizontal="center"/>
    </xf>
    <xf numFmtId="0" fontId="11" fillId="0" borderId="0" xfId="0" applyFont="1" applyAlignment="1">
      <alignment horizontal="right" vertical="center"/>
    </xf>
    <xf numFmtId="180" fontId="11" fillId="0" borderId="0" xfId="0" applyNumberFormat="1" applyFont="1" applyAlignment="1">
      <alignment horizontal="center" vertical="center"/>
    </xf>
    <xf numFmtId="169" fontId="11" fillId="0" borderId="0" xfId="0" applyNumberFormat="1" applyFont="1" applyAlignment="1">
      <alignment horizontal="center"/>
    </xf>
    <xf numFmtId="0" fontId="26" fillId="4" borderId="5" xfId="0" applyFont="1" applyFill="1" applyBorder="1" applyAlignment="1" applyProtection="1">
      <alignment horizontal="center" vertical="center" wrapText="1"/>
      <protection locked="0"/>
    </xf>
    <xf numFmtId="49" fontId="13" fillId="0" borderId="0" xfId="0" applyNumberFormat="1" applyFont="1" applyAlignment="1">
      <alignment horizontal="right"/>
    </xf>
    <xf numFmtId="172" fontId="11" fillId="0" borderId="0" xfId="3" applyNumberFormat="1" applyFont="1" applyBorder="1" applyAlignment="1" applyProtection="1">
      <alignment horizontal="center"/>
    </xf>
    <xf numFmtId="0" fontId="4" fillId="2" borderId="0" xfId="0" applyFont="1" applyFill="1"/>
    <xf numFmtId="168" fontId="28" fillId="5" borderId="29" xfId="0" applyNumberFormat="1" applyFont="1" applyFill="1" applyBorder="1" applyAlignment="1">
      <alignment horizontal="center"/>
    </xf>
    <xf numFmtId="168" fontId="28" fillId="5" borderId="0" xfId="0" applyNumberFormat="1" applyFont="1" applyFill="1" applyAlignment="1">
      <alignment horizontal="center"/>
    </xf>
    <xf numFmtId="168" fontId="30" fillId="5" borderId="29" xfId="0" applyNumberFormat="1" applyFont="1" applyFill="1" applyBorder="1" applyAlignment="1">
      <alignment horizontal="center"/>
    </xf>
    <xf numFmtId="168" fontId="30" fillId="5" borderId="0" xfId="0" applyNumberFormat="1" applyFont="1" applyFill="1" applyAlignment="1">
      <alignment horizontal="center"/>
    </xf>
    <xf numFmtId="168" fontId="29" fillId="5" borderId="29" xfId="0" applyNumberFormat="1" applyFont="1" applyFill="1" applyBorder="1" applyAlignment="1">
      <alignment horizontal="center"/>
    </xf>
    <xf numFmtId="168" fontId="29" fillId="5" borderId="0" xfId="0" applyNumberFormat="1" applyFont="1" applyFill="1" applyAlignment="1">
      <alignment horizontal="center"/>
    </xf>
    <xf numFmtId="168" fontId="11" fillId="5" borderId="29" xfId="0" applyNumberFormat="1" applyFont="1" applyFill="1" applyBorder="1" applyAlignment="1">
      <alignment horizontal="center"/>
    </xf>
    <xf numFmtId="168" fontId="11" fillId="5" borderId="0" xfId="0" applyNumberFormat="1" applyFont="1" applyFill="1" applyAlignment="1">
      <alignment horizontal="center"/>
    </xf>
    <xf numFmtId="0" fontId="10" fillId="5" borderId="29" xfId="0" applyFont="1" applyFill="1" applyBorder="1" applyAlignment="1">
      <alignment horizontal="center"/>
    </xf>
    <xf numFmtId="0" fontId="10" fillId="5" borderId="0" xfId="0" applyFont="1" applyFill="1" applyAlignment="1">
      <alignment horizontal="center"/>
    </xf>
    <xf numFmtId="0" fontId="11" fillId="5" borderId="29" xfId="0" applyFont="1" applyFill="1" applyBorder="1" applyAlignment="1">
      <alignment horizontal="right"/>
    </xf>
    <xf numFmtId="0" fontId="11" fillId="5" borderId="0" xfId="0" applyFont="1" applyFill="1" applyAlignment="1">
      <alignment horizontal="right"/>
    </xf>
    <xf numFmtId="0" fontId="11" fillId="5" borderId="29" xfId="0" applyFont="1" applyFill="1" applyBorder="1"/>
    <xf numFmtId="0" fontId="11" fillId="5" borderId="0" xfId="0" applyFont="1" applyFill="1"/>
    <xf numFmtId="0" fontId="15" fillId="5" borderId="29" xfId="0" applyFont="1" applyFill="1" applyBorder="1" applyAlignment="1">
      <alignment horizontal="center"/>
    </xf>
    <xf numFmtId="0" fontId="15" fillId="5" borderId="0" xfId="0" applyFont="1" applyFill="1" applyAlignment="1">
      <alignment horizontal="center"/>
    </xf>
    <xf numFmtId="0" fontId="11" fillId="5" borderId="29" xfId="0" applyFont="1" applyFill="1" applyBorder="1" applyAlignment="1">
      <alignment horizontal="center"/>
    </xf>
    <xf numFmtId="0" fontId="11" fillId="5" borderId="0" xfId="0" applyFont="1" applyFill="1" applyAlignment="1">
      <alignment horizontal="center"/>
    </xf>
    <xf numFmtId="188" fontId="11" fillId="5" borderId="0" xfId="0" applyNumberFormat="1" applyFont="1" applyFill="1" applyAlignment="1">
      <alignment horizontal="center"/>
    </xf>
    <xf numFmtId="165" fontId="15" fillId="5" borderId="0" xfId="0" applyNumberFormat="1" applyFont="1" applyFill="1" applyAlignment="1">
      <alignment horizontal="center"/>
    </xf>
    <xf numFmtId="9" fontId="11" fillId="0" borderId="5" xfId="3" applyFont="1" applyBorder="1" applyAlignment="1" applyProtection="1">
      <alignment horizontal="center"/>
      <protection locked="0"/>
    </xf>
    <xf numFmtId="2" fontId="11" fillId="0" borderId="0" xfId="0" applyNumberFormat="1" applyFont="1" applyAlignment="1">
      <alignment horizontal="center"/>
    </xf>
    <xf numFmtId="0" fontId="15" fillId="5" borderId="29" xfId="0" quotePrefix="1" applyFont="1" applyFill="1" applyBorder="1"/>
    <xf numFmtId="0" fontId="15" fillId="5" borderId="29" xfId="0" applyFont="1" applyFill="1" applyBorder="1"/>
    <xf numFmtId="186" fontId="17" fillId="0" borderId="0" xfId="0" applyNumberFormat="1" applyFont="1" applyAlignment="1">
      <alignment horizontal="center" vertical="center"/>
    </xf>
    <xf numFmtId="0" fontId="18" fillId="0" borderId="0" xfId="0" applyFont="1" applyAlignment="1">
      <alignment horizontal="center" vertical="center" wrapText="1"/>
    </xf>
    <xf numFmtId="172" fontId="37" fillId="0" borderId="0" xfId="0" applyNumberFormat="1" applyFont="1"/>
    <xf numFmtId="173" fontId="37" fillId="0" borderId="0" xfId="0" applyNumberFormat="1" applyFont="1" applyAlignment="1">
      <alignment horizontal="right"/>
    </xf>
    <xf numFmtId="0" fontId="38" fillId="0" borderId="0" xfId="5" applyFont="1"/>
    <xf numFmtId="14" fontId="4" fillId="0" borderId="0" xfId="1" applyNumberFormat="1" applyFont="1" applyAlignment="1">
      <alignment horizontal="left" vertical="top"/>
    </xf>
    <xf numFmtId="181" fontId="11" fillId="0" borderId="17" xfId="0" applyNumberFormat="1" applyFont="1" applyBorder="1" applyAlignment="1" applyProtection="1">
      <alignment horizontal="center"/>
      <protection locked="0"/>
    </xf>
    <xf numFmtId="181" fontId="11" fillId="0" borderId="16" xfId="0" applyNumberFormat="1" applyFont="1" applyBorder="1" applyAlignment="1" applyProtection="1">
      <alignment horizontal="center"/>
      <protection locked="0"/>
    </xf>
    <xf numFmtId="0" fontId="14" fillId="0" borderId="0" xfId="0" applyFont="1" applyAlignment="1">
      <alignment horizontal="left" wrapText="1"/>
    </xf>
    <xf numFmtId="175" fontId="11" fillId="0" borderId="5" xfId="0" applyNumberFormat="1" applyFont="1" applyBorder="1" applyAlignment="1" applyProtection="1">
      <alignment horizontal="center"/>
      <protection locked="0"/>
    </xf>
    <xf numFmtId="0" fontId="11" fillId="0" borderId="19" xfId="0" applyFont="1" applyBorder="1" applyAlignment="1" applyProtection="1">
      <alignment horizontal="left" vertical="top"/>
      <protection locked="0"/>
    </xf>
    <xf numFmtId="0" fontId="11" fillId="0" borderId="20" xfId="0" applyFont="1" applyBorder="1" applyAlignment="1" applyProtection="1">
      <alignment horizontal="left" vertical="top"/>
      <protection locked="0"/>
    </xf>
    <xf numFmtId="0" fontId="11" fillId="0" borderId="21" xfId="0" applyFont="1" applyBorder="1" applyAlignment="1" applyProtection="1">
      <alignment horizontal="left" vertical="top"/>
      <protection locked="0"/>
    </xf>
    <xf numFmtId="14" fontId="11" fillId="0" borderId="17" xfId="0" applyNumberFormat="1" applyFont="1" applyBorder="1" applyAlignment="1" applyProtection="1">
      <alignment horizontal="left" vertical="top"/>
      <protection locked="0"/>
    </xf>
    <xf numFmtId="0" fontId="11" fillId="0" borderId="23" xfId="0" applyFont="1" applyBorder="1" applyAlignment="1" applyProtection="1">
      <alignment horizontal="left" vertical="top"/>
      <protection locked="0"/>
    </xf>
    <xf numFmtId="0" fontId="11" fillId="0" borderId="24" xfId="0" applyFont="1" applyBorder="1" applyAlignment="1" applyProtection="1">
      <alignment horizontal="left" vertical="top"/>
      <protection locked="0"/>
    </xf>
    <xf numFmtId="0" fontId="11" fillId="0" borderId="26" xfId="0" applyFont="1" applyBorder="1" applyAlignment="1" applyProtection="1">
      <alignment horizontal="left" vertical="top" wrapText="1"/>
      <protection locked="0"/>
    </xf>
    <xf numFmtId="0" fontId="11" fillId="0" borderId="27" xfId="0" applyFont="1" applyBorder="1" applyAlignment="1" applyProtection="1">
      <alignment horizontal="left" vertical="top" wrapText="1"/>
      <protection locked="0"/>
    </xf>
    <xf numFmtId="0" fontId="11" fillId="0" borderId="28" xfId="0" applyFont="1" applyBorder="1" applyAlignment="1" applyProtection="1">
      <alignment horizontal="left" vertical="top" wrapText="1"/>
      <protection locked="0"/>
    </xf>
    <xf numFmtId="0" fontId="34" fillId="0" borderId="0" xfId="5" applyFont="1" applyAlignment="1" applyProtection="1">
      <alignment horizontal="right"/>
    </xf>
    <xf numFmtId="49" fontId="11" fillId="0" borderId="30" xfId="0" applyNumberFormat="1" applyFont="1" applyBorder="1" applyAlignment="1" applyProtection="1">
      <alignment horizontal="center" vertical="top" wrapText="1"/>
      <protection locked="0"/>
    </xf>
    <xf numFmtId="49" fontId="11" fillId="0" borderId="31" xfId="0" applyNumberFormat="1" applyFont="1" applyBorder="1" applyAlignment="1" applyProtection="1">
      <alignment horizontal="center" vertical="top" wrapText="1"/>
      <protection locked="0"/>
    </xf>
    <xf numFmtId="49" fontId="11" fillId="0" borderId="15" xfId="0" applyNumberFormat="1" applyFont="1" applyBorder="1" applyAlignment="1" applyProtection="1">
      <alignment horizontal="center" vertical="top" wrapText="1"/>
      <protection locked="0"/>
    </xf>
    <xf numFmtId="0" fontId="11" fillId="0" borderId="9" xfId="0" applyFont="1" applyBorder="1" applyAlignment="1">
      <alignment horizontal="center"/>
    </xf>
    <xf numFmtId="0" fontId="11" fillId="0" borderId="1" xfId="0" applyFont="1" applyBorder="1" applyAlignment="1">
      <alignment horizontal="center"/>
    </xf>
    <xf numFmtId="0" fontId="11" fillId="0" borderId="2" xfId="0" applyFont="1" applyBorder="1" applyAlignment="1">
      <alignment horizontal="center"/>
    </xf>
  </cellXfs>
  <cellStyles count="6">
    <cellStyle name="Currency" xfId="4" builtinId="4"/>
    <cellStyle name="Hyperlink" xfId="5" builtinId="8"/>
    <cellStyle name="Hyperlink 2" xfId="2" xr:uid="{275B0E9D-7C0D-4FB6-BB27-9081D696762A}"/>
    <cellStyle name="Normal" xfId="0" builtinId="0"/>
    <cellStyle name="Normal 2" xfId="1" xr:uid="{FDB3C543-539F-4C89-A490-BBBDF255A53A}"/>
    <cellStyle name="Percent" xfId="3" builtinId="5"/>
  </cellStyles>
  <dxfs count="7">
    <dxf>
      <font>
        <b val="0"/>
        <i/>
        <strike val="0"/>
      </font>
      <fill>
        <patternFill>
          <bgColor rgb="FFFFCCCC"/>
        </patternFill>
      </fill>
    </dxf>
    <dxf>
      <fill>
        <patternFill>
          <bgColor rgb="FFFFCCCC"/>
        </patternFill>
      </fill>
    </dxf>
    <dxf>
      <fill>
        <patternFill>
          <bgColor rgb="FFFFCC99"/>
        </patternFill>
      </fill>
    </dxf>
    <dxf>
      <fill>
        <patternFill>
          <bgColor rgb="FFCCFFCC"/>
        </patternFill>
      </fill>
    </dxf>
    <dxf>
      <fill>
        <patternFill>
          <bgColor theme="0" tint="-0.34998626667073579"/>
        </patternFill>
      </fill>
    </dxf>
    <dxf>
      <font>
        <b/>
        <color theme="1"/>
      </font>
      <border>
        <bottom style="thin">
          <color theme="8"/>
        </bottom>
        <vertical/>
        <horizontal/>
      </border>
    </dxf>
    <dxf>
      <font>
        <sz val="10"/>
        <color theme="1"/>
        <name val="Calibri"/>
        <family val="2"/>
        <scheme val="minor"/>
      </font>
      <border diagonalUp="0" diagonalDown="0">
        <left/>
        <right/>
        <top/>
        <bottom/>
        <vertical/>
        <horizontal/>
      </border>
    </dxf>
  </dxfs>
  <tableStyles count="1" defaultTableStyle="TableStyleMedium2" defaultPivotStyle="PivotStyleLight16">
    <tableStyle name="SmallSlicer" pivot="0" table="0" count="10" xr9:uid="{CF8161A4-52BA-4B52-A727-2F241CE0F208}">
      <tableStyleElement type="wholeTable" dxfId="6"/>
      <tableStyleElement type="headerRow" dxfId="5"/>
    </tableStyle>
  </tableStyles>
  <colors>
    <mruColors>
      <color rgb="FF000000"/>
      <color rgb="FFCCFF99"/>
      <color rgb="FFCCECFF"/>
      <color rgb="FFFFCCCC"/>
      <color rgb="FFFFCC66"/>
      <color rgb="FFFFFFCC"/>
      <color rgb="FFFF9900"/>
      <color rgb="FFFF9999"/>
      <color rgb="FFFFFFFF"/>
      <color rgb="FFCCCCFF"/>
    </mru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8" tint="-0.249977111117893"/>
          </font>
          <fill>
            <patternFill patternType="solid">
              <fgColor theme="8" tint="0.59999389629810485"/>
              <bgColor theme="8" tint="0.59999389629810485"/>
            </patternFill>
          </fill>
          <border>
            <left style="thin">
              <color theme="8" tint="0.59999389629810485"/>
            </left>
            <right style="thin">
              <color theme="8" tint="0.59999389629810485"/>
            </right>
            <top style="thin">
              <color theme="8" tint="0.59999389629810485"/>
            </top>
            <bottom style="thin">
              <color theme="8" tint="0.59999389629810485"/>
            </bottom>
            <vertical/>
            <horizontal/>
          </border>
        </dxf>
        <dxf>
          <font>
            <color theme="0"/>
          </font>
          <fill>
            <patternFill patternType="solid">
              <fgColor theme="8"/>
              <bgColor theme="8"/>
            </patternFill>
          </fill>
          <border>
            <left style="thin">
              <color theme="8"/>
            </left>
            <right style="thin">
              <color theme="8"/>
            </right>
            <top style="thin">
              <color theme="8"/>
            </top>
            <bottom style="thin">
              <color theme="8"/>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mallSlicer">
        <x14:slicerStyle name="SmallSlicer">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tyles" Target="styles.xml"/><Relationship Id="rId12" Type="http://schemas.microsoft.com/office/2017/06/relationships/rdRichValueTypes" Target="richData/rdRichValueTyp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theme" Target="theme/theme1.xml"/><Relationship Id="rId11" Type="http://schemas.microsoft.com/office/2017/06/relationships/rdRichValueStructure" Target="richData/rdrichvaluestructure.xml"/><Relationship Id="rId5" Type="http://schemas.openxmlformats.org/officeDocument/2006/relationships/worksheet" Target="worksheets/sheet5.xml"/><Relationship Id="rId15" Type="http://schemas.openxmlformats.org/officeDocument/2006/relationships/customXml" Target="../customXml/item2.xml"/><Relationship Id="rId10"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sheetMetadata" Target="metadata.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Results!$N$20</c:f>
          <c:strCache>
            <c:ptCount val="1"/>
            <c:pt idx="0">
              <c:v>Assessment area A - NZS 6806 categories</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Results!$B$23</c:f>
              <c:strCache>
                <c:ptCount val="1"/>
                <c:pt idx="0">
                  <c:v>Category A:</c:v>
                </c:pt>
              </c:strCache>
            </c:strRef>
          </c:tx>
          <c:spPr>
            <a:solidFill>
              <a:srgbClr val="CCFF99"/>
            </a:solidFill>
            <a:ln>
              <a:noFill/>
            </a:ln>
            <a:effectLst/>
          </c:spPr>
          <c:invertIfNegative val="0"/>
          <c:cat>
            <c:strRef>
              <c:f>Results!$C$1:$K$1</c:f>
              <c:strCache>
                <c:ptCount val="9"/>
                <c:pt idx="0">
                  <c:v>Existing</c:v>
                </c:pt>
                <c:pt idx="1">
                  <c:v>Do-nothing</c:v>
                </c:pt>
                <c:pt idx="2">
                  <c:v>Do-minimum</c:v>
                </c:pt>
                <c:pt idx="3">
                  <c:v>Option 1</c:v>
                </c:pt>
                <c:pt idx="4">
                  <c:v>Option 2</c:v>
                </c:pt>
                <c:pt idx="5">
                  <c:v>Option 3</c:v>
                </c:pt>
                <c:pt idx="6">
                  <c:v>Option 4</c:v>
                </c:pt>
                <c:pt idx="7">
                  <c:v>Option 5</c:v>
                </c:pt>
                <c:pt idx="8">
                  <c:v>Option 6</c:v>
                </c:pt>
              </c:strCache>
            </c:strRef>
          </c:cat>
          <c:val>
            <c:numRef>
              <c:f>Results!$C$23:$K$23</c:f>
              <c:numCache>
                <c:formatCode>0\ "PPFs"</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74F5-4981-8F2E-FD28CC9ADECC}"/>
            </c:ext>
          </c:extLst>
        </c:ser>
        <c:ser>
          <c:idx val="1"/>
          <c:order val="1"/>
          <c:tx>
            <c:strRef>
              <c:f>Results!$B$24</c:f>
              <c:strCache>
                <c:ptCount val="1"/>
                <c:pt idx="0">
                  <c:v>Category B:</c:v>
                </c:pt>
              </c:strCache>
            </c:strRef>
          </c:tx>
          <c:spPr>
            <a:solidFill>
              <a:srgbClr val="FFCC66"/>
            </a:solidFill>
            <a:ln>
              <a:noFill/>
            </a:ln>
            <a:effectLst/>
          </c:spPr>
          <c:invertIfNegative val="0"/>
          <c:cat>
            <c:strRef>
              <c:f>Results!$C$1:$K$1</c:f>
              <c:strCache>
                <c:ptCount val="9"/>
                <c:pt idx="0">
                  <c:v>Existing</c:v>
                </c:pt>
                <c:pt idx="1">
                  <c:v>Do-nothing</c:v>
                </c:pt>
                <c:pt idx="2">
                  <c:v>Do-minimum</c:v>
                </c:pt>
                <c:pt idx="3">
                  <c:v>Option 1</c:v>
                </c:pt>
                <c:pt idx="4">
                  <c:v>Option 2</c:v>
                </c:pt>
                <c:pt idx="5">
                  <c:v>Option 3</c:v>
                </c:pt>
                <c:pt idx="6">
                  <c:v>Option 4</c:v>
                </c:pt>
                <c:pt idx="7">
                  <c:v>Option 5</c:v>
                </c:pt>
                <c:pt idx="8">
                  <c:v>Option 6</c:v>
                </c:pt>
              </c:strCache>
            </c:strRef>
          </c:cat>
          <c:val>
            <c:numRef>
              <c:f>Results!$C$24:$K$24</c:f>
              <c:numCache>
                <c:formatCode>0\ "PPFs"</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AC2C-4E22-8A10-C9222147C89B}"/>
            </c:ext>
          </c:extLst>
        </c:ser>
        <c:ser>
          <c:idx val="2"/>
          <c:order val="2"/>
          <c:tx>
            <c:strRef>
              <c:f>Results!$B$25</c:f>
              <c:strCache>
                <c:ptCount val="1"/>
                <c:pt idx="0">
                  <c:v>Category C:</c:v>
                </c:pt>
              </c:strCache>
            </c:strRef>
          </c:tx>
          <c:spPr>
            <a:solidFill>
              <a:srgbClr val="FFCCCC"/>
            </a:solidFill>
            <a:ln>
              <a:noFill/>
            </a:ln>
            <a:effectLst/>
          </c:spPr>
          <c:invertIfNegative val="0"/>
          <c:cat>
            <c:strRef>
              <c:f>Results!$C$1:$K$1</c:f>
              <c:strCache>
                <c:ptCount val="9"/>
                <c:pt idx="0">
                  <c:v>Existing</c:v>
                </c:pt>
                <c:pt idx="1">
                  <c:v>Do-nothing</c:v>
                </c:pt>
                <c:pt idx="2">
                  <c:v>Do-minimum</c:v>
                </c:pt>
                <c:pt idx="3">
                  <c:v>Option 1</c:v>
                </c:pt>
                <c:pt idx="4">
                  <c:v>Option 2</c:v>
                </c:pt>
                <c:pt idx="5">
                  <c:v>Option 3</c:v>
                </c:pt>
                <c:pt idx="6">
                  <c:v>Option 4</c:v>
                </c:pt>
                <c:pt idx="7">
                  <c:v>Option 5</c:v>
                </c:pt>
                <c:pt idx="8">
                  <c:v>Option 6</c:v>
                </c:pt>
              </c:strCache>
            </c:strRef>
          </c:cat>
          <c:val>
            <c:numRef>
              <c:f>Results!$C$25:$K$25</c:f>
              <c:numCache>
                <c:formatCode>0\ "PPFs"</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1-AC2C-4E22-8A10-C9222147C89B}"/>
            </c:ext>
          </c:extLst>
        </c:ser>
        <c:dLbls>
          <c:showLegendKey val="0"/>
          <c:showVal val="0"/>
          <c:showCatName val="0"/>
          <c:showSerName val="0"/>
          <c:showPercent val="0"/>
          <c:showBubbleSize val="0"/>
        </c:dLbls>
        <c:gapWidth val="150"/>
        <c:overlap val="100"/>
        <c:axId val="1090136896"/>
        <c:axId val="902396592"/>
      </c:barChart>
      <c:catAx>
        <c:axId val="1090136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02396592"/>
        <c:crosses val="autoZero"/>
        <c:auto val="1"/>
        <c:lblAlgn val="ctr"/>
        <c:lblOffset val="100"/>
        <c:noMultiLvlLbl val="0"/>
      </c:catAx>
      <c:valAx>
        <c:axId val="9023965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Protected Premises and Facilities (PPFs)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quot;PPFs&quot;"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90136896"/>
        <c:crosses val="autoZero"/>
        <c:crossBetween val="between"/>
        <c:majorUnit val="5"/>
        <c:minorUnit val="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Results!$N$41</c:f>
          <c:strCache>
            <c:ptCount val="1"/>
            <c:pt idx="0">
              <c:v>Assessment area A - Structural mitigation</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Results!$F$1</c:f>
              <c:strCache>
                <c:ptCount val="1"/>
                <c:pt idx="0">
                  <c:v>Option 1</c:v>
                </c:pt>
              </c:strCache>
            </c:strRef>
          </c:tx>
          <c:spPr>
            <a:solidFill>
              <a:schemeClr val="accent1"/>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Results!$F$42:$F$52</c:f>
              <c:numCache>
                <c:formatCode>General</c:formatCode>
                <c:ptCount val="11"/>
                <c:pt idx="0">
                  <c:v>0</c:v>
                </c:pt>
              </c:numCache>
            </c:numRef>
          </c:val>
          <c:extLst>
            <c:ext xmlns:c16="http://schemas.microsoft.com/office/drawing/2014/chart" uri="{C3380CC4-5D6E-409C-BE32-E72D297353CC}">
              <c16:uniqueId val="{00000000-447E-452B-AF9C-0BE133AB9D96}"/>
            </c:ext>
          </c:extLst>
        </c:ser>
        <c:ser>
          <c:idx val="1"/>
          <c:order val="1"/>
          <c:tx>
            <c:strRef>
              <c:f>Results!$G$1</c:f>
              <c:strCache>
                <c:ptCount val="1"/>
                <c:pt idx="0">
                  <c:v>Option 2</c:v>
                </c:pt>
              </c:strCache>
            </c:strRef>
          </c:tx>
          <c:spPr>
            <a:solidFill>
              <a:schemeClr val="accent2"/>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Results!$G$42:$G$52</c:f>
              <c:numCache>
                <c:formatCode>General</c:formatCode>
                <c:ptCount val="11"/>
                <c:pt idx="0">
                  <c:v>0</c:v>
                </c:pt>
              </c:numCache>
            </c:numRef>
          </c:val>
          <c:extLst>
            <c:ext xmlns:c16="http://schemas.microsoft.com/office/drawing/2014/chart" uri="{C3380CC4-5D6E-409C-BE32-E72D297353CC}">
              <c16:uniqueId val="{00000001-447E-452B-AF9C-0BE133AB9D96}"/>
            </c:ext>
          </c:extLst>
        </c:ser>
        <c:ser>
          <c:idx val="2"/>
          <c:order val="2"/>
          <c:tx>
            <c:strRef>
              <c:f>Results!$H$1</c:f>
              <c:strCache>
                <c:ptCount val="1"/>
                <c:pt idx="0">
                  <c:v>Option 3</c:v>
                </c:pt>
              </c:strCache>
            </c:strRef>
          </c:tx>
          <c:spPr>
            <a:solidFill>
              <a:schemeClr val="accent3"/>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Results!$H$42:$H$52</c:f>
              <c:numCache>
                <c:formatCode>General</c:formatCode>
                <c:ptCount val="11"/>
                <c:pt idx="0">
                  <c:v>0</c:v>
                </c:pt>
              </c:numCache>
            </c:numRef>
          </c:val>
          <c:extLst>
            <c:ext xmlns:c16="http://schemas.microsoft.com/office/drawing/2014/chart" uri="{C3380CC4-5D6E-409C-BE32-E72D297353CC}">
              <c16:uniqueId val="{00000002-447E-452B-AF9C-0BE133AB9D96}"/>
            </c:ext>
          </c:extLst>
        </c:ser>
        <c:ser>
          <c:idx val="3"/>
          <c:order val="3"/>
          <c:tx>
            <c:strRef>
              <c:f>Results!$I$1</c:f>
              <c:strCache>
                <c:ptCount val="1"/>
                <c:pt idx="0">
                  <c:v>Option 4</c:v>
                </c:pt>
              </c:strCache>
            </c:strRef>
          </c:tx>
          <c:spPr>
            <a:solidFill>
              <a:schemeClr val="accent4"/>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Results!$I$42:$I$52</c:f>
              <c:numCache>
                <c:formatCode>General</c:formatCode>
                <c:ptCount val="11"/>
                <c:pt idx="0">
                  <c:v>0</c:v>
                </c:pt>
              </c:numCache>
            </c:numRef>
          </c:val>
          <c:extLst>
            <c:ext xmlns:c16="http://schemas.microsoft.com/office/drawing/2014/chart" uri="{C3380CC4-5D6E-409C-BE32-E72D297353CC}">
              <c16:uniqueId val="{00000003-447E-452B-AF9C-0BE133AB9D96}"/>
            </c:ext>
          </c:extLst>
        </c:ser>
        <c:ser>
          <c:idx val="4"/>
          <c:order val="4"/>
          <c:tx>
            <c:strRef>
              <c:f>Results!$J$1</c:f>
              <c:strCache>
                <c:ptCount val="1"/>
                <c:pt idx="0">
                  <c:v>Option 5</c:v>
                </c:pt>
              </c:strCache>
            </c:strRef>
          </c:tx>
          <c:spPr>
            <a:solidFill>
              <a:schemeClr val="accent5"/>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Results!$J$42:$J$52</c:f>
              <c:numCache>
                <c:formatCode>General</c:formatCode>
                <c:ptCount val="11"/>
                <c:pt idx="0">
                  <c:v>0</c:v>
                </c:pt>
              </c:numCache>
            </c:numRef>
          </c:val>
          <c:extLst>
            <c:ext xmlns:c16="http://schemas.microsoft.com/office/drawing/2014/chart" uri="{C3380CC4-5D6E-409C-BE32-E72D297353CC}">
              <c16:uniqueId val="{00000004-447E-452B-AF9C-0BE133AB9D96}"/>
            </c:ext>
          </c:extLst>
        </c:ser>
        <c:ser>
          <c:idx val="5"/>
          <c:order val="5"/>
          <c:tx>
            <c:strRef>
              <c:f>Results!$K$1</c:f>
              <c:strCache>
                <c:ptCount val="1"/>
                <c:pt idx="0">
                  <c:v>Option 6</c:v>
                </c:pt>
              </c:strCache>
            </c:strRef>
          </c:tx>
          <c:spPr>
            <a:solidFill>
              <a:schemeClr val="accent6"/>
            </a:solidFill>
            <a:ln>
              <a:noFill/>
            </a:ln>
            <a:effectLst/>
          </c:spPr>
          <c:invertIfNegative val="0"/>
          <c:cat>
            <c:strRef>
              <c:f>Results!$B$42:$B$52</c:f>
              <c:strCache>
                <c:ptCount val="11"/>
                <c:pt idx="0">
                  <c:v>0 dB</c:v>
                </c:pt>
                <c:pt idx="1">
                  <c:v>1 dB</c:v>
                </c:pt>
                <c:pt idx="2">
                  <c:v>2 dB</c:v>
                </c:pt>
                <c:pt idx="3">
                  <c:v>3 dB</c:v>
                </c:pt>
                <c:pt idx="4">
                  <c:v>4 dB</c:v>
                </c:pt>
                <c:pt idx="5">
                  <c:v>5 dB</c:v>
                </c:pt>
                <c:pt idx="6">
                  <c:v>6 dB</c:v>
                </c:pt>
                <c:pt idx="7">
                  <c:v>7 dB</c:v>
                </c:pt>
                <c:pt idx="8">
                  <c:v>8 dB</c:v>
                </c:pt>
                <c:pt idx="9">
                  <c:v>9 dB</c:v>
                </c:pt>
                <c:pt idx="10">
                  <c:v>≥ 10 dB</c:v>
                </c:pt>
              </c:strCache>
            </c:strRef>
          </c:cat>
          <c:val>
            <c:numRef>
              <c:f>Results!$K$42:$K$52</c:f>
              <c:numCache>
                <c:formatCode>General</c:formatCode>
                <c:ptCount val="11"/>
                <c:pt idx="0">
                  <c:v>0</c:v>
                </c:pt>
              </c:numCache>
            </c:numRef>
          </c:val>
          <c:extLst>
            <c:ext xmlns:c16="http://schemas.microsoft.com/office/drawing/2014/chart" uri="{C3380CC4-5D6E-409C-BE32-E72D297353CC}">
              <c16:uniqueId val="{00000005-447E-452B-AF9C-0BE133AB9D96}"/>
            </c:ext>
          </c:extLst>
        </c:ser>
        <c:dLbls>
          <c:showLegendKey val="0"/>
          <c:showVal val="0"/>
          <c:showCatName val="0"/>
          <c:showSerName val="0"/>
          <c:showPercent val="0"/>
          <c:showBubbleSize val="0"/>
        </c:dLbls>
        <c:gapWidth val="219"/>
        <c:overlap val="-27"/>
        <c:axId val="1561174480"/>
        <c:axId val="990604640"/>
      </c:barChart>
      <c:catAx>
        <c:axId val="156117448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NZ"/>
                  <a:t>Noise</a:t>
                </a:r>
                <a:r>
                  <a:rPr lang="en-NZ" baseline="0"/>
                  <a:t> level reduction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604640"/>
        <c:crosses val="autoZero"/>
        <c:auto val="1"/>
        <c:lblAlgn val="ctr"/>
        <c:lblOffset val="100"/>
        <c:noMultiLvlLbl val="0"/>
      </c:catAx>
      <c:valAx>
        <c:axId val="99060464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Number of PPFs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1174480"/>
        <c:crosses val="autoZero"/>
        <c:crossBetween val="between"/>
        <c:majorUnit val="1"/>
        <c:minorUnit val="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Results!$N$62</c:f>
          <c:strCache>
            <c:ptCount val="1"/>
            <c:pt idx="0">
              <c:v>Assessment area A - Indicative costs</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strRef>
              <c:f>Results!$B$55</c:f>
              <c:strCache>
                <c:ptCount val="1"/>
                <c:pt idx="0">
                  <c:v>Walls:</c:v>
                </c:pt>
              </c:strCache>
            </c:strRef>
          </c:tx>
          <c:spPr>
            <a:solidFill>
              <a:srgbClr val="FFCC66"/>
            </a:solidFill>
            <a:ln>
              <a:noFill/>
            </a:ln>
            <a:effectLst/>
          </c:spPr>
          <c:invertIfNegative val="0"/>
          <c:dLbls>
            <c:delete val="1"/>
          </c:dLbls>
          <c:cat>
            <c:strRef>
              <c:f>Results!$F$1:$K$1</c:f>
              <c:strCache>
                <c:ptCount val="6"/>
                <c:pt idx="0">
                  <c:v>Option 1</c:v>
                </c:pt>
                <c:pt idx="1">
                  <c:v>Option 2</c:v>
                </c:pt>
                <c:pt idx="2">
                  <c:v>Option 3</c:v>
                </c:pt>
                <c:pt idx="3">
                  <c:v>Option 4</c:v>
                </c:pt>
                <c:pt idx="4">
                  <c:v>Option 5</c:v>
                </c:pt>
                <c:pt idx="5">
                  <c:v>Option 6</c:v>
                </c:pt>
              </c:strCache>
            </c:strRef>
          </c:cat>
          <c:val>
            <c:numRef>
              <c:f>Results!$F$55:$K$55</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3CCB-438A-9565-03B36716C5CF}"/>
            </c:ext>
          </c:extLst>
        </c:ser>
        <c:ser>
          <c:idx val="2"/>
          <c:order val="1"/>
          <c:tx>
            <c:strRef>
              <c:f>Results!$B$56</c:f>
              <c:strCache>
                <c:ptCount val="1"/>
                <c:pt idx="0">
                  <c:v>Bunds:</c:v>
                </c:pt>
              </c:strCache>
            </c:strRef>
          </c:tx>
          <c:spPr>
            <a:solidFill>
              <a:srgbClr val="FF9999"/>
            </a:solidFill>
            <a:ln>
              <a:noFill/>
            </a:ln>
            <a:effectLst/>
          </c:spPr>
          <c:invertIfNegative val="0"/>
          <c:dLbls>
            <c:delete val="1"/>
          </c:dLbls>
          <c:cat>
            <c:strRef>
              <c:f>Results!$F$1:$K$1</c:f>
              <c:strCache>
                <c:ptCount val="6"/>
                <c:pt idx="0">
                  <c:v>Option 1</c:v>
                </c:pt>
                <c:pt idx="1">
                  <c:v>Option 2</c:v>
                </c:pt>
                <c:pt idx="2">
                  <c:v>Option 3</c:v>
                </c:pt>
                <c:pt idx="3">
                  <c:v>Option 4</c:v>
                </c:pt>
                <c:pt idx="4">
                  <c:v>Option 5</c:v>
                </c:pt>
                <c:pt idx="5">
                  <c:v>Option 6</c:v>
                </c:pt>
              </c:strCache>
            </c:strRef>
          </c:cat>
          <c:val>
            <c:numRef>
              <c:f>Results!$F$56:$K$56</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1-3CCB-438A-9565-03B36716C5CF}"/>
            </c:ext>
          </c:extLst>
        </c:ser>
        <c:ser>
          <c:idx val="3"/>
          <c:order val="2"/>
          <c:tx>
            <c:strRef>
              <c:f>Results!$B$57</c:f>
              <c:strCache>
                <c:ptCount val="1"/>
                <c:pt idx="0">
                  <c:v>User barriers:</c:v>
                </c:pt>
              </c:strCache>
            </c:strRef>
          </c:tx>
          <c:spPr>
            <a:solidFill>
              <a:srgbClr val="CCCCFF"/>
            </a:solidFill>
            <a:ln>
              <a:noFill/>
            </a:ln>
            <a:effectLst/>
          </c:spPr>
          <c:invertIfNegative val="0"/>
          <c:dLbls>
            <c:delete val="1"/>
          </c:dLbls>
          <c:cat>
            <c:strRef>
              <c:f>Results!$F$1:$K$1</c:f>
              <c:strCache>
                <c:ptCount val="6"/>
                <c:pt idx="0">
                  <c:v>Option 1</c:v>
                </c:pt>
                <c:pt idx="1">
                  <c:v>Option 2</c:v>
                </c:pt>
                <c:pt idx="2">
                  <c:v>Option 3</c:v>
                </c:pt>
                <c:pt idx="3">
                  <c:v>Option 4</c:v>
                </c:pt>
                <c:pt idx="4">
                  <c:v>Option 5</c:v>
                </c:pt>
                <c:pt idx="5">
                  <c:v>Option 6</c:v>
                </c:pt>
              </c:strCache>
            </c:strRef>
          </c:cat>
          <c:val>
            <c:numRef>
              <c:f>Results!$F$57:$K$57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2-3CCB-438A-9565-03B36716C5CF}"/>
            </c:ext>
          </c:extLst>
        </c:ser>
        <c:ser>
          <c:idx val="4"/>
          <c:order val="3"/>
          <c:tx>
            <c:strRef>
              <c:f>Results!$B$58</c:f>
              <c:strCache>
                <c:ptCount val="1"/>
                <c:pt idx="0">
                  <c:v>Surfaces:</c:v>
                </c:pt>
              </c:strCache>
            </c:strRef>
          </c:tx>
          <c:spPr>
            <a:solidFill>
              <a:srgbClr val="CCFFCC"/>
            </a:solidFill>
            <a:ln>
              <a:noFill/>
            </a:ln>
            <a:effectLst/>
          </c:spPr>
          <c:invertIfNegative val="0"/>
          <c:dLbls>
            <c:delete val="1"/>
          </c:dLbls>
          <c:cat>
            <c:strRef>
              <c:f>Results!$F$1:$K$1</c:f>
              <c:strCache>
                <c:ptCount val="6"/>
                <c:pt idx="0">
                  <c:v>Option 1</c:v>
                </c:pt>
                <c:pt idx="1">
                  <c:v>Option 2</c:v>
                </c:pt>
                <c:pt idx="2">
                  <c:v>Option 3</c:v>
                </c:pt>
                <c:pt idx="3">
                  <c:v>Option 4</c:v>
                </c:pt>
                <c:pt idx="4">
                  <c:v>Option 5</c:v>
                </c:pt>
                <c:pt idx="5">
                  <c:v>Option 6</c:v>
                </c:pt>
              </c:strCache>
            </c:strRef>
          </c:cat>
          <c:val>
            <c:numRef>
              <c:f>Results!$F$58:$K$58</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3-3CCB-438A-9565-03B36716C5CF}"/>
            </c:ext>
          </c:extLst>
        </c:ser>
        <c:ser>
          <c:idx val="5"/>
          <c:order val="4"/>
          <c:tx>
            <c:strRef>
              <c:f>Results!$B$59</c:f>
              <c:strCache>
                <c:ptCount val="1"/>
                <c:pt idx="0">
                  <c:v>BMM:</c:v>
                </c:pt>
              </c:strCache>
            </c:strRef>
          </c:tx>
          <c:spPr>
            <a:solidFill>
              <a:srgbClr val="CCECFF"/>
            </a:solidFill>
            <a:ln>
              <a:noFill/>
            </a:ln>
            <a:effectLst/>
          </c:spPr>
          <c:invertIfNegative val="0"/>
          <c:dLbls>
            <c:delete val="1"/>
          </c:dLbls>
          <c:cat>
            <c:strRef>
              <c:f>Results!$F$1:$K$1</c:f>
              <c:strCache>
                <c:ptCount val="6"/>
                <c:pt idx="0">
                  <c:v>Option 1</c:v>
                </c:pt>
                <c:pt idx="1">
                  <c:v>Option 2</c:v>
                </c:pt>
                <c:pt idx="2">
                  <c:v>Option 3</c:v>
                </c:pt>
                <c:pt idx="3">
                  <c:v>Option 4</c:v>
                </c:pt>
                <c:pt idx="4">
                  <c:v>Option 5</c:v>
                </c:pt>
                <c:pt idx="5">
                  <c:v>Option 6</c:v>
                </c:pt>
              </c:strCache>
            </c:strRef>
          </c:cat>
          <c:val>
            <c:numRef>
              <c:f>Results!$F$59:$K$59</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4-3CCB-438A-9565-03B36716C5CF}"/>
            </c:ext>
          </c:extLst>
        </c:ser>
        <c:dLbls>
          <c:showLegendKey val="0"/>
          <c:showVal val="1"/>
          <c:showCatName val="0"/>
          <c:showSerName val="0"/>
          <c:showPercent val="0"/>
          <c:showBubbleSize val="0"/>
        </c:dLbls>
        <c:gapWidth val="100"/>
        <c:overlap val="100"/>
        <c:axId val="1561181680"/>
        <c:axId val="652314400"/>
      </c:barChart>
      <c:catAx>
        <c:axId val="1561181680"/>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Noise mitigation option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52314400"/>
        <c:crosses val="autoZero"/>
        <c:auto val="1"/>
        <c:lblAlgn val="ctr"/>
        <c:lblOffset val="100"/>
        <c:noMultiLvlLbl val="0"/>
      </c:catAx>
      <c:valAx>
        <c:axId val="6523144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Indicative cost</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11816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13</xdr:col>
      <xdr:colOff>15876</xdr:colOff>
      <xdr:row>19</xdr:row>
      <xdr:rowOff>6350</xdr:rowOff>
    </xdr:from>
    <xdr:to>
      <xdr:col>25</xdr:col>
      <xdr:colOff>292100</xdr:colOff>
      <xdr:row>39</xdr:row>
      <xdr:rowOff>92075</xdr:rowOff>
    </xdr:to>
    <xdr:graphicFrame macro="">
      <xdr:nvGraphicFramePr>
        <xdr:cNvPr id="5" name="Chart 4">
          <a:extLst>
            <a:ext uri="{FF2B5EF4-FFF2-40B4-BE49-F238E27FC236}">
              <a16:creationId xmlns:a16="http://schemas.microsoft.com/office/drawing/2014/main" id="{222A01EC-716B-4CF8-B910-9C31DD72C1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28575</xdr:colOff>
      <xdr:row>40</xdr:row>
      <xdr:rowOff>9526</xdr:rowOff>
    </xdr:from>
    <xdr:to>
      <xdr:col>25</xdr:col>
      <xdr:colOff>323849</xdr:colOff>
      <xdr:row>60</xdr:row>
      <xdr:rowOff>85725</xdr:rowOff>
    </xdr:to>
    <xdr:graphicFrame macro="">
      <xdr:nvGraphicFramePr>
        <xdr:cNvPr id="11" name="Chart 10">
          <a:extLst>
            <a:ext uri="{FF2B5EF4-FFF2-40B4-BE49-F238E27FC236}">
              <a16:creationId xmlns:a16="http://schemas.microsoft.com/office/drawing/2014/main" id="{1790C837-2D99-4A1F-AE98-A3B3807DE2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13</xdr:col>
      <xdr:colOff>26894</xdr:colOff>
      <xdr:row>60</xdr:row>
      <xdr:rowOff>190871</xdr:rowOff>
    </xdr:from>
    <xdr:to>
      <xdr:col>25</xdr:col>
      <xdr:colOff>331695</xdr:colOff>
      <xdr:row>81</xdr:row>
      <xdr:rowOff>38473</xdr:rowOff>
    </xdr:to>
    <xdr:graphicFrame macro="">
      <xdr:nvGraphicFramePr>
        <xdr:cNvPr id="2" name="Chart 1">
          <a:extLst>
            <a:ext uri="{FF2B5EF4-FFF2-40B4-BE49-F238E27FC236}">
              <a16:creationId xmlns:a16="http://schemas.microsoft.com/office/drawing/2014/main" id="{6FE32E9F-8898-0474-25FE-CCFA1DB8E6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13</v>
    <v>3</v>
  </rv>
</rvData>
</file>

<file path=xl/richData/rdrichvaluestructure.xml><?xml version="1.0" encoding="utf-8"?>
<rvStructures xmlns="http://schemas.microsoft.com/office/spreadsheetml/2017/richdata" count="1">
  <s t="_error">
    <k n="errorType" t="i"/>
    <k n="subType" t="i"/>
  </s>
</rvStructur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nzta.govt.nz/resources/guide-to-assessing-road-traffic-noise/"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datafinder.stats.govt.nz/layer/105008-estimated-resident-population-at-30-june-2018-by-statistical-area-2/" TargetMode="External"/><Relationship Id="rId2" Type="http://schemas.openxmlformats.org/officeDocument/2006/relationships/hyperlink" Target="https://datafinder.stats.govt.nz/layer/103905-2018-census-occupied-and-unoccupied-private-dwellings-by-statistical-area-2/" TargetMode="External"/><Relationship Id="rId1" Type="http://schemas.openxmlformats.org/officeDocument/2006/relationships/hyperlink" Target="https://www.reinz.co.nz/Web/Data-and-Products/Property-reports.aspx"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17DA0-0F24-4992-8A28-ED7995910CF8}">
  <sheetPr codeName="Sheet7">
    <tabColor rgb="FFFF99FF"/>
  </sheetPr>
  <dimension ref="A2:O73"/>
  <sheetViews>
    <sheetView showGridLines="0" showRowColHeaders="0" tabSelected="1" zoomScaleNormal="100" workbookViewId="0">
      <selection activeCell="B7" sqref="B7"/>
    </sheetView>
  </sheetViews>
  <sheetFormatPr defaultColWidth="8.7265625" defaultRowHeight="18" customHeight="1" x14ac:dyDescent="0.35"/>
  <cols>
    <col min="1" max="1" width="4.81640625" style="2" customWidth="1"/>
    <col min="2" max="2" width="8.7265625" style="2"/>
    <col min="3" max="3" width="10.453125" style="2" bestFit="1" customWidth="1"/>
    <col min="4" max="16384" width="8.7265625" style="2"/>
  </cols>
  <sheetData>
    <row r="2" spans="2:3" ht="18" customHeight="1" x14ac:dyDescent="0.55000000000000004">
      <c r="B2" s="1" t="s">
        <v>0</v>
      </c>
    </row>
    <row r="3" spans="2:3" ht="18" customHeight="1" x14ac:dyDescent="0.35">
      <c r="B3" s="2" t="s">
        <v>1</v>
      </c>
    </row>
    <row r="5" spans="2:3" ht="18" customHeight="1" x14ac:dyDescent="0.35">
      <c r="B5" s="2" t="s">
        <v>2</v>
      </c>
    </row>
    <row r="6" spans="2:3" ht="18" customHeight="1" x14ac:dyDescent="0.35">
      <c r="B6" s="2" t="s">
        <v>3</v>
      </c>
    </row>
    <row r="7" spans="2:3" ht="18" customHeight="1" x14ac:dyDescent="0.35">
      <c r="B7" s="219" t="s">
        <v>4</v>
      </c>
    </row>
    <row r="9" spans="2:3" ht="18" customHeight="1" x14ac:dyDescent="0.45">
      <c r="B9" s="3" t="s">
        <v>5</v>
      </c>
    </row>
    <row r="10" spans="2:3" ht="18" customHeight="1" x14ac:dyDescent="0.35">
      <c r="B10" s="2" t="s">
        <v>6</v>
      </c>
    </row>
    <row r="11" spans="2:3" ht="18" customHeight="1" x14ac:dyDescent="0.35">
      <c r="B11" s="2" t="s">
        <v>7</v>
      </c>
    </row>
    <row r="12" spans="2:3" ht="18" customHeight="1" x14ac:dyDescent="0.35">
      <c r="B12" s="2" t="s">
        <v>8</v>
      </c>
    </row>
    <row r="13" spans="2:3" ht="18" customHeight="1" x14ac:dyDescent="0.35">
      <c r="B13" s="2" t="s">
        <v>9</v>
      </c>
    </row>
    <row r="14" spans="2:3" ht="18" customHeight="1" x14ac:dyDescent="0.35">
      <c r="B14" s="2" t="s">
        <v>10</v>
      </c>
    </row>
    <row r="15" spans="2:3" ht="18" customHeight="1" x14ac:dyDescent="0.35">
      <c r="B15" s="4" t="s">
        <v>11</v>
      </c>
      <c r="C15" s="2" t="s">
        <v>12</v>
      </c>
    </row>
    <row r="16" spans="2:3" ht="18" customHeight="1" x14ac:dyDescent="0.35">
      <c r="B16" s="4" t="s">
        <v>13</v>
      </c>
      <c r="C16" s="12" t="s">
        <v>14</v>
      </c>
    </row>
    <row r="17" spans="2:3" ht="18" customHeight="1" x14ac:dyDescent="0.35">
      <c r="B17" s="4" t="s">
        <v>15</v>
      </c>
      <c r="C17" s="12" t="s">
        <v>16</v>
      </c>
    </row>
    <row r="18" spans="2:3" ht="18" customHeight="1" x14ac:dyDescent="0.35">
      <c r="B18" s="4" t="s">
        <v>17</v>
      </c>
      <c r="C18" s="2" t="s">
        <v>18</v>
      </c>
    </row>
    <row r="19" spans="2:3" ht="18" customHeight="1" x14ac:dyDescent="0.35">
      <c r="B19" s="4" t="s">
        <v>19</v>
      </c>
      <c r="C19" s="12" t="s">
        <v>20</v>
      </c>
    </row>
    <row r="20" spans="2:3" ht="18" customHeight="1" x14ac:dyDescent="0.35">
      <c r="B20" s="4" t="s">
        <v>21</v>
      </c>
      <c r="C20" s="2" t="s">
        <v>22</v>
      </c>
    </row>
    <row r="21" spans="2:3" ht="18" customHeight="1" x14ac:dyDescent="0.35">
      <c r="B21" s="4" t="s">
        <v>23</v>
      </c>
      <c r="C21" s="2" t="s">
        <v>24</v>
      </c>
    </row>
    <row r="22" spans="2:3" ht="18" customHeight="1" x14ac:dyDescent="0.35">
      <c r="B22" s="4" t="s">
        <v>25</v>
      </c>
      <c r="C22" s="2" t="s">
        <v>26</v>
      </c>
    </row>
    <row r="23" spans="2:3" ht="18" customHeight="1" x14ac:dyDescent="0.35">
      <c r="B23" s="4" t="s">
        <v>27</v>
      </c>
      <c r="C23" s="2" t="s">
        <v>28</v>
      </c>
    </row>
    <row r="24" spans="2:3" ht="18" customHeight="1" x14ac:dyDescent="0.35">
      <c r="C24" s="13"/>
    </row>
    <row r="25" spans="2:3" ht="18" customHeight="1" x14ac:dyDescent="0.35">
      <c r="B25" s="7" t="s">
        <v>29</v>
      </c>
      <c r="C25" s="13"/>
    </row>
    <row r="26" spans="2:3" ht="18" customHeight="1" x14ac:dyDescent="0.35">
      <c r="B26" s="7" t="s">
        <v>30</v>
      </c>
      <c r="C26" s="13"/>
    </row>
    <row r="27" spans="2:3" ht="18" customHeight="1" x14ac:dyDescent="0.35">
      <c r="B27" s="7" t="s">
        <v>31</v>
      </c>
      <c r="C27" s="13"/>
    </row>
    <row r="28" spans="2:3" ht="18" customHeight="1" x14ac:dyDescent="0.35">
      <c r="B28" s="7" t="s">
        <v>32</v>
      </c>
      <c r="C28" s="13"/>
    </row>
    <row r="29" spans="2:3" ht="18" customHeight="1" x14ac:dyDescent="0.35">
      <c r="B29" s="7"/>
      <c r="C29" s="13"/>
    </row>
    <row r="30" spans="2:3" ht="18" customHeight="1" x14ac:dyDescent="0.35">
      <c r="B30" s="2" t="s">
        <v>33</v>
      </c>
      <c r="C30" s="13"/>
    </row>
    <row r="31" spans="2:3" ht="18" customHeight="1" x14ac:dyDescent="0.35">
      <c r="B31" s="7"/>
      <c r="C31" s="13"/>
    </row>
    <row r="32" spans="2:3" ht="18" customHeight="1" x14ac:dyDescent="0.35">
      <c r="B32" s="7" t="s">
        <v>34</v>
      </c>
      <c r="C32" s="13"/>
    </row>
    <row r="33" spans="2:14" ht="18" customHeight="1" x14ac:dyDescent="0.35">
      <c r="B33" s="7" t="s">
        <v>35</v>
      </c>
      <c r="C33" s="13"/>
    </row>
    <row r="35" spans="2:14" ht="18" customHeight="1" x14ac:dyDescent="0.45">
      <c r="B35" s="3" t="s">
        <v>36</v>
      </c>
    </row>
    <row r="36" spans="2:14" ht="18" customHeight="1" x14ac:dyDescent="0.35">
      <c r="B36" s="7" t="s">
        <v>37</v>
      </c>
    </row>
    <row r="37" spans="2:14" ht="18" customHeight="1" x14ac:dyDescent="0.35">
      <c r="B37" s="7" t="s">
        <v>38</v>
      </c>
    </row>
    <row r="38" spans="2:14" ht="18" customHeight="1" x14ac:dyDescent="0.35">
      <c r="B38" s="7" t="s">
        <v>39</v>
      </c>
    </row>
    <row r="39" spans="2:14" ht="18" customHeight="1" x14ac:dyDescent="0.35">
      <c r="B39" s="2" t="s">
        <v>40</v>
      </c>
    </row>
    <row r="40" spans="2:14" ht="18" customHeight="1" x14ac:dyDescent="0.35">
      <c r="B40" s="7" t="s">
        <v>41</v>
      </c>
    </row>
    <row r="41" spans="2:14" ht="18" customHeight="1" x14ac:dyDescent="0.35">
      <c r="B41" s="7"/>
    </row>
    <row r="42" spans="2:14" ht="18" customHeight="1" x14ac:dyDescent="0.35">
      <c r="B42" s="2" t="s">
        <v>42</v>
      </c>
    </row>
    <row r="43" spans="2:14" ht="18" customHeight="1" x14ac:dyDescent="0.35">
      <c r="B43" s="2" t="s">
        <v>43</v>
      </c>
    </row>
    <row r="44" spans="2:14" ht="18" customHeight="1" x14ac:dyDescent="0.35">
      <c r="B44" s="7" t="s">
        <v>44</v>
      </c>
    </row>
    <row r="45" spans="2:14" ht="18" customHeight="1" x14ac:dyDescent="0.35">
      <c r="B45" s="7" t="s">
        <v>45</v>
      </c>
    </row>
    <row r="46" spans="2:14" ht="18" customHeight="1" x14ac:dyDescent="0.35">
      <c r="B46" s="7"/>
    </row>
    <row r="47" spans="2:14" ht="18" customHeight="1" x14ac:dyDescent="0.35">
      <c r="B47" s="2" t="s">
        <v>46</v>
      </c>
    </row>
    <row r="48" spans="2:14" ht="18" customHeight="1" x14ac:dyDescent="0.35">
      <c r="B48" s="190" t="s">
        <v>47</v>
      </c>
      <c r="C48" s="6"/>
      <c r="D48" s="6"/>
      <c r="E48" s="6"/>
      <c r="F48" s="6"/>
      <c r="G48" s="6"/>
      <c r="H48" s="6"/>
      <c r="I48" s="6"/>
      <c r="J48" s="6"/>
      <c r="K48" s="6"/>
      <c r="L48" s="6"/>
      <c r="M48" s="6"/>
      <c r="N48" s="6"/>
    </row>
    <row r="50" spans="1:15" ht="18" customHeight="1" x14ac:dyDescent="0.45">
      <c r="B50" s="3" t="s">
        <v>48</v>
      </c>
    </row>
    <row r="51" spans="1:15" ht="18" customHeight="1" x14ac:dyDescent="0.35">
      <c r="B51" s="5" t="s">
        <v>49</v>
      </c>
      <c r="C51" s="5" t="s">
        <v>50</v>
      </c>
      <c r="D51" s="5"/>
      <c r="E51" s="5" t="s">
        <v>51</v>
      </c>
    </row>
    <row r="52" spans="1:15" ht="18" customHeight="1" x14ac:dyDescent="0.35">
      <c r="B52" s="8" t="s">
        <v>52</v>
      </c>
      <c r="C52" s="220">
        <v>45359</v>
      </c>
      <c r="D52" s="220"/>
      <c r="E52" s="8" t="s">
        <v>53</v>
      </c>
      <c r="F52" s="8"/>
      <c r="G52" s="8"/>
      <c r="H52" s="8"/>
      <c r="I52" s="8"/>
      <c r="J52" s="8"/>
      <c r="K52" s="8"/>
      <c r="L52" s="8"/>
      <c r="M52" s="8"/>
      <c r="N52" s="8"/>
      <c r="O52" s="8"/>
    </row>
    <row r="53" spans="1:15" ht="18" customHeight="1" x14ac:dyDescent="0.35">
      <c r="B53" s="8"/>
      <c r="C53" s="9"/>
      <c r="D53" s="9"/>
      <c r="E53" s="8" t="s">
        <v>54</v>
      </c>
      <c r="F53" s="10"/>
      <c r="G53" s="10"/>
      <c r="H53" s="10"/>
      <c r="I53" s="10"/>
      <c r="J53" s="10"/>
      <c r="K53" s="10"/>
      <c r="L53" s="10"/>
      <c r="M53" s="10"/>
      <c r="N53" s="10"/>
      <c r="O53" s="10"/>
    </row>
    <row r="54" spans="1:15" ht="18" customHeight="1" x14ac:dyDescent="0.35">
      <c r="B54" s="8"/>
      <c r="C54" s="9"/>
      <c r="D54" s="9"/>
      <c r="E54" s="8" t="s">
        <v>55</v>
      </c>
      <c r="F54" s="10"/>
      <c r="G54" s="10"/>
      <c r="H54" s="10"/>
      <c r="I54" s="10"/>
      <c r="J54" s="10"/>
      <c r="K54" s="10"/>
      <c r="L54" s="10"/>
      <c r="M54" s="10"/>
      <c r="N54" s="10"/>
      <c r="O54" s="10"/>
    </row>
    <row r="55" spans="1:15" ht="18" customHeight="1" x14ac:dyDescent="0.35">
      <c r="B55" s="8"/>
      <c r="C55" s="9"/>
      <c r="D55" s="9"/>
      <c r="E55" s="8" t="s">
        <v>56</v>
      </c>
      <c r="F55" s="10"/>
      <c r="G55" s="10"/>
      <c r="H55" s="10"/>
      <c r="I55" s="10"/>
      <c r="J55" s="10"/>
      <c r="K55" s="10"/>
      <c r="L55" s="10"/>
      <c r="M55" s="10"/>
      <c r="N55" s="10"/>
      <c r="O55" s="10"/>
    </row>
    <row r="56" spans="1:15" ht="18" customHeight="1" x14ac:dyDescent="0.35">
      <c r="B56" s="8"/>
      <c r="C56" s="9"/>
      <c r="D56" s="9"/>
      <c r="E56" s="8" t="s">
        <v>57</v>
      </c>
      <c r="F56" s="10"/>
      <c r="G56" s="10"/>
      <c r="H56" s="10"/>
      <c r="I56" s="10"/>
      <c r="J56" s="10"/>
      <c r="K56" s="10"/>
      <c r="L56" s="10"/>
      <c r="M56" s="10"/>
      <c r="N56" s="10"/>
      <c r="O56" s="10"/>
    </row>
    <row r="57" spans="1:15" ht="18" customHeight="1" x14ac:dyDescent="0.35">
      <c r="B57" s="8"/>
      <c r="C57" s="9"/>
      <c r="D57" s="9"/>
      <c r="E57" s="8" t="s">
        <v>58</v>
      </c>
      <c r="F57" s="10"/>
      <c r="G57" s="10"/>
      <c r="H57" s="10"/>
      <c r="I57" s="10"/>
      <c r="J57" s="10"/>
      <c r="K57" s="10"/>
      <c r="L57" s="10"/>
      <c r="M57" s="10"/>
      <c r="N57" s="10"/>
      <c r="O57" s="10"/>
    </row>
    <row r="58" spans="1:15" ht="18" customHeight="1" x14ac:dyDescent="0.35">
      <c r="B58" s="8"/>
      <c r="C58" s="9"/>
      <c r="D58" s="9"/>
      <c r="E58" s="8" t="s">
        <v>59</v>
      </c>
      <c r="F58" s="10"/>
      <c r="G58" s="10"/>
      <c r="H58" s="10"/>
      <c r="I58" s="10"/>
      <c r="J58" s="10"/>
      <c r="K58" s="10"/>
      <c r="L58" s="10"/>
      <c r="M58" s="10"/>
      <c r="N58" s="10"/>
      <c r="O58" s="10"/>
    </row>
    <row r="59" spans="1:15" ht="18" customHeight="1" x14ac:dyDescent="0.35">
      <c r="B59" s="8"/>
      <c r="C59" s="9"/>
      <c r="D59" s="9"/>
      <c r="E59" s="8" t="s">
        <v>60</v>
      </c>
      <c r="F59" s="10"/>
      <c r="G59" s="10"/>
      <c r="H59" s="10"/>
      <c r="I59" s="10"/>
      <c r="J59" s="10"/>
      <c r="K59" s="10"/>
      <c r="L59" s="10"/>
      <c r="M59" s="10"/>
      <c r="N59" s="10"/>
      <c r="O59" s="10"/>
    </row>
    <row r="60" spans="1:15" ht="18" customHeight="1" x14ac:dyDescent="0.35">
      <c r="B60" s="8" t="s">
        <v>61</v>
      </c>
      <c r="C60" s="220">
        <v>42152</v>
      </c>
      <c r="D60" s="220"/>
      <c r="E60" s="11" t="s">
        <v>62</v>
      </c>
      <c r="F60" s="8"/>
      <c r="G60" s="8"/>
      <c r="H60" s="8"/>
      <c r="I60" s="8"/>
      <c r="J60" s="8"/>
      <c r="K60" s="8"/>
      <c r="L60" s="8"/>
      <c r="M60" s="8"/>
      <c r="N60" s="8"/>
      <c r="O60" s="8"/>
    </row>
    <row r="62" spans="1:15" ht="18" customHeight="1" x14ac:dyDescent="0.35">
      <c r="A62"/>
      <c r="B62"/>
      <c r="C62"/>
      <c r="D62"/>
      <c r="E62"/>
      <c r="F62"/>
      <c r="G62"/>
      <c r="H62"/>
      <c r="I62"/>
      <c r="J62"/>
    </row>
    <row r="63" spans="1:15" ht="18" customHeight="1" x14ac:dyDescent="0.35">
      <c r="A63"/>
      <c r="B63"/>
      <c r="C63"/>
      <c r="D63"/>
      <c r="E63"/>
      <c r="F63"/>
      <c r="G63"/>
      <c r="H63"/>
      <c r="I63"/>
      <c r="J63"/>
    </row>
    <row r="64" spans="1:15" ht="18" customHeight="1" x14ac:dyDescent="0.35">
      <c r="A64"/>
      <c r="B64"/>
      <c r="C64"/>
      <c r="D64"/>
      <c r="E64"/>
      <c r="F64"/>
      <c r="G64"/>
      <c r="H64"/>
      <c r="I64"/>
      <c r="J64"/>
    </row>
    <row r="65" spans="1:10" ht="18" customHeight="1" x14ac:dyDescent="0.35">
      <c r="A65"/>
      <c r="B65"/>
      <c r="C65"/>
      <c r="D65"/>
      <c r="E65"/>
      <c r="F65"/>
      <c r="G65"/>
      <c r="H65"/>
      <c r="I65"/>
      <c r="J65"/>
    </row>
    <row r="66" spans="1:10" ht="18" customHeight="1" x14ac:dyDescent="0.35">
      <c r="A66"/>
      <c r="B66"/>
      <c r="C66"/>
      <c r="D66"/>
      <c r="E66"/>
      <c r="F66"/>
      <c r="G66"/>
      <c r="H66"/>
      <c r="I66"/>
      <c r="J66"/>
    </row>
    <row r="67" spans="1:10" ht="18" customHeight="1" x14ac:dyDescent="0.35">
      <c r="A67"/>
      <c r="B67"/>
      <c r="C67"/>
      <c r="D67"/>
      <c r="E67"/>
      <c r="F67"/>
      <c r="G67"/>
      <c r="H67"/>
      <c r="I67"/>
      <c r="J67"/>
    </row>
    <row r="68" spans="1:10" ht="18" customHeight="1" x14ac:dyDescent="0.35">
      <c r="A68"/>
      <c r="B68"/>
      <c r="C68"/>
      <c r="D68"/>
      <c r="E68"/>
      <c r="F68"/>
      <c r="G68"/>
      <c r="H68"/>
      <c r="I68"/>
      <c r="J68"/>
    </row>
    <row r="69" spans="1:10" ht="18" customHeight="1" x14ac:dyDescent="0.35">
      <c r="A69"/>
      <c r="B69"/>
      <c r="C69"/>
      <c r="D69"/>
      <c r="E69"/>
      <c r="F69"/>
      <c r="G69"/>
      <c r="H69"/>
      <c r="I69"/>
      <c r="J69"/>
    </row>
    <row r="70" spans="1:10" ht="18" customHeight="1" x14ac:dyDescent="0.35">
      <c r="A70"/>
      <c r="B70"/>
      <c r="C70"/>
      <c r="D70"/>
      <c r="E70"/>
      <c r="F70"/>
      <c r="G70"/>
      <c r="H70"/>
      <c r="I70"/>
      <c r="J70"/>
    </row>
    <row r="71" spans="1:10" ht="18" customHeight="1" x14ac:dyDescent="0.35">
      <c r="A71"/>
      <c r="B71"/>
      <c r="C71"/>
      <c r="D71"/>
      <c r="E71"/>
      <c r="F71"/>
      <c r="G71"/>
      <c r="H71"/>
      <c r="I71"/>
      <c r="J71"/>
    </row>
    <row r="72" spans="1:10" ht="18" customHeight="1" x14ac:dyDescent="0.35">
      <c r="A72"/>
      <c r="B72"/>
      <c r="C72"/>
      <c r="D72"/>
      <c r="E72"/>
      <c r="F72"/>
      <c r="G72"/>
      <c r="H72"/>
      <c r="I72"/>
      <c r="J72"/>
    </row>
    <row r="73" spans="1:10" ht="18" customHeight="1" x14ac:dyDescent="0.35">
      <c r="A73"/>
      <c r="B73"/>
      <c r="C73"/>
      <c r="D73"/>
      <c r="E73"/>
      <c r="F73"/>
      <c r="G73"/>
      <c r="H73"/>
      <c r="I73"/>
      <c r="J73"/>
    </row>
  </sheetData>
  <sheetProtection sheet="1" objects="1" scenarios="1" selectLockedCells="1"/>
  <protectedRanges>
    <protectedRange sqref="B7" name="URL"/>
  </protectedRanges>
  <mergeCells count="2">
    <mergeCell ref="C52:D52"/>
    <mergeCell ref="C60:D60"/>
  </mergeCells>
  <hyperlinks>
    <hyperlink ref="B7" r:id="rId1" xr:uid="{142EA1F7-F439-49A4-A34B-517E2589B287}"/>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indexed="42"/>
    <pageSetUpPr autoPageBreaks="0"/>
  </sheetPr>
  <dimension ref="B1:L195"/>
  <sheetViews>
    <sheetView showGridLines="0" showRowColHeaders="0" zoomScaleNormal="100" workbookViewId="0">
      <selection activeCell="D2" sqref="D2:F2"/>
    </sheetView>
  </sheetViews>
  <sheetFormatPr defaultColWidth="9.1796875" defaultRowHeight="14.5" x14ac:dyDescent="0.35"/>
  <cols>
    <col min="1" max="1" width="3.7265625" style="15" customWidth="1"/>
    <col min="2" max="7" width="12.54296875" style="15" customWidth="1"/>
    <col min="8" max="8" width="4.54296875" style="15" customWidth="1"/>
    <col min="9" max="10" width="9.54296875" style="15" customWidth="1"/>
    <col min="11" max="16384" width="9.1796875" style="15"/>
  </cols>
  <sheetData>
    <row r="1" spans="2:7" ht="15" thickBot="1" x14ac:dyDescent="0.4"/>
    <row r="2" spans="2:7" ht="18.649999999999999" customHeight="1" x14ac:dyDescent="0.35">
      <c r="B2" s="83" t="s">
        <v>63</v>
      </c>
      <c r="C2" s="80"/>
      <c r="D2" s="225"/>
      <c r="E2" s="226"/>
      <c r="F2" s="227"/>
    </row>
    <row r="3" spans="2:7" ht="18.649999999999999" customHeight="1" x14ac:dyDescent="0.35">
      <c r="B3" s="84" t="s">
        <v>64</v>
      </c>
      <c r="C3" s="81"/>
      <c r="D3" s="228"/>
      <c r="E3" s="229"/>
      <c r="F3" s="230"/>
    </row>
    <row r="4" spans="2:7" ht="49.5" customHeight="1" thickBot="1" x14ac:dyDescent="0.4">
      <c r="B4" s="85" t="s">
        <v>65</v>
      </c>
      <c r="C4" s="82"/>
      <c r="D4" s="231"/>
      <c r="E4" s="232"/>
      <c r="F4" s="233"/>
    </row>
    <row r="5" spans="2:7" ht="16" customHeight="1" x14ac:dyDescent="0.35"/>
    <row r="6" spans="2:7" ht="16" customHeight="1" x14ac:dyDescent="0.35">
      <c r="B6" s="20" t="s">
        <v>66</v>
      </c>
    </row>
    <row r="7" spans="2:7" ht="16" customHeight="1" x14ac:dyDescent="0.35">
      <c r="B7" s="19" t="s">
        <v>67</v>
      </c>
    </row>
    <row r="8" spans="2:7" ht="16" customHeight="1" x14ac:dyDescent="0.35"/>
    <row r="9" spans="2:7" ht="16" customHeight="1" x14ac:dyDescent="0.35">
      <c r="D9" s="16" t="s">
        <v>68</v>
      </c>
      <c r="E9" s="119">
        <v>760000</v>
      </c>
      <c r="F9" s="217">
        <v>1.2E-2</v>
      </c>
      <c r="G9" s="218">
        <f>E9*0.012</f>
        <v>9120</v>
      </c>
    </row>
    <row r="10" spans="2:7" ht="16" customHeight="1" x14ac:dyDescent="0.35">
      <c r="D10" s="16" t="s">
        <v>69</v>
      </c>
      <c r="E10" s="120">
        <v>45292</v>
      </c>
      <c r="F10" s="217">
        <v>6.0000000000000001E-3</v>
      </c>
      <c r="G10" s="218">
        <f>E9*0.006</f>
        <v>4560</v>
      </c>
    </row>
    <row r="11" spans="2:7" ht="16" customHeight="1" x14ac:dyDescent="0.35">
      <c r="B11" s="234" t="s">
        <v>70</v>
      </c>
      <c r="C11" s="234"/>
      <c r="D11" s="234"/>
      <c r="E11" s="234"/>
      <c r="F11" s="217">
        <v>3.0000000000000001E-3</v>
      </c>
      <c r="G11" s="218">
        <f>E9*0.003</f>
        <v>2280</v>
      </c>
    </row>
    <row r="12" spans="2:7" ht="16" customHeight="1" x14ac:dyDescent="0.35"/>
    <row r="13" spans="2:7" ht="16" customHeight="1" x14ac:dyDescent="0.35">
      <c r="B13" s="15" t="s">
        <v>71</v>
      </c>
    </row>
    <row r="14" spans="2:7" ht="16" customHeight="1" x14ac:dyDescent="0.35">
      <c r="D14" s="16" t="s">
        <v>72</v>
      </c>
      <c r="E14" s="105">
        <v>40</v>
      </c>
    </row>
    <row r="15" spans="2:7" ht="16" customHeight="1" x14ac:dyDescent="0.35">
      <c r="D15" s="16" t="s">
        <v>73</v>
      </c>
      <c r="E15" s="105">
        <v>20</v>
      </c>
      <c r="G15" s="21"/>
    </row>
    <row r="16" spans="2:7" ht="16" customHeight="1" x14ac:dyDescent="0.35">
      <c r="D16" s="16"/>
      <c r="E16" s="124"/>
      <c r="G16" s="21"/>
    </row>
    <row r="17" spans="2:7" ht="16" customHeight="1" x14ac:dyDescent="0.35"/>
    <row r="18" spans="2:7" ht="16" customHeight="1" x14ac:dyDescent="0.35">
      <c r="B18" s="20" t="s">
        <v>74</v>
      </c>
    </row>
    <row r="19" spans="2:7" ht="16" customHeight="1" x14ac:dyDescent="0.35">
      <c r="B19" s="19" t="s">
        <v>75</v>
      </c>
    </row>
    <row r="20" spans="2:7" ht="16" customHeight="1" x14ac:dyDescent="0.35"/>
    <row r="21" spans="2:7" ht="16" customHeight="1" x14ac:dyDescent="0.35">
      <c r="B21" s="15" t="s">
        <v>76</v>
      </c>
    </row>
    <row r="22" spans="2:7" ht="16" customHeight="1" x14ac:dyDescent="0.35">
      <c r="B22" s="179" t="s">
        <v>77</v>
      </c>
    </row>
    <row r="23" spans="2:7" ht="16" customHeight="1" x14ac:dyDescent="0.35">
      <c r="C23" s="13"/>
      <c r="D23" s="13" t="s">
        <v>78</v>
      </c>
      <c r="E23" s="13" t="s">
        <v>79</v>
      </c>
      <c r="F23" s="13" t="s">
        <v>80</v>
      </c>
    </row>
    <row r="24" spans="2:7" ht="16" customHeight="1" x14ac:dyDescent="0.35">
      <c r="C24" s="17" t="s">
        <v>81</v>
      </c>
      <c r="E24" s="29">
        <v>300</v>
      </c>
      <c r="F24" s="23"/>
      <c r="G24" s="27"/>
    </row>
    <row r="25" spans="2:7" ht="16" customHeight="1" x14ac:dyDescent="0.35">
      <c r="C25" s="17" t="s">
        <v>82</v>
      </c>
      <c r="D25" s="23">
        <v>1500</v>
      </c>
      <c r="E25" s="29">
        <v>1100</v>
      </c>
      <c r="F25" s="23"/>
      <c r="G25" s="27"/>
    </row>
    <row r="26" spans="2:7" ht="16" customHeight="1" x14ac:dyDescent="0.35">
      <c r="C26" s="17" t="s">
        <v>83</v>
      </c>
      <c r="D26" s="23">
        <v>2000</v>
      </c>
      <c r="E26" s="29">
        <v>2300</v>
      </c>
      <c r="F26" s="23"/>
      <c r="G26" s="27"/>
    </row>
    <row r="27" spans="2:7" ht="16" customHeight="1" x14ac:dyDescent="0.35">
      <c r="C27" s="17" t="s">
        <v>84</v>
      </c>
      <c r="D27" s="23">
        <v>3300</v>
      </c>
      <c r="F27" s="23"/>
      <c r="G27" s="27"/>
    </row>
    <row r="28" spans="2:7" ht="16" customHeight="1" x14ac:dyDescent="0.35">
      <c r="C28" s="17" t="s">
        <v>85</v>
      </c>
      <c r="D28" s="23">
        <v>4300</v>
      </c>
      <c r="F28" s="23"/>
      <c r="G28" s="27"/>
    </row>
    <row r="29" spans="2:7" ht="16" customHeight="1" x14ac:dyDescent="0.35">
      <c r="G29" s="27"/>
    </row>
    <row r="30" spans="2:7" ht="16" customHeight="1" x14ac:dyDescent="0.35">
      <c r="B30" s="15" t="s">
        <v>86</v>
      </c>
    </row>
    <row r="31" spans="2:7" ht="16" customHeight="1" x14ac:dyDescent="0.35">
      <c r="E31" s="13" t="s">
        <v>87</v>
      </c>
      <c r="F31" s="13" t="s">
        <v>88</v>
      </c>
      <c r="G31" s="13" t="s">
        <v>89</v>
      </c>
    </row>
    <row r="32" spans="2:7" ht="16" customHeight="1" x14ac:dyDescent="0.35">
      <c r="B32" s="22"/>
      <c r="C32" s="15" t="s">
        <v>90</v>
      </c>
      <c r="E32" s="13" t="s">
        <v>91</v>
      </c>
      <c r="F32" s="24">
        <v>35</v>
      </c>
      <c r="G32" s="165">
        <v>10</v>
      </c>
    </row>
    <row r="33" spans="2:7" ht="16" customHeight="1" x14ac:dyDescent="0.35">
      <c r="C33" s="15" t="s">
        <v>92</v>
      </c>
      <c r="E33" s="13" t="s">
        <v>93</v>
      </c>
      <c r="F33" s="24">
        <v>50</v>
      </c>
      <c r="G33" s="165">
        <v>20</v>
      </c>
    </row>
    <row r="34" spans="2:7" ht="16" customHeight="1" x14ac:dyDescent="0.35">
      <c r="C34" s="15" t="s">
        <v>94</v>
      </c>
      <c r="E34" s="13" t="s">
        <v>95</v>
      </c>
      <c r="F34" s="24">
        <v>60</v>
      </c>
      <c r="G34" s="165">
        <v>20</v>
      </c>
    </row>
    <row r="35" spans="2:7" ht="16" customHeight="1" x14ac:dyDescent="0.35">
      <c r="C35" s="15" t="s">
        <v>80</v>
      </c>
      <c r="E35" s="26"/>
      <c r="F35" s="24"/>
      <c r="G35" s="165">
        <v>10</v>
      </c>
    </row>
    <row r="36" spans="2:7" ht="16" customHeight="1" x14ac:dyDescent="0.35">
      <c r="E36" s="13"/>
    </row>
    <row r="37" spans="2:7" ht="16" customHeight="1" x14ac:dyDescent="0.35">
      <c r="E37" s="16" t="s">
        <v>96</v>
      </c>
      <c r="F37" s="28">
        <v>3.5</v>
      </c>
    </row>
    <row r="38" spans="2:7" ht="16" customHeight="1" x14ac:dyDescent="0.35"/>
    <row r="39" spans="2:7" ht="16" customHeight="1" x14ac:dyDescent="0.35">
      <c r="B39" s="15" t="s">
        <v>97</v>
      </c>
    </row>
    <row r="40" spans="2:7" ht="16" customHeight="1" x14ac:dyDescent="0.35">
      <c r="D40" s="16" t="s">
        <v>98</v>
      </c>
      <c r="E40" s="224">
        <v>45000</v>
      </c>
      <c r="F40" s="224"/>
      <c r="G40" s="25"/>
    </row>
    <row r="41" spans="2:7" ht="16" customHeight="1" x14ac:dyDescent="0.35">
      <c r="D41" s="16" t="s">
        <v>99</v>
      </c>
      <c r="E41" s="224">
        <v>90000</v>
      </c>
      <c r="F41" s="224"/>
      <c r="G41" s="25"/>
    </row>
    <row r="42" spans="2:7" ht="16" customHeight="1" x14ac:dyDescent="0.35">
      <c r="D42" s="16"/>
      <c r="E42" s="159"/>
      <c r="F42" s="159"/>
      <c r="G42" s="25"/>
    </row>
    <row r="43" spans="2:7" ht="16" customHeight="1" x14ac:dyDescent="0.35">
      <c r="B43" s="15" t="s">
        <v>100</v>
      </c>
      <c r="D43" s="16"/>
      <c r="E43" s="159"/>
      <c r="F43" s="159"/>
      <c r="G43" s="25"/>
    </row>
    <row r="44" spans="2:7" ht="16" customHeight="1" x14ac:dyDescent="0.35">
      <c r="D44" s="16" t="s">
        <v>101</v>
      </c>
      <c r="E44" s="211">
        <v>0.04</v>
      </c>
      <c r="F44" s="159"/>
      <c r="G44" s="25"/>
    </row>
    <row r="45" spans="2:7" ht="16" customHeight="1" x14ac:dyDescent="0.35">
      <c r="D45" s="16" t="s">
        <v>102</v>
      </c>
      <c r="E45" s="165">
        <v>40</v>
      </c>
      <c r="F45" s="159"/>
      <c r="G45" s="25"/>
    </row>
    <row r="46" spans="2:7" ht="16" customHeight="1" x14ac:dyDescent="0.35">
      <c r="D46" s="16" t="s">
        <v>103</v>
      </c>
      <c r="E46" s="212">
        <f>(1-(1+Discount_rate)^-Analysis_period)/LN(1+Discount_rate)</f>
        <v>20.186041805076712</v>
      </c>
      <c r="F46" s="159"/>
      <c r="G46" s="25"/>
    </row>
    <row r="47" spans="2:7" ht="16" customHeight="1" x14ac:dyDescent="0.35">
      <c r="D47" s="16"/>
      <c r="E47" s="159"/>
      <c r="F47" s="159"/>
      <c r="G47" s="25"/>
    </row>
    <row r="48" spans="2:7" ht="16" customHeight="1" x14ac:dyDescent="0.35">
      <c r="B48" s="22" t="s">
        <v>104</v>
      </c>
      <c r="F48" s="159"/>
      <c r="G48" s="25"/>
    </row>
    <row r="49" spans="2:7" ht="16" customHeight="1" x14ac:dyDescent="0.35">
      <c r="B49" s="19" t="s">
        <v>105</v>
      </c>
      <c r="F49" s="13" t="s">
        <v>106</v>
      </c>
      <c r="G49" s="13" t="s">
        <v>107</v>
      </c>
    </row>
    <row r="50" spans="2:7" ht="16" customHeight="1" x14ac:dyDescent="0.35">
      <c r="B50" s="19"/>
      <c r="F50" s="159"/>
      <c r="G50" s="25"/>
    </row>
    <row r="51" spans="2:7" ht="16" customHeight="1" x14ac:dyDescent="0.35">
      <c r="B51" s="15" t="s">
        <v>108</v>
      </c>
      <c r="D51" s="16"/>
      <c r="E51" s="159"/>
      <c r="F51" s="159"/>
      <c r="G51" s="13"/>
    </row>
    <row r="52" spans="2:7" ht="16" customHeight="1" x14ac:dyDescent="0.35">
      <c r="D52" s="16" t="s">
        <v>109</v>
      </c>
      <c r="E52" s="235" t="s">
        <v>110</v>
      </c>
      <c r="F52" s="173">
        <v>2018</v>
      </c>
      <c r="G52" s="26" t="s">
        <v>111</v>
      </c>
    </row>
    <row r="53" spans="2:7" ht="16" customHeight="1" x14ac:dyDescent="0.35">
      <c r="D53" s="16" t="s">
        <v>112</v>
      </c>
      <c r="E53" s="236"/>
      <c r="F53" s="159"/>
      <c r="G53" s="13"/>
    </row>
    <row r="54" spans="2:7" ht="16" customHeight="1" x14ac:dyDescent="0.35">
      <c r="D54" s="16"/>
      <c r="E54" s="237"/>
      <c r="F54" s="159"/>
      <c r="G54" s="13"/>
    </row>
    <row r="55" spans="2:7" ht="16" customHeight="1" x14ac:dyDescent="0.35">
      <c r="D55" s="16" t="s">
        <v>113</v>
      </c>
      <c r="E55" s="170">
        <v>3650</v>
      </c>
      <c r="F55" s="26">
        <v>2018</v>
      </c>
      <c r="G55" s="26" t="s">
        <v>111</v>
      </c>
    </row>
    <row r="56" spans="2:7" ht="16" customHeight="1" x14ac:dyDescent="0.35">
      <c r="D56" s="16" t="s">
        <v>114</v>
      </c>
      <c r="E56" s="172">
        <v>1215</v>
      </c>
      <c r="F56" s="26">
        <v>2018</v>
      </c>
      <c r="G56" s="26" t="s">
        <v>111</v>
      </c>
    </row>
    <row r="57" spans="2:7" ht="19" customHeight="1" x14ac:dyDescent="0.35">
      <c r="D57" s="184" t="s">
        <v>115</v>
      </c>
      <c r="E57" s="185">
        <f>+E55/E56</f>
        <v>3.0041152263374484</v>
      </c>
    </row>
    <row r="58" spans="2:7" ht="16" customHeight="1" x14ac:dyDescent="0.35">
      <c r="D58" s="16" t="s">
        <v>116</v>
      </c>
      <c r="E58" s="171">
        <v>0.80900000000000005</v>
      </c>
      <c r="F58" s="26">
        <v>2018</v>
      </c>
      <c r="G58" s="26" t="s">
        <v>111</v>
      </c>
    </row>
    <row r="59" spans="2:7" ht="16" customHeight="1" x14ac:dyDescent="0.35">
      <c r="D59" s="16"/>
      <c r="E59" s="189"/>
      <c r="F59" s="13"/>
      <c r="G59" s="13"/>
    </row>
    <row r="60" spans="2:7" ht="16" customHeight="1" x14ac:dyDescent="0.35">
      <c r="B60" s="223" t="s">
        <v>117</v>
      </c>
      <c r="C60" s="223"/>
      <c r="D60" s="223"/>
      <c r="E60" s="223"/>
      <c r="F60" s="223"/>
      <c r="G60" s="223"/>
    </row>
    <row r="61" spans="2:7" ht="16" customHeight="1" x14ac:dyDescent="0.35">
      <c r="B61" s="223"/>
      <c r="C61" s="223"/>
      <c r="D61" s="223"/>
      <c r="E61" s="223"/>
      <c r="F61" s="223"/>
      <c r="G61" s="223"/>
    </row>
    <row r="62" spans="2:7" ht="16" customHeight="1" x14ac:dyDescent="0.35">
      <c r="B62" s="175" t="s">
        <v>118</v>
      </c>
      <c r="C62" s="174"/>
      <c r="D62" s="174"/>
      <c r="E62" s="174"/>
      <c r="F62" s="174"/>
      <c r="G62" s="174"/>
    </row>
    <row r="63" spans="2:7" ht="16" customHeight="1" x14ac:dyDescent="0.35">
      <c r="B63" s="175" t="s">
        <v>119</v>
      </c>
      <c r="C63" s="169"/>
      <c r="E63" s="159"/>
      <c r="F63" s="159"/>
      <c r="G63" s="25"/>
    </row>
    <row r="64" spans="2:7" ht="16" customHeight="1" x14ac:dyDescent="0.35">
      <c r="B64" s="19"/>
      <c r="F64" s="159"/>
      <c r="G64" s="25"/>
    </row>
    <row r="65" spans="2:7" ht="16" customHeight="1" x14ac:dyDescent="0.35">
      <c r="B65" s="15" t="s">
        <v>120</v>
      </c>
      <c r="F65" s="159"/>
      <c r="G65" s="25"/>
    </row>
    <row r="66" spans="2:7" ht="16" customHeight="1" x14ac:dyDescent="0.45">
      <c r="B66" s="19" t="s">
        <v>121</v>
      </c>
    </row>
    <row r="67" spans="2:7" ht="16" customHeight="1" x14ac:dyDescent="0.45">
      <c r="B67" s="19"/>
      <c r="D67" s="16" t="s">
        <v>122</v>
      </c>
      <c r="E67" s="105">
        <v>50</v>
      </c>
      <c r="F67" s="121"/>
      <c r="G67" s="26" t="s">
        <v>123</v>
      </c>
    </row>
    <row r="68" spans="2:7" ht="16" customHeight="1" x14ac:dyDescent="0.35">
      <c r="B68" s="19"/>
      <c r="F68" s="159"/>
      <c r="G68" s="25"/>
    </row>
    <row r="69" spans="2:7" ht="16" customHeight="1" x14ac:dyDescent="0.35">
      <c r="B69" s="15" t="s">
        <v>124</v>
      </c>
      <c r="F69" s="159"/>
      <c r="G69" s="13"/>
    </row>
    <row r="70" spans="2:7" ht="16" customHeight="1" x14ac:dyDescent="0.45">
      <c r="B70" s="22"/>
      <c r="D70" s="16" t="s">
        <v>125</v>
      </c>
      <c r="E70" s="86">
        <v>3.6</v>
      </c>
      <c r="F70" s="159"/>
      <c r="G70" s="26" t="s">
        <v>126</v>
      </c>
    </row>
    <row r="71" spans="2:7" ht="16" customHeight="1" x14ac:dyDescent="0.45">
      <c r="B71" s="22"/>
      <c r="D71" s="16" t="s">
        <v>127</v>
      </c>
      <c r="E71" s="86">
        <v>-4.7</v>
      </c>
      <c r="F71" s="159"/>
      <c r="G71" s="25"/>
    </row>
    <row r="72" spans="2:7" ht="16" customHeight="1" x14ac:dyDescent="0.35">
      <c r="D72" s="16"/>
      <c r="E72" s="159"/>
      <c r="F72" s="159"/>
      <c r="G72" s="25"/>
    </row>
    <row r="73" spans="2:7" ht="16" customHeight="1" x14ac:dyDescent="0.35">
      <c r="B73" s="15" t="s">
        <v>128</v>
      </c>
      <c r="D73" s="16"/>
      <c r="E73" s="159"/>
      <c r="G73" s="13"/>
    </row>
    <row r="74" spans="2:7" ht="16" customHeight="1" x14ac:dyDescent="0.35">
      <c r="C74" s="16" t="s">
        <v>129</v>
      </c>
      <c r="D74" s="221">
        <v>40846</v>
      </c>
      <c r="E74" s="222"/>
      <c r="F74" s="26">
        <v>2024</v>
      </c>
      <c r="G74" s="26" t="s">
        <v>130</v>
      </c>
    </row>
    <row r="75" spans="2:7" ht="16" customHeight="1" x14ac:dyDescent="0.35">
      <c r="E75" s="159"/>
      <c r="F75" s="159"/>
      <c r="G75" s="25"/>
    </row>
    <row r="76" spans="2:7" ht="16" customHeight="1" x14ac:dyDescent="0.35">
      <c r="B76" s="15" t="s">
        <v>131</v>
      </c>
      <c r="E76" s="159"/>
      <c r="F76" s="159"/>
      <c r="G76" s="13"/>
    </row>
    <row r="77" spans="2:7" ht="16" customHeight="1" x14ac:dyDescent="0.35">
      <c r="D77" s="16" t="s">
        <v>132</v>
      </c>
      <c r="E77" s="123">
        <v>1.08</v>
      </c>
      <c r="F77" s="121"/>
      <c r="G77" s="26" t="s">
        <v>123</v>
      </c>
    </row>
    <row r="78" spans="2:7" ht="16" customHeight="1" x14ac:dyDescent="0.45">
      <c r="D78" s="16" t="s">
        <v>133</v>
      </c>
      <c r="E78" s="105">
        <v>53</v>
      </c>
      <c r="F78" s="121"/>
      <c r="G78" s="26" t="s">
        <v>123</v>
      </c>
    </row>
    <row r="79" spans="2:7" ht="16" customHeight="1" x14ac:dyDescent="0.35">
      <c r="D79" s="16" t="s">
        <v>134</v>
      </c>
      <c r="E79" s="163">
        <v>7.0200000000000002E-3</v>
      </c>
      <c r="F79" s="26">
        <v>2021</v>
      </c>
      <c r="G79" s="26" t="s">
        <v>130</v>
      </c>
    </row>
    <row r="80" spans="2:7" ht="16" customHeight="1" x14ac:dyDescent="0.35">
      <c r="D80" s="16" t="s">
        <v>135</v>
      </c>
      <c r="E80" s="162">
        <v>0.12280000000000001</v>
      </c>
      <c r="F80" s="26">
        <v>2021</v>
      </c>
      <c r="G80" s="26" t="s">
        <v>130</v>
      </c>
    </row>
    <row r="81" spans="2:7" ht="16" customHeight="1" x14ac:dyDescent="0.35">
      <c r="D81" s="16" t="s">
        <v>136</v>
      </c>
      <c r="E81" s="166">
        <v>7.3</v>
      </c>
      <c r="F81" s="26">
        <v>2008</v>
      </c>
      <c r="G81" s="26" t="s">
        <v>130</v>
      </c>
    </row>
    <row r="82" spans="2:7" ht="16" customHeight="1" x14ac:dyDescent="0.35">
      <c r="D82" s="16" t="s">
        <v>137</v>
      </c>
      <c r="E82" s="165">
        <v>10</v>
      </c>
      <c r="F82" s="26">
        <v>2022</v>
      </c>
      <c r="G82" s="26" t="s">
        <v>130</v>
      </c>
    </row>
    <row r="83" spans="2:7" ht="16" customHeight="1" x14ac:dyDescent="0.35">
      <c r="D83" s="16" t="s">
        <v>138</v>
      </c>
      <c r="E83" s="164">
        <v>0.40500000000000003</v>
      </c>
      <c r="F83" s="167"/>
      <c r="G83" s="26" t="s">
        <v>123</v>
      </c>
    </row>
    <row r="84" spans="2:7" ht="16" customHeight="1" x14ac:dyDescent="0.35">
      <c r="D84" s="16" t="s">
        <v>139</v>
      </c>
      <c r="E84" s="123">
        <v>1</v>
      </c>
      <c r="F84" s="167"/>
      <c r="G84" s="26" t="s">
        <v>123</v>
      </c>
    </row>
    <row r="85" spans="2:7" ht="16" customHeight="1" x14ac:dyDescent="0.35">
      <c r="E85" s="159"/>
      <c r="F85" s="159"/>
      <c r="G85" s="25"/>
    </row>
    <row r="86" spans="2:7" ht="16" customHeight="1" x14ac:dyDescent="0.35">
      <c r="B86" s="15" t="s">
        <v>140</v>
      </c>
      <c r="E86" s="161"/>
      <c r="F86" s="159"/>
      <c r="G86" s="25"/>
    </row>
    <row r="87" spans="2:7" ht="16" customHeight="1" x14ac:dyDescent="0.35">
      <c r="C87" s="15" t="s">
        <v>141</v>
      </c>
      <c r="D87" s="160" t="s">
        <v>142</v>
      </c>
      <c r="E87" s="122">
        <v>19.4312</v>
      </c>
      <c r="G87" s="26" t="s">
        <v>143</v>
      </c>
    </row>
    <row r="88" spans="2:7" ht="16" customHeight="1" x14ac:dyDescent="0.35">
      <c r="D88" s="160" t="s">
        <v>144</v>
      </c>
      <c r="E88" s="122">
        <v>0.93359999999999999</v>
      </c>
      <c r="G88" s="25"/>
    </row>
    <row r="89" spans="2:7" ht="16" customHeight="1" x14ac:dyDescent="0.35">
      <c r="D89" s="160" t="s">
        <v>145</v>
      </c>
      <c r="E89" s="122">
        <v>1.26E-2</v>
      </c>
      <c r="G89" s="25"/>
    </row>
    <row r="90" spans="2:7" ht="16" customHeight="1" x14ac:dyDescent="0.45">
      <c r="D90" s="160" t="s">
        <v>146</v>
      </c>
      <c r="E90" s="105">
        <v>43</v>
      </c>
      <c r="G90" s="25"/>
    </row>
    <row r="91" spans="2:7" ht="16" customHeight="1" x14ac:dyDescent="0.45">
      <c r="D91" s="160" t="s">
        <v>147</v>
      </c>
      <c r="E91" s="105">
        <v>65</v>
      </c>
      <c r="G91" s="25"/>
    </row>
    <row r="92" spans="2:7" ht="16" customHeight="1" x14ac:dyDescent="0.35">
      <c r="D92" s="16" t="s">
        <v>148</v>
      </c>
      <c r="E92" s="123">
        <v>7.0000000000000007E-2</v>
      </c>
      <c r="F92" s="159"/>
      <c r="G92" s="26" t="s">
        <v>123</v>
      </c>
    </row>
    <row r="93" spans="2:7" ht="16" customHeight="1" x14ac:dyDescent="0.35">
      <c r="B93" s="22"/>
    </row>
    <row r="94" spans="2:7" ht="16" customHeight="1" x14ac:dyDescent="0.35">
      <c r="B94" s="15" t="s">
        <v>149</v>
      </c>
      <c r="E94" s="161"/>
      <c r="F94" s="159"/>
      <c r="G94" s="25"/>
    </row>
    <row r="95" spans="2:7" ht="16" customHeight="1" x14ac:dyDescent="0.35">
      <c r="C95" s="15" t="s">
        <v>141</v>
      </c>
      <c r="D95" s="160" t="s">
        <v>142</v>
      </c>
      <c r="E95" s="122">
        <v>78.927000000000007</v>
      </c>
      <c r="G95" s="26" t="s">
        <v>150</v>
      </c>
    </row>
    <row r="96" spans="2:7" ht="16" customHeight="1" x14ac:dyDescent="0.35">
      <c r="C96" s="16"/>
      <c r="D96" s="160" t="s">
        <v>144</v>
      </c>
      <c r="E96" s="122">
        <v>3.1162000000000001</v>
      </c>
      <c r="G96" s="25"/>
    </row>
    <row r="97" spans="2:7" ht="16" customHeight="1" x14ac:dyDescent="0.35">
      <c r="D97" s="160" t="s">
        <v>145</v>
      </c>
      <c r="E97" s="122">
        <v>3.4200000000000001E-2</v>
      </c>
      <c r="G97" s="25"/>
    </row>
    <row r="98" spans="2:7" ht="16" customHeight="1" x14ac:dyDescent="0.45">
      <c r="D98" s="160" t="s">
        <v>151</v>
      </c>
      <c r="E98" s="105">
        <v>40</v>
      </c>
      <c r="G98" s="25"/>
    </row>
    <row r="99" spans="2:7" ht="16" customHeight="1" x14ac:dyDescent="0.45">
      <c r="D99" s="160" t="s">
        <v>152</v>
      </c>
      <c r="E99" s="105">
        <v>75</v>
      </c>
      <c r="G99" s="25"/>
    </row>
    <row r="100" spans="2:7" ht="16" customHeight="1" x14ac:dyDescent="0.35">
      <c r="D100" s="16" t="s">
        <v>148</v>
      </c>
      <c r="E100" s="123">
        <v>0.02</v>
      </c>
      <c r="F100" s="159"/>
      <c r="G100" s="26" t="s">
        <v>123</v>
      </c>
    </row>
    <row r="101" spans="2:7" ht="16" customHeight="1" x14ac:dyDescent="0.35">
      <c r="B101" s="22"/>
    </row>
    <row r="102" spans="2:7" ht="16" customHeight="1" x14ac:dyDescent="0.35"/>
    <row r="103" spans="2:7" ht="16" customHeight="1" x14ac:dyDescent="0.35">
      <c r="B103" s="20" t="s">
        <v>153</v>
      </c>
    </row>
    <row r="104" spans="2:7" ht="16" customHeight="1" x14ac:dyDescent="0.35">
      <c r="B104" s="19" t="s">
        <v>154</v>
      </c>
      <c r="D104" s="13"/>
      <c r="E104" s="13" t="s">
        <v>155</v>
      </c>
    </row>
    <row r="105" spans="2:7" ht="16" customHeight="1" x14ac:dyDescent="0.35">
      <c r="C105" s="76"/>
      <c r="D105" s="180">
        <v>0.5</v>
      </c>
      <c r="E105" s="126" t="s">
        <v>156</v>
      </c>
    </row>
    <row r="106" spans="2:7" ht="16" customHeight="1" x14ac:dyDescent="0.35">
      <c r="D106" s="181">
        <v>0.5</v>
      </c>
      <c r="E106" s="126" t="s">
        <v>157</v>
      </c>
    </row>
    <row r="107" spans="2:7" ht="16" customHeight="1" x14ac:dyDescent="0.35">
      <c r="D107" s="181">
        <v>1.5</v>
      </c>
      <c r="E107" s="126" t="s">
        <v>158</v>
      </c>
    </row>
    <row r="108" spans="2:7" ht="16" customHeight="1" x14ac:dyDescent="0.35">
      <c r="D108" s="181">
        <v>2.5</v>
      </c>
      <c r="E108" s="126" t="s">
        <v>159</v>
      </c>
    </row>
    <row r="109" spans="2:7" ht="16" customHeight="1" x14ac:dyDescent="0.35">
      <c r="D109" s="181">
        <v>3.5</v>
      </c>
      <c r="E109" s="126" t="s">
        <v>160</v>
      </c>
    </row>
    <row r="110" spans="2:7" ht="16" customHeight="1" x14ac:dyDescent="0.35">
      <c r="D110" s="181">
        <v>4.5</v>
      </c>
      <c r="E110" s="126" t="s">
        <v>161</v>
      </c>
    </row>
    <row r="111" spans="2:7" ht="16" customHeight="1" x14ac:dyDescent="0.35">
      <c r="D111" s="181">
        <v>5</v>
      </c>
      <c r="E111" s="126" t="s">
        <v>162</v>
      </c>
    </row>
    <row r="113" spans="2:12" ht="15.5" x14ac:dyDescent="0.35">
      <c r="B113" s="20" t="s">
        <v>163</v>
      </c>
      <c r="C113" s="16"/>
      <c r="D113" s="77"/>
    </row>
    <row r="114" spans="2:12" x14ac:dyDescent="0.35">
      <c r="C114" s="16" t="s">
        <v>164</v>
      </c>
      <c r="D114" s="78" t="s">
        <v>155</v>
      </c>
      <c r="F114" s="16" t="str">
        <f>"PPFs &lt; " &amp; Health_threshold &amp; " dB LAeq(24h)"</f>
        <v>PPFs &lt; 50 dB LAeq(24h)</v>
      </c>
      <c r="G114" s="78" t="s">
        <v>155</v>
      </c>
    </row>
    <row r="115" spans="2:12" x14ac:dyDescent="0.35">
      <c r="C115" s="127" t="s">
        <v>165</v>
      </c>
      <c r="D115" s="126" t="s">
        <v>156</v>
      </c>
      <c r="F115" s="182">
        <v>0</v>
      </c>
      <c r="G115" s="126" t="s">
        <v>156</v>
      </c>
    </row>
    <row r="116" spans="2:12" x14ac:dyDescent="0.35">
      <c r="C116" s="127" t="s">
        <v>166</v>
      </c>
      <c r="D116" s="126" t="s">
        <v>157</v>
      </c>
      <c r="F116" s="182">
        <v>0.4</v>
      </c>
      <c r="G116" s="126" t="s">
        <v>157</v>
      </c>
    </row>
    <row r="117" spans="2:12" x14ac:dyDescent="0.35">
      <c r="C117" s="127" t="s">
        <v>167</v>
      </c>
      <c r="D117" s="126" t="s">
        <v>158</v>
      </c>
      <c r="F117" s="182">
        <v>0.6</v>
      </c>
      <c r="G117" s="126" t="s">
        <v>158</v>
      </c>
    </row>
    <row r="118" spans="2:12" x14ac:dyDescent="0.35">
      <c r="C118" s="127" t="s">
        <v>168</v>
      </c>
      <c r="D118" s="126" t="s">
        <v>159</v>
      </c>
      <c r="F118" s="182">
        <v>0.8</v>
      </c>
      <c r="G118" s="126" t="s">
        <v>159</v>
      </c>
    </row>
    <row r="119" spans="2:12" x14ac:dyDescent="0.35">
      <c r="C119" s="127" t="s">
        <v>169</v>
      </c>
      <c r="D119" s="126" t="s">
        <v>160</v>
      </c>
      <c r="F119" s="182">
        <v>0.9</v>
      </c>
      <c r="G119" s="126" t="s">
        <v>160</v>
      </c>
    </row>
    <row r="120" spans="2:12" x14ac:dyDescent="0.35">
      <c r="C120" s="127" t="s">
        <v>170</v>
      </c>
      <c r="D120" s="126" t="s">
        <v>161</v>
      </c>
      <c r="F120" s="182">
        <v>0.95</v>
      </c>
      <c r="G120" s="126" t="s">
        <v>161</v>
      </c>
    </row>
    <row r="121" spans="2:12" x14ac:dyDescent="0.35">
      <c r="C121" s="127" t="s">
        <v>171</v>
      </c>
      <c r="D121" s="126" t="s">
        <v>162</v>
      </c>
      <c r="F121" s="182">
        <v>1</v>
      </c>
      <c r="G121" s="126" t="s">
        <v>162</v>
      </c>
    </row>
    <row r="124" spans="2:12" ht="15.5" x14ac:dyDescent="0.35">
      <c r="B124" s="20" t="s">
        <v>172</v>
      </c>
    </row>
    <row r="125" spans="2:12" ht="16.5" x14ac:dyDescent="0.45">
      <c r="C125" s="13" t="s">
        <v>173</v>
      </c>
      <c r="D125" s="13" t="s">
        <v>174</v>
      </c>
      <c r="E125" s="13" t="s">
        <v>175</v>
      </c>
      <c r="F125" s="13" t="s">
        <v>176</v>
      </c>
      <c r="G125" s="13" t="s">
        <v>177</v>
      </c>
    </row>
    <row r="126" spans="2:12" x14ac:dyDescent="0.35">
      <c r="C126" s="124">
        <v>30</v>
      </c>
      <c r="D126" s="125">
        <f>E126+F126+G126</f>
        <v>0</v>
      </c>
      <c r="E126" s="125">
        <f t="shared" ref="E126:E157" si="0">E$92*E$57*E$58*IF((C126+E$71)&gt;E$90,IF((C126+E$71)&gt;E$91,E$87-E$88*E$91+E$89*E$91^2,E$87-E$88*(C126+E$71)+E$89*(C126+E$71)^2),0)/100</f>
        <v>0</v>
      </c>
      <c r="F126" s="125">
        <f t="shared" ref="F126:F157" si="1">E$100*E$57*E$58*IF((C126+E$70)&gt;E$98,IF((C126+E$70)&gt;E$99,E$95-E$96*E$99+E$97*E$99^2,E$95-E$96*(C126+E$70)+E$97*(C126+E$70)^2),0)/100</f>
        <v>0</v>
      </c>
      <c r="G126" s="125">
        <f>IF((C126+E$70)&gt;E$78,(EXP((LN(E$77)/10)*((C126+E$70)-E$78))-1)*E$79*(E$81*E$83+E$80*E$82*E$84)*E$57,0)</f>
        <v>0</v>
      </c>
      <c r="J126" s="129"/>
      <c r="L126" s="129"/>
    </row>
    <row r="127" spans="2:12" x14ac:dyDescent="0.35">
      <c r="C127" s="124">
        <v>31</v>
      </c>
      <c r="D127" s="125">
        <f t="shared" ref="D127:D186" si="2">E127+F127+G127</f>
        <v>0</v>
      </c>
      <c r="E127" s="125">
        <f t="shared" si="0"/>
        <v>0</v>
      </c>
      <c r="F127" s="125">
        <f t="shared" si="1"/>
        <v>0</v>
      </c>
      <c r="G127" s="125">
        <f t="shared" ref="G127:G186" si="3">IF((C127+E$70)&gt;E$78,(EXP((LN(E$77)/10)*((C127+E$70)-E$78))-1)*E$79*(E$81*E$83+E$80*E$82*E$84)*E$57,0)</f>
        <v>0</v>
      </c>
      <c r="J127" s="129"/>
      <c r="L127" s="129"/>
    </row>
    <row r="128" spans="2:12" x14ac:dyDescent="0.35">
      <c r="C128" s="124">
        <v>32</v>
      </c>
      <c r="D128" s="125">
        <f t="shared" si="2"/>
        <v>0</v>
      </c>
      <c r="E128" s="125">
        <f t="shared" si="0"/>
        <v>0</v>
      </c>
      <c r="F128" s="125">
        <f t="shared" si="1"/>
        <v>0</v>
      </c>
      <c r="G128" s="125">
        <f t="shared" si="3"/>
        <v>0</v>
      </c>
      <c r="J128" s="129"/>
      <c r="L128" s="129"/>
    </row>
    <row r="129" spans="3:12" x14ac:dyDescent="0.35">
      <c r="C129" s="124">
        <v>33</v>
      </c>
      <c r="D129" s="125">
        <f t="shared" si="2"/>
        <v>0</v>
      </c>
      <c r="E129" s="125">
        <f t="shared" si="0"/>
        <v>0</v>
      </c>
      <c r="F129" s="125">
        <f t="shared" si="1"/>
        <v>0</v>
      </c>
      <c r="G129" s="125">
        <f t="shared" si="3"/>
        <v>0</v>
      </c>
      <c r="J129" s="129"/>
      <c r="L129" s="129"/>
    </row>
    <row r="130" spans="3:12" x14ac:dyDescent="0.35">
      <c r="C130" s="124">
        <v>34</v>
      </c>
      <c r="D130" s="125">
        <f t="shared" si="2"/>
        <v>0</v>
      </c>
      <c r="E130" s="125">
        <f t="shared" si="0"/>
        <v>0</v>
      </c>
      <c r="F130" s="125">
        <f t="shared" si="1"/>
        <v>0</v>
      </c>
      <c r="G130" s="125">
        <f t="shared" si="3"/>
        <v>0</v>
      </c>
      <c r="J130" s="129"/>
      <c r="L130" s="129"/>
    </row>
    <row r="131" spans="3:12" x14ac:dyDescent="0.35">
      <c r="C131" s="124">
        <v>35</v>
      </c>
      <c r="D131" s="125">
        <f t="shared" si="2"/>
        <v>0</v>
      </c>
      <c r="E131" s="125">
        <f t="shared" si="0"/>
        <v>0</v>
      </c>
      <c r="F131" s="125">
        <f t="shared" si="1"/>
        <v>0</v>
      </c>
      <c r="G131" s="125">
        <f t="shared" si="3"/>
        <v>0</v>
      </c>
      <c r="J131" s="129"/>
      <c r="L131" s="129"/>
    </row>
    <row r="132" spans="3:12" x14ac:dyDescent="0.35">
      <c r="C132" s="124">
        <v>36</v>
      </c>
      <c r="D132" s="125">
        <f t="shared" si="2"/>
        <v>0</v>
      </c>
      <c r="E132" s="125">
        <f t="shared" si="0"/>
        <v>0</v>
      </c>
      <c r="F132" s="125">
        <f t="shared" si="1"/>
        <v>0</v>
      </c>
      <c r="G132" s="125">
        <f t="shared" si="3"/>
        <v>0</v>
      </c>
      <c r="J132" s="129"/>
      <c r="L132" s="129"/>
    </row>
    <row r="133" spans="3:12" x14ac:dyDescent="0.35">
      <c r="C133" s="124">
        <v>37</v>
      </c>
      <c r="D133" s="125">
        <f t="shared" si="2"/>
        <v>4.2692096291687244E-3</v>
      </c>
      <c r="E133" s="125">
        <f t="shared" si="0"/>
        <v>0</v>
      </c>
      <c r="F133" s="125">
        <f t="shared" si="1"/>
        <v>4.2692096291687244E-3</v>
      </c>
      <c r="G133" s="125">
        <f t="shared" si="3"/>
        <v>0</v>
      </c>
      <c r="J133" s="129"/>
      <c r="L133" s="129"/>
    </row>
    <row r="134" spans="3:12" x14ac:dyDescent="0.35">
      <c r="C134" s="124">
        <v>38</v>
      </c>
      <c r="D134" s="125">
        <f t="shared" si="2"/>
        <v>4.1209789894979419E-3</v>
      </c>
      <c r="E134" s="125">
        <f t="shared" si="0"/>
        <v>0</v>
      </c>
      <c r="F134" s="125">
        <f t="shared" si="1"/>
        <v>4.1209789894979419E-3</v>
      </c>
      <c r="G134" s="125">
        <f t="shared" si="3"/>
        <v>0</v>
      </c>
      <c r="J134" s="129"/>
      <c r="L134" s="129"/>
    </row>
    <row r="135" spans="3:12" x14ac:dyDescent="0.35">
      <c r="C135" s="124">
        <v>39</v>
      </c>
      <c r="D135" s="125">
        <f t="shared" si="2"/>
        <v>4.0059952535308682E-3</v>
      </c>
      <c r="E135" s="125">
        <f t="shared" si="0"/>
        <v>0</v>
      </c>
      <c r="F135" s="125">
        <f t="shared" si="1"/>
        <v>4.0059952535308682E-3</v>
      </c>
      <c r="G135" s="125">
        <f t="shared" si="3"/>
        <v>0</v>
      </c>
      <c r="J135" s="129"/>
      <c r="L135" s="129"/>
    </row>
    <row r="136" spans="3:12" x14ac:dyDescent="0.35">
      <c r="C136" s="124">
        <v>40</v>
      </c>
      <c r="D136" s="125">
        <f t="shared" si="2"/>
        <v>3.9242584212674939E-3</v>
      </c>
      <c r="E136" s="125">
        <f t="shared" si="0"/>
        <v>0</v>
      </c>
      <c r="F136" s="125">
        <f t="shared" si="1"/>
        <v>3.9242584212674939E-3</v>
      </c>
      <c r="G136" s="125">
        <f t="shared" si="3"/>
        <v>0</v>
      </c>
      <c r="J136" s="129"/>
      <c r="L136" s="129"/>
    </row>
    <row r="137" spans="3:12" x14ac:dyDescent="0.35">
      <c r="C137" s="124">
        <v>41</v>
      </c>
      <c r="D137" s="125">
        <f t="shared" si="2"/>
        <v>3.875768492707828E-3</v>
      </c>
      <c r="E137" s="125">
        <f t="shared" si="0"/>
        <v>0</v>
      </c>
      <c r="F137" s="125">
        <f t="shared" si="1"/>
        <v>3.875768492707828E-3</v>
      </c>
      <c r="G137" s="125">
        <f t="shared" si="3"/>
        <v>0</v>
      </c>
      <c r="J137" s="129"/>
      <c r="L137" s="129"/>
    </row>
    <row r="138" spans="3:12" x14ac:dyDescent="0.35">
      <c r="C138" s="124">
        <v>42</v>
      </c>
      <c r="D138" s="125">
        <f t="shared" si="2"/>
        <v>3.8605254678518506E-3</v>
      </c>
      <c r="E138" s="125">
        <f t="shared" si="0"/>
        <v>0</v>
      </c>
      <c r="F138" s="125">
        <f t="shared" si="1"/>
        <v>3.8605254678518506E-3</v>
      </c>
      <c r="G138" s="125">
        <f t="shared" si="3"/>
        <v>0</v>
      </c>
      <c r="J138" s="129"/>
      <c r="L138" s="129"/>
    </row>
    <row r="139" spans="3:12" x14ac:dyDescent="0.35">
      <c r="C139" s="124">
        <v>43</v>
      </c>
      <c r="D139" s="125">
        <f t="shared" si="2"/>
        <v>3.8785293466995895E-3</v>
      </c>
      <c r="E139" s="125">
        <f t="shared" si="0"/>
        <v>0</v>
      </c>
      <c r="F139" s="125">
        <f t="shared" si="1"/>
        <v>3.8785293466995895E-3</v>
      </c>
      <c r="G139" s="125">
        <f t="shared" si="3"/>
        <v>0</v>
      </c>
      <c r="J139" s="129"/>
      <c r="L139" s="129"/>
    </row>
    <row r="140" spans="3:12" x14ac:dyDescent="0.35">
      <c r="C140" s="124">
        <v>44</v>
      </c>
      <c r="D140" s="125">
        <f t="shared" si="2"/>
        <v>3.9297801292510377E-3</v>
      </c>
      <c r="E140" s="125">
        <f t="shared" si="0"/>
        <v>0</v>
      </c>
      <c r="F140" s="125">
        <f t="shared" si="1"/>
        <v>3.9297801292510377E-3</v>
      </c>
      <c r="G140" s="125">
        <f t="shared" si="3"/>
        <v>0</v>
      </c>
      <c r="J140" s="129"/>
      <c r="L140" s="129"/>
    </row>
    <row r="141" spans="3:12" x14ac:dyDescent="0.35">
      <c r="C141" s="124">
        <v>45</v>
      </c>
      <c r="D141" s="125">
        <f t="shared" si="2"/>
        <v>4.0142778155061671E-3</v>
      </c>
      <c r="E141" s="125">
        <f t="shared" si="0"/>
        <v>0</v>
      </c>
      <c r="F141" s="125">
        <f t="shared" si="1"/>
        <v>4.0142778155061671E-3</v>
      </c>
      <c r="G141" s="125">
        <f t="shared" si="3"/>
        <v>0</v>
      </c>
      <c r="J141" s="129"/>
      <c r="L141" s="129"/>
    </row>
    <row r="142" spans="3:12" x14ac:dyDescent="0.35">
      <c r="C142" s="124">
        <v>46</v>
      </c>
      <c r="D142" s="125">
        <f t="shared" si="2"/>
        <v>4.1320224054650261E-3</v>
      </c>
      <c r="E142" s="125">
        <f t="shared" si="0"/>
        <v>0</v>
      </c>
      <c r="F142" s="125">
        <f t="shared" si="1"/>
        <v>4.1320224054650261E-3</v>
      </c>
      <c r="G142" s="125">
        <f t="shared" si="3"/>
        <v>0</v>
      </c>
      <c r="J142" s="129"/>
      <c r="L142" s="129"/>
    </row>
    <row r="143" spans="3:12" x14ac:dyDescent="0.35">
      <c r="C143" s="124">
        <v>47</v>
      </c>
      <c r="D143" s="125">
        <f t="shared" si="2"/>
        <v>4.2830138991275741E-3</v>
      </c>
      <c r="E143" s="125">
        <f t="shared" si="0"/>
        <v>0</v>
      </c>
      <c r="F143" s="125">
        <f t="shared" si="1"/>
        <v>4.2830138991275741E-3</v>
      </c>
      <c r="G143" s="125">
        <f t="shared" si="3"/>
        <v>0</v>
      </c>
      <c r="J143" s="129"/>
      <c r="L143" s="129"/>
    </row>
    <row r="144" spans="3:12" x14ac:dyDescent="0.35">
      <c r="C144" s="124">
        <v>48</v>
      </c>
      <c r="D144" s="125">
        <f t="shared" si="2"/>
        <v>8.9413761058189378E-3</v>
      </c>
      <c r="E144" s="125">
        <f t="shared" si="0"/>
        <v>4.4741238093251069E-3</v>
      </c>
      <c r="F144" s="125">
        <f t="shared" si="1"/>
        <v>4.4672522964938309E-3</v>
      </c>
      <c r="G144" s="125">
        <f t="shared" si="3"/>
        <v>0</v>
      </c>
      <c r="J144" s="129"/>
      <c r="L144" s="129"/>
    </row>
    <row r="145" spans="3:12" x14ac:dyDescent="0.35">
      <c r="C145" s="124">
        <v>49</v>
      </c>
      <c r="D145" s="125">
        <f t="shared" si="2"/>
        <v>9.4483427807160493E-3</v>
      </c>
      <c r="E145" s="125">
        <f t="shared" si="0"/>
        <v>4.7636051831522605E-3</v>
      </c>
      <c r="F145" s="125">
        <f t="shared" si="1"/>
        <v>4.6847375975637897E-3</v>
      </c>
      <c r="G145" s="125">
        <f t="shared" si="3"/>
        <v>0</v>
      </c>
      <c r="J145" s="129"/>
      <c r="L145" s="129"/>
    </row>
    <row r="146" spans="3:12" x14ac:dyDescent="0.35">
      <c r="C146" s="124">
        <v>50</v>
      </c>
      <c r="D146" s="125">
        <f t="shared" si="2"/>
        <v>1.043986199336761E-2</v>
      </c>
      <c r="E146" s="125">
        <f t="shared" si="0"/>
        <v>5.0959575643868297E-3</v>
      </c>
      <c r="F146" s="125">
        <f t="shared" si="1"/>
        <v>4.9354698023374513E-3</v>
      </c>
      <c r="G146" s="125">
        <f t="shared" si="3"/>
        <v>4.0843462664332832E-4</v>
      </c>
      <c r="J146" s="129"/>
      <c r="L146" s="129"/>
    </row>
    <row r="147" spans="3:12" x14ac:dyDescent="0.35">
      <c r="C147" s="124">
        <v>51</v>
      </c>
      <c r="D147" s="125">
        <f t="shared" si="2"/>
        <v>1.1783994019296464E-2</v>
      </c>
      <c r="E147" s="125">
        <f t="shared" si="0"/>
        <v>5.4711809530288034E-3</v>
      </c>
      <c r="F147" s="125">
        <f t="shared" si="1"/>
        <v>5.2194489108148279E-3</v>
      </c>
      <c r="G147" s="125">
        <f t="shared" si="3"/>
        <v>1.0933641554528323E-3</v>
      </c>
      <c r="J147" s="129"/>
      <c r="L147" s="129"/>
    </row>
    <row r="148" spans="3:12" x14ac:dyDescent="0.35">
      <c r="C148" s="124">
        <v>52</v>
      </c>
      <c r="D148" s="125">
        <f t="shared" si="2"/>
        <v>1.3209535581631651E-2</v>
      </c>
      <c r="E148" s="125">
        <f t="shared" si="0"/>
        <v>5.8892753490781867E-3</v>
      </c>
      <c r="F148" s="125">
        <f t="shared" si="1"/>
        <v>5.5366749229958804E-3</v>
      </c>
      <c r="G148" s="125">
        <f t="shared" si="3"/>
        <v>1.783585309557583E-3</v>
      </c>
      <c r="J148" s="129"/>
      <c r="L148" s="129"/>
    </row>
    <row r="149" spans="3:12" x14ac:dyDescent="0.35">
      <c r="C149" s="124">
        <v>53</v>
      </c>
      <c r="D149" s="125">
        <f t="shared" si="2"/>
        <v>1.4716527562386743E-2</v>
      </c>
      <c r="E149" s="125">
        <f t="shared" si="0"/>
        <v>6.3502407525349866E-3</v>
      </c>
      <c r="F149" s="125">
        <f t="shared" si="1"/>
        <v>5.8871478388806539E-3</v>
      </c>
      <c r="G149" s="125">
        <f t="shared" si="3"/>
        <v>2.4791389709711022E-3</v>
      </c>
      <c r="J149" s="129"/>
      <c r="L149" s="129"/>
    </row>
    <row r="150" spans="3:12" x14ac:dyDescent="0.35">
      <c r="C150" s="124">
        <v>54</v>
      </c>
      <c r="D150" s="125">
        <f t="shared" si="2"/>
        <v>1.6305011159421307E-2</v>
      </c>
      <c r="E150" s="125">
        <f t="shared" si="0"/>
        <v>6.8540771633991736E-3</v>
      </c>
      <c r="F150" s="125">
        <f t="shared" si="1"/>
        <v>6.2708676584691458E-3</v>
      </c>
      <c r="G150" s="125">
        <f t="shared" si="3"/>
        <v>3.1800663375529874E-3</v>
      </c>
      <c r="J150" s="129"/>
      <c r="L150" s="129"/>
    </row>
    <row r="151" spans="3:12" x14ac:dyDescent="0.35">
      <c r="C151" s="124">
        <v>55</v>
      </c>
      <c r="D151" s="125">
        <f t="shared" si="2"/>
        <v>1.7975027888881178E-2</v>
      </c>
      <c r="E151" s="125">
        <f t="shared" si="0"/>
        <v>7.4007845816707815E-3</v>
      </c>
      <c r="F151" s="125">
        <f t="shared" si="1"/>
        <v>6.6878343817613241E-3</v>
      </c>
      <c r="G151" s="125">
        <f t="shared" si="3"/>
        <v>3.8864089254490729E-3</v>
      </c>
      <c r="J151" s="129"/>
      <c r="L151" s="129"/>
    </row>
    <row r="152" spans="3:12" x14ac:dyDescent="0.35">
      <c r="C152" s="124">
        <v>56</v>
      </c>
      <c r="D152" s="125">
        <f t="shared" si="2"/>
        <v>1.9726619587657437E-2</v>
      </c>
      <c r="E152" s="125">
        <f t="shared" si="0"/>
        <v>7.9903630073497947E-3</v>
      </c>
      <c r="F152" s="125">
        <f t="shared" si="1"/>
        <v>7.138048008757206E-3</v>
      </c>
      <c r="G152" s="125">
        <f t="shared" si="3"/>
        <v>4.5982085715504384E-3</v>
      </c>
      <c r="J152" s="129"/>
      <c r="L152" s="129"/>
    </row>
    <row r="153" spans="3:12" x14ac:dyDescent="0.35">
      <c r="C153" s="124">
        <v>57</v>
      </c>
      <c r="D153" s="125">
        <f t="shared" si="2"/>
        <v>2.1559828415864402E-2</v>
      </c>
      <c r="E153" s="125">
        <f t="shared" si="0"/>
        <v>8.6228124404362175E-3</v>
      </c>
      <c r="F153" s="125">
        <f t="shared" si="1"/>
        <v>7.621508539456796E-3</v>
      </c>
      <c r="G153" s="125">
        <f t="shared" si="3"/>
        <v>5.315507435971388E-3</v>
      </c>
      <c r="J153" s="129"/>
      <c r="L153" s="129"/>
    </row>
    <row r="154" spans="3:12" x14ac:dyDescent="0.35">
      <c r="C154" s="124">
        <v>58</v>
      </c>
      <c r="D154" s="125">
        <f t="shared" si="2"/>
        <v>2.3474696859336796E-2</v>
      </c>
      <c r="E154" s="125">
        <f t="shared" si="0"/>
        <v>9.298132880930057E-3</v>
      </c>
      <c r="F154" s="125">
        <f t="shared" si="1"/>
        <v>8.1382159738600888E-3</v>
      </c>
      <c r="G154" s="125">
        <f t="shared" si="3"/>
        <v>6.0383480045466511E-3</v>
      </c>
      <c r="J154" s="129"/>
      <c r="L154" s="129"/>
    </row>
    <row r="155" spans="3:12" x14ac:dyDescent="0.35">
      <c r="C155" s="124">
        <v>59</v>
      </c>
      <c r="D155" s="125">
        <f t="shared" si="2"/>
        <v>2.5471267732146176E-2</v>
      </c>
      <c r="E155" s="125">
        <f t="shared" si="0"/>
        <v>1.0016324328831277E-2</v>
      </c>
      <c r="F155" s="125">
        <f t="shared" si="1"/>
        <v>8.6881703119670688E-3</v>
      </c>
      <c r="G155" s="125">
        <f t="shared" si="3"/>
        <v>6.7667730913478288E-3</v>
      </c>
      <c r="J155" s="129"/>
      <c r="L155" s="129"/>
    </row>
    <row r="156" spans="3:12" x14ac:dyDescent="0.35">
      <c r="C156" s="124">
        <v>60</v>
      </c>
      <c r="D156" s="125">
        <f t="shared" si="2"/>
        <v>2.7549584179136961E-2</v>
      </c>
      <c r="E156" s="125">
        <f t="shared" si="0"/>
        <v>1.077738678413993E-2</v>
      </c>
      <c r="F156" s="125">
        <f t="shared" si="1"/>
        <v>9.271371553777781E-3</v>
      </c>
      <c r="G156" s="125">
        <f t="shared" si="3"/>
        <v>7.5008258412192505E-3</v>
      </c>
      <c r="J156" s="129"/>
      <c r="L156" s="129"/>
    </row>
    <row r="157" spans="3:12" x14ac:dyDescent="0.35">
      <c r="C157" s="124">
        <v>61</v>
      </c>
      <c r="D157" s="125">
        <f t="shared" si="2"/>
        <v>2.9709689678481657E-2</v>
      </c>
      <c r="E157" s="125">
        <f t="shared" si="0"/>
        <v>1.1581320246855971E-2</v>
      </c>
      <c r="F157" s="125">
        <f t="shared" si="1"/>
        <v>9.8878196992921788E-3</v>
      </c>
      <c r="G157" s="125">
        <f t="shared" si="3"/>
        <v>8.2405497323335061E-3</v>
      </c>
      <c r="J157" s="129"/>
      <c r="L157" s="129"/>
    </row>
    <row r="158" spans="3:12" x14ac:dyDescent="0.35">
      <c r="C158" s="124">
        <v>62</v>
      </c>
      <c r="D158" s="125">
        <f t="shared" si="2"/>
        <v>3.1951628044256358E-2</v>
      </c>
      <c r="E158" s="125">
        <f t="shared" ref="E158:E186" si="4">E$92*E$57*E$58*IF((C158+E$71)&gt;E$90,IF((C158+E$71)&gt;E$91,E$87-E$88*E$91+E$89*E$91^2,E$87-E$88*(C158+E$71)+E$89*(C158+E$71)^2),0)/100</f>
        <v>1.2428124716979438E-2</v>
      </c>
      <c r="F158" s="125">
        <f t="shared" ref="F158:F186" si="5">E$100*E$57*E$58*IF((C158+E$70)&gt;E$98,IF((C158+E$70)&gt;E$99,E$95-E$96*E$99+E$97*E$99^2,E$95-E$96*(C158+E$70)+E$97*(C158+E$70)^2),0)/100</f>
        <v>1.0537514748510295E-2</v>
      </c>
      <c r="G158" s="125">
        <f t="shared" si="3"/>
        <v>8.9859885787666269E-3</v>
      </c>
      <c r="J158" s="129"/>
      <c r="L158" s="129"/>
    </row>
    <row r="159" spans="3:12" x14ac:dyDescent="0.35">
      <c r="C159" s="124">
        <v>63</v>
      </c>
      <c r="D159" s="125">
        <f t="shared" si="2"/>
        <v>3.4275443429035615E-2</v>
      </c>
      <c r="E159" s="125">
        <f t="shared" si="4"/>
        <v>1.3317800194510286E-2</v>
      </c>
      <c r="F159" s="125">
        <f t="shared" si="5"/>
        <v>1.1220456701432091E-2</v>
      </c>
      <c r="G159" s="125">
        <f t="shared" si="3"/>
        <v>9.7371865330932398E-3</v>
      </c>
      <c r="J159" s="129"/>
      <c r="L159" s="129"/>
    </row>
    <row r="160" spans="3:12" x14ac:dyDescent="0.35">
      <c r="C160" s="124">
        <v>64</v>
      </c>
      <c r="D160" s="125">
        <f t="shared" si="2"/>
        <v>3.6681180326507828E-2</v>
      </c>
      <c r="E160" s="125">
        <f t="shared" si="4"/>
        <v>1.4250346679448552E-2</v>
      </c>
      <c r="F160" s="125">
        <f t="shared" si="5"/>
        <v>1.193664555805761E-2</v>
      </c>
      <c r="G160" s="125">
        <f t="shared" si="3"/>
        <v>1.0494188089001665E-2</v>
      </c>
      <c r="J160" s="129"/>
      <c r="L160" s="129"/>
    </row>
    <row r="161" spans="3:12" x14ac:dyDescent="0.35">
      <c r="C161" s="124">
        <v>65</v>
      </c>
      <c r="D161" s="125">
        <f t="shared" si="2"/>
        <v>3.9168883574110518E-2</v>
      </c>
      <c r="E161" s="125">
        <f t="shared" si="4"/>
        <v>1.5225764171794231E-2</v>
      </c>
      <c r="F161" s="125">
        <f t="shared" si="5"/>
        <v>1.2686081318386833E-2</v>
      </c>
      <c r="G161" s="125">
        <f t="shared" si="3"/>
        <v>1.1257038083929452E-2</v>
      </c>
      <c r="J161" s="129"/>
      <c r="L161" s="129"/>
    </row>
    <row r="162" spans="3:12" x14ac:dyDescent="0.35">
      <c r="C162" s="124">
        <v>66</v>
      </c>
      <c r="D162" s="125">
        <f t="shared" si="2"/>
        <v>4.1738598355685996E-2</v>
      </c>
      <c r="E162" s="125">
        <f t="shared" si="4"/>
        <v>1.6244052671547316E-2</v>
      </c>
      <c r="F162" s="125">
        <f t="shared" si="5"/>
        <v>1.3468763982419758E-2</v>
      </c>
      <c r="G162" s="125">
        <f t="shared" si="3"/>
        <v>1.202578170171892E-2</v>
      </c>
      <c r="J162" s="129"/>
      <c r="L162" s="129"/>
    </row>
    <row r="163" spans="3:12" x14ac:dyDescent="0.35">
      <c r="C163" s="124">
        <v>67</v>
      </c>
      <c r="D163" s="125">
        <f t="shared" si="2"/>
        <v>4.4390370204157745E-2</v>
      </c>
      <c r="E163" s="125">
        <f t="shared" si="4"/>
        <v>1.730521217870782E-2</v>
      </c>
      <c r="F163" s="125">
        <f t="shared" si="5"/>
        <v>1.4284693550156385E-2</v>
      </c>
      <c r="G163" s="125">
        <f t="shared" si="3"/>
        <v>1.2800464475293535E-2</v>
      </c>
      <c r="J163" s="129"/>
      <c r="L163" s="129"/>
    </row>
    <row r="164" spans="3:12" x14ac:dyDescent="0.35">
      <c r="C164" s="124">
        <v>68</v>
      </c>
      <c r="D164" s="125">
        <f t="shared" si="2"/>
        <v>4.7124245004227273E-2</v>
      </c>
      <c r="E164" s="125">
        <f t="shared" si="4"/>
        <v>1.8409242693275721E-2</v>
      </c>
      <c r="F164" s="125">
        <f t="shared" si="5"/>
        <v>1.5133870021596725E-2</v>
      </c>
      <c r="G164" s="125">
        <f t="shared" si="3"/>
        <v>1.3581132289354828E-2</v>
      </c>
      <c r="J164" s="129"/>
      <c r="L164" s="129"/>
    </row>
    <row r="165" spans="3:12" x14ac:dyDescent="0.35">
      <c r="C165" s="124">
        <v>69</v>
      </c>
      <c r="D165" s="125">
        <f t="shared" si="2"/>
        <v>4.9940268995091852E-2</v>
      </c>
      <c r="E165" s="125">
        <f t="shared" si="4"/>
        <v>1.9556144215251033E-2</v>
      </c>
      <c r="F165" s="125">
        <f t="shared" si="5"/>
        <v>1.6016293396740728E-2</v>
      </c>
      <c r="G165" s="125">
        <f t="shared" si="3"/>
        <v>1.4367831383100094E-2</v>
      </c>
      <c r="J165" s="129"/>
      <c r="L165" s="129"/>
    </row>
    <row r="166" spans="3:12" x14ac:dyDescent="0.35">
      <c r="C166" s="124">
        <v>70</v>
      </c>
      <c r="D166" s="125">
        <f t="shared" si="2"/>
        <v>5.2477055558590863E-2</v>
      </c>
      <c r="E166" s="125">
        <f t="shared" si="4"/>
        <v>2.0384483530041166E-2</v>
      </c>
      <c r="F166" s="125">
        <f t="shared" si="5"/>
        <v>1.6931963675588461E-2</v>
      </c>
      <c r="G166" s="125">
        <f t="shared" si="3"/>
        <v>1.5160608352961232E-2</v>
      </c>
      <c r="J166" s="129"/>
      <c r="L166" s="129"/>
    </row>
    <row r="167" spans="3:12" x14ac:dyDescent="0.35">
      <c r="C167" s="124">
        <v>71</v>
      </c>
      <c r="D167" s="125">
        <f t="shared" si="2"/>
        <v>5.4224874543545701E-2</v>
      </c>
      <c r="E167" s="125">
        <f t="shared" si="4"/>
        <v>2.0384483530041166E-2</v>
      </c>
      <c r="F167" s="125">
        <f t="shared" si="5"/>
        <v>1.7880880858139908E-2</v>
      </c>
      <c r="G167" s="125">
        <f t="shared" si="3"/>
        <v>1.5959510155364631E-2</v>
      </c>
      <c r="J167" s="129"/>
      <c r="L167" s="129"/>
    </row>
    <row r="168" spans="3:12" x14ac:dyDescent="0.35">
      <c r="C168" s="124">
        <v>72</v>
      </c>
      <c r="D168" s="125">
        <f t="shared" si="2"/>
        <v>5.5418824503751109E-2</v>
      </c>
      <c r="E168" s="125">
        <f t="shared" si="4"/>
        <v>2.0384483530041166E-2</v>
      </c>
      <c r="F168" s="125">
        <f t="shared" si="5"/>
        <v>1.8269756864197528E-2</v>
      </c>
      <c r="G168" s="125">
        <f t="shared" si="3"/>
        <v>1.6764584109512419E-2</v>
      </c>
      <c r="J168" s="129"/>
      <c r="L168" s="129"/>
    </row>
    <row r="169" spans="3:12" x14ac:dyDescent="0.35">
      <c r="C169" s="124">
        <v>73</v>
      </c>
      <c r="D169" s="125">
        <f t="shared" si="2"/>
        <v>5.6230118294423835E-2</v>
      </c>
      <c r="E169" s="125">
        <f t="shared" si="4"/>
        <v>2.0384483530041166E-2</v>
      </c>
      <c r="F169" s="125">
        <f t="shared" si="5"/>
        <v>1.8269756864197528E-2</v>
      </c>
      <c r="G169" s="125">
        <f t="shared" si="3"/>
        <v>1.7575877900185145E-2</v>
      </c>
      <c r="J169" s="129"/>
      <c r="L169" s="129"/>
    </row>
    <row r="170" spans="3:12" x14ac:dyDescent="0.35">
      <c r="C170" s="124">
        <v>74</v>
      </c>
      <c r="D170" s="125">
        <f t="shared" si="2"/>
        <v>5.7047679974804949E-2</v>
      </c>
      <c r="E170" s="125">
        <f t="shared" si="4"/>
        <v>2.0384483530041166E-2</v>
      </c>
      <c r="F170" s="125">
        <f t="shared" si="5"/>
        <v>1.8269756864197528E-2</v>
      </c>
      <c r="G170" s="125">
        <f t="shared" si="3"/>
        <v>1.8393439580566259E-2</v>
      </c>
      <c r="J170" s="129"/>
      <c r="L170" s="129"/>
    </row>
    <row r="171" spans="3:12" x14ac:dyDescent="0.35">
      <c r="C171" s="124">
        <v>75</v>
      </c>
      <c r="D171" s="125">
        <f t="shared" si="2"/>
        <v>5.7871557969326956E-2</v>
      </c>
      <c r="E171" s="125">
        <f t="shared" si="4"/>
        <v>2.0384483530041166E-2</v>
      </c>
      <c r="F171" s="125">
        <f t="shared" si="5"/>
        <v>1.8269756864197528E-2</v>
      </c>
      <c r="G171" s="125">
        <f t="shared" si="3"/>
        <v>1.9217317575088266E-2</v>
      </c>
      <c r="J171" s="129"/>
      <c r="L171" s="129"/>
    </row>
    <row r="172" spans="3:12" x14ac:dyDescent="0.35">
      <c r="C172" s="124">
        <v>76</v>
      </c>
      <c r="D172" s="125">
        <f t="shared" si="2"/>
        <v>5.8701801076539585E-2</v>
      </c>
      <c r="E172" s="125">
        <f t="shared" si="4"/>
        <v>2.0384483530041166E-2</v>
      </c>
      <c r="F172" s="125">
        <f t="shared" si="5"/>
        <v>1.8269756864197528E-2</v>
      </c>
      <c r="G172" s="125">
        <f t="shared" si="3"/>
        <v>2.0047560682300895E-2</v>
      </c>
      <c r="J172" s="129"/>
      <c r="L172" s="129"/>
    </row>
    <row r="173" spans="3:12" x14ac:dyDescent="0.35">
      <c r="C173" s="124">
        <v>77</v>
      </c>
      <c r="D173" s="125">
        <f t="shared" si="2"/>
        <v>5.9538458472000171E-2</v>
      </c>
      <c r="E173" s="125">
        <f t="shared" si="4"/>
        <v>2.0384483530041166E-2</v>
      </c>
      <c r="F173" s="125">
        <f t="shared" si="5"/>
        <v>1.8269756864197528E-2</v>
      </c>
      <c r="G173" s="125">
        <f t="shared" si="3"/>
        <v>2.0884218077761481E-2</v>
      </c>
      <c r="J173" s="129"/>
      <c r="L173" s="129"/>
    </row>
    <row r="174" spans="3:12" x14ac:dyDescent="0.35">
      <c r="C174" s="124">
        <v>78</v>
      </c>
      <c r="D174" s="125">
        <f t="shared" si="2"/>
        <v>6.0381579711186364E-2</v>
      </c>
      <c r="E174" s="125">
        <f t="shared" si="4"/>
        <v>2.0384483530041166E-2</v>
      </c>
      <c r="F174" s="125">
        <f t="shared" si="5"/>
        <v>1.8269756864197528E-2</v>
      </c>
      <c r="G174" s="125">
        <f t="shared" si="3"/>
        <v>2.1727339316947671E-2</v>
      </c>
      <c r="J174" s="129"/>
      <c r="L174" s="129"/>
    </row>
    <row r="175" spans="3:12" x14ac:dyDescent="0.35">
      <c r="C175" s="124">
        <v>79</v>
      </c>
      <c r="D175" s="125">
        <f t="shared" si="2"/>
        <v>6.1231214732431247E-2</v>
      </c>
      <c r="E175" s="125">
        <f t="shared" si="4"/>
        <v>2.0384483530041166E-2</v>
      </c>
      <c r="F175" s="125">
        <f t="shared" si="5"/>
        <v>1.8269756864197528E-2</v>
      </c>
      <c r="G175" s="125">
        <f t="shared" si="3"/>
        <v>2.2576974338192553E-2</v>
      </c>
      <c r="J175" s="129"/>
      <c r="L175" s="129"/>
    </row>
    <row r="176" spans="3:12" x14ac:dyDescent="0.35">
      <c r="C176" s="124">
        <v>80</v>
      </c>
      <c r="D176" s="125">
        <f t="shared" si="2"/>
        <v>6.2087413859881285E-2</v>
      </c>
      <c r="E176" s="125">
        <f t="shared" si="4"/>
        <v>2.0384483530041166E-2</v>
      </c>
      <c r="F176" s="125">
        <f t="shared" si="5"/>
        <v>1.8269756864197528E-2</v>
      </c>
      <c r="G176" s="125">
        <f t="shared" si="3"/>
        <v>2.3433173465642596E-2</v>
      </c>
      <c r="J176" s="129"/>
      <c r="L176" s="129"/>
    </row>
    <row r="177" spans="2:12" x14ac:dyDescent="0.35">
      <c r="C177" s="124">
        <v>81</v>
      </c>
      <c r="D177" s="125">
        <f t="shared" si="2"/>
        <v>6.2950227806476952E-2</v>
      </c>
      <c r="E177" s="125">
        <f t="shared" si="4"/>
        <v>2.0384483530041166E-2</v>
      </c>
      <c r="F177" s="125">
        <f t="shared" si="5"/>
        <v>1.8269756864197528E-2</v>
      </c>
      <c r="G177" s="125">
        <f t="shared" si="3"/>
        <v>2.4295987412238259E-2</v>
      </c>
      <c r="J177" s="129"/>
      <c r="L177" s="129"/>
    </row>
    <row r="178" spans="2:12" x14ac:dyDescent="0.35">
      <c r="C178" s="124">
        <v>82</v>
      </c>
      <c r="D178" s="125">
        <f t="shared" si="2"/>
        <v>6.381970767695655E-2</v>
      </c>
      <c r="E178" s="125">
        <f t="shared" si="4"/>
        <v>2.0384483530041166E-2</v>
      </c>
      <c r="F178" s="125">
        <f t="shared" si="5"/>
        <v>1.8269756864197528E-2</v>
      </c>
      <c r="G178" s="125">
        <f t="shared" si="3"/>
        <v>2.5165467282717867E-2</v>
      </c>
      <c r="J178" s="129"/>
      <c r="L178" s="129"/>
    </row>
    <row r="179" spans="2:12" x14ac:dyDescent="0.35">
      <c r="C179" s="124">
        <v>83</v>
      </c>
      <c r="D179" s="125">
        <f t="shared" si="2"/>
        <v>6.4695904970883095E-2</v>
      </c>
      <c r="E179" s="125">
        <f t="shared" si="4"/>
        <v>2.0384483530041166E-2</v>
      </c>
      <c r="F179" s="125">
        <f t="shared" si="5"/>
        <v>1.8269756864197528E-2</v>
      </c>
      <c r="G179" s="125">
        <f t="shared" si="3"/>
        <v>2.6041664576644398E-2</v>
      </c>
      <c r="J179" s="129"/>
      <c r="L179" s="129"/>
    </row>
    <row r="180" spans="2:12" x14ac:dyDescent="0.35">
      <c r="C180" s="124">
        <v>84</v>
      </c>
      <c r="D180" s="125">
        <f t="shared" si="2"/>
        <v>6.5578871585694712E-2</v>
      </c>
      <c r="E180" s="125">
        <f t="shared" si="4"/>
        <v>2.0384483530041166E-2</v>
      </c>
      <c r="F180" s="125">
        <f t="shared" si="5"/>
        <v>1.8269756864197528E-2</v>
      </c>
      <c r="G180" s="125">
        <f t="shared" si="3"/>
        <v>2.6924631191456019E-2</v>
      </c>
      <c r="J180" s="129"/>
      <c r="L180" s="129"/>
    </row>
    <row r="181" spans="2:12" x14ac:dyDescent="0.35">
      <c r="C181" s="124">
        <v>85</v>
      </c>
      <c r="D181" s="125">
        <f t="shared" si="2"/>
        <v>6.6468659819778453E-2</v>
      </c>
      <c r="E181" s="125">
        <f t="shared" si="4"/>
        <v>2.0384483530041166E-2</v>
      </c>
      <c r="F181" s="125">
        <f t="shared" si="5"/>
        <v>1.8269756864197528E-2</v>
      </c>
      <c r="G181" s="125">
        <f t="shared" si="3"/>
        <v>2.7814419425539767E-2</v>
      </c>
      <c r="J181" s="129"/>
      <c r="L181" s="129"/>
    </row>
    <row r="182" spans="2:12" x14ac:dyDescent="0.35">
      <c r="C182" s="124">
        <v>86</v>
      </c>
      <c r="D182" s="125">
        <f t="shared" si="2"/>
        <v>6.7365322375568096E-2</v>
      </c>
      <c r="E182" s="125">
        <f t="shared" si="4"/>
        <v>2.0384483530041166E-2</v>
      </c>
      <c r="F182" s="125">
        <f t="shared" si="5"/>
        <v>1.8269756864197528E-2</v>
      </c>
      <c r="G182" s="125">
        <f t="shared" si="3"/>
        <v>2.8711081981329403E-2</v>
      </c>
      <c r="J182" s="129"/>
      <c r="L182" s="129"/>
    </row>
    <row r="183" spans="2:12" x14ac:dyDescent="0.35">
      <c r="C183" s="124">
        <v>87</v>
      </c>
      <c r="D183" s="125">
        <f t="shared" si="2"/>
        <v>6.8268912362665538E-2</v>
      </c>
      <c r="E183" s="125">
        <f t="shared" si="4"/>
        <v>2.0384483530041166E-2</v>
      </c>
      <c r="F183" s="125">
        <f t="shared" si="5"/>
        <v>1.8269756864197528E-2</v>
      </c>
      <c r="G183" s="125">
        <f t="shared" si="3"/>
        <v>2.9614671968426848E-2</v>
      </c>
      <c r="J183" s="129"/>
      <c r="L183" s="129"/>
    </row>
    <row r="184" spans="2:12" x14ac:dyDescent="0.35">
      <c r="C184" s="124">
        <v>88</v>
      </c>
      <c r="D184" s="125">
        <f t="shared" si="2"/>
        <v>6.9179483300986624E-2</v>
      </c>
      <c r="E184" s="125">
        <f t="shared" si="4"/>
        <v>2.0384483530041166E-2</v>
      </c>
      <c r="F184" s="125">
        <f t="shared" si="5"/>
        <v>1.8269756864197528E-2</v>
      </c>
      <c r="G184" s="125">
        <f t="shared" si="3"/>
        <v>3.0525242906747931E-2</v>
      </c>
      <c r="J184" s="129"/>
      <c r="L184" s="129"/>
    </row>
    <row r="185" spans="2:12" x14ac:dyDescent="0.35">
      <c r="C185" s="124">
        <v>89</v>
      </c>
      <c r="D185" s="125">
        <f t="shared" si="2"/>
        <v>7.0097089123931089E-2</v>
      </c>
      <c r="E185" s="125">
        <f t="shared" si="4"/>
        <v>2.0384483530041166E-2</v>
      </c>
      <c r="F185" s="125">
        <f t="shared" si="5"/>
        <v>1.8269756864197528E-2</v>
      </c>
      <c r="G185" s="125">
        <f t="shared" si="3"/>
        <v>3.1442848729692406E-2</v>
      </c>
      <c r="J185" s="129"/>
      <c r="L185" s="129"/>
    </row>
    <row r="186" spans="2:12" x14ac:dyDescent="0.35">
      <c r="C186" s="124">
        <v>90</v>
      </c>
      <c r="D186" s="125">
        <f t="shared" si="2"/>
        <v>7.1021784181577147E-2</v>
      </c>
      <c r="E186" s="125">
        <f t="shared" si="4"/>
        <v>2.0384483530041166E-2</v>
      </c>
      <c r="F186" s="125">
        <f t="shared" si="5"/>
        <v>1.8269756864197528E-2</v>
      </c>
      <c r="G186" s="125">
        <f t="shared" si="3"/>
        <v>3.2367543787338457E-2</v>
      </c>
      <c r="J186" s="129"/>
      <c r="L186" s="129"/>
    </row>
    <row r="189" spans="2:12" ht="15.5" x14ac:dyDescent="0.35">
      <c r="B189" s="20" t="s">
        <v>178</v>
      </c>
    </row>
    <row r="191" spans="2:12" x14ac:dyDescent="0.35">
      <c r="B191" s="15" t="s">
        <v>123</v>
      </c>
      <c r="C191" s="15" t="s">
        <v>179</v>
      </c>
    </row>
    <row r="192" spans="2:12" x14ac:dyDescent="0.35">
      <c r="B192" s="15" t="s">
        <v>143</v>
      </c>
      <c r="C192" s="15" t="s">
        <v>180</v>
      </c>
    </row>
    <row r="193" spans="2:3" x14ac:dyDescent="0.35">
      <c r="B193" s="15" t="s">
        <v>126</v>
      </c>
      <c r="C193" s="15" t="s">
        <v>181</v>
      </c>
    </row>
    <row r="194" spans="2:3" x14ac:dyDescent="0.35">
      <c r="B194" s="15" t="s">
        <v>150</v>
      </c>
      <c r="C194" s="15" t="s">
        <v>182</v>
      </c>
    </row>
    <row r="195" spans="2:3" x14ac:dyDescent="0.35">
      <c r="B195" s="15" t="s">
        <v>130</v>
      </c>
      <c r="C195" s="15" t="s">
        <v>183</v>
      </c>
    </row>
  </sheetData>
  <sheetProtection sheet="1" objects="1" scenarios="1" selectLockedCells="1"/>
  <mergeCells count="9">
    <mergeCell ref="D74:E74"/>
    <mergeCell ref="B60:G61"/>
    <mergeCell ref="E40:F40"/>
    <mergeCell ref="E41:F41"/>
    <mergeCell ref="D2:F2"/>
    <mergeCell ref="D3:F3"/>
    <mergeCell ref="D4:F4"/>
    <mergeCell ref="B11:E11"/>
    <mergeCell ref="E52:E54"/>
  </mergeCells>
  <phoneticPr fontId="2" type="noConversion"/>
  <dataValidations count="27">
    <dataValidation type="whole" allowBlank="1" showInputMessage="1" showErrorMessage="1" sqref="E9" xr:uid="{60E13E16-451C-4AC0-91D2-21AB60EF170C}">
      <formula1>500000</formula1>
      <formula2>1500000</formula2>
    </dataValidation>
    <dataValidation type="whole" allowBlank="1" showInputMessage="1" showErrorMessage="1" sqref="E14:E15" xr:uid="{4BD8630E-EAB5-47C9-BE94-AF7A9499296E}">
      <formula1>10</formula1>
      <formula2>40</formula2>
    </dataValidation>
    <dataValidation type="whole" allowBlank="1" showInputMessage="1" showErrorMessage="1" errorTitle="Barrier costs" error="Barrier costs limited to integer values between $100/m and $10,000/m" sqref="D25:D28 F24:F28 E24:E26" xr:uid="{9B5E171A-52A4-445C-BC64-D9C207DFE1B8}">
      <formula1>100</formula1>
      <formula2>10000</formula2>
    </dataValidation>
    <dataValidation type="whole" allowBlank="1" showInputMessage="1" showErrorMessage="1" errorTitle="Surface costs" error="Costs limited to integer values between $20 and $100 per square metre" sqref="F32:F35" xr:uid="{9A8AD181-614A-4FB4-BD8D-6E5AE4A9D164}">
      <formula1>20</formula1>
      <formula2>100</formula2>
    </dataValidation>
    <dataValidation type="whole" allowBlank="1" showInputMessage="1" showErrorMessage="1" errorTitle="BMM costs" error="Costs limited to integer values between $5,000 and $200,000 per PPF" sqref="E40:F41" xr:uid="{1E318420-33F5-4A15-A0BE-74E95C3A1FF5}">
      <formula1>5000</formula1>
      <formula2>200000</formula2>
    </dataValidation>
    <dataValidation type="decimal" allowBlank="1" showInputMessage="1" showErrorMessage="1" sqref="F37 E70" xr:uid="{43605B3E-CF96-4E1A-A862-7AC4DC5EC225}">
      <formula1>2</formula1>
      <formula2>5</formula2>
    </dataValidation>
    <dataValidation type="decimal" allowBlank="1" showInputMessage="1" showErrorMessage="1" sqref="E58:E59" xr:uid="{A39B1F9C-330B-4CAE-AFF5-47A22DF6032D}">
      <formula1>0.4</formula1>
      <formula2>0.9</formula2>
    </dataValidation>
    <dataValidation type="decimal" allowBlank="1" showInputMessage="1" showErrorMessage="1" sqref="E71" xr:uid="{E2A768F4-882A-4856-B944-9C5DC5748573}">
      <formula1>-8</formula1>
      <formula2>-2</formula2>
    </dataValidation>
    <dataValidation type="whole" allowBlank="1" showInputMessage="1" showErrorMessage="1" sqref="D74:E74" xr:uid="{47E6C7F0-7591-476B-A11B-D547A5ACF03B}">
      <formula1>30000</formula1>
      <formula2>100000</formula2>
    </dataValidation>
    <dataValidation type="whole" allowBlank="1" showInputMessage="1" showErrorMessage="1" sqref="E67 E78" xr:uid="{CFF79B39-505B-4112-B702-79C4E1B36829}">
      <formula1>20</formula1>
      <formula2>60</formula2>
    </dataValidation>
    <dataValidation type="whole" allowBlank="1" showInputMessage="1" showErrorMessage="1" sqref="E90:E91 E98:E99" xr:uid="{AD7D6B82-2F0D-479F-9741-A57A90E8C55D}">
      <formula1>30</formula1>
      <formula2>80</formula2>
    </dataValidation>
    <dataValidation type="decimal" allowBlank="1" showInputMessage="1" showErrorMessage="1" sqref="E87:E89 E95:E97" xr:uid="{FAC35F7B-2821-46B9-9B1B-7FA1507E84CB}">
      <formula1>0</formula1>
      <formula2>100</formula2>
    </dataValidation>
    <dataValidation type="decimal" allowBlank="1" showInputMessage="1" showErrorMessage="1" sqref="E83:E84" xr:uid="{2D1EF7A5-48A3-4D1D-8B0D-D711B6E6746A}">
      <formula1>0</formula1>
      <formula2>1</formula2>
    </dataValidation>
    <dataValidation type="decimal" allowBlank="1" showInputMessage="1" showErrorMessage="1" sqref="E79" xr:uid="{F61D957D-D9DD-425D-9C8C-E95805305DC3}">
      <formula1>0.001</formula1>
      <formula2>0.1</formula2>
    </dataValidation>
    <dataValidation type="decimal" allowBlank="1" showInputMessage="1" showErrorMessage="1" sqref="E77" xr:uid="{C9CDAC0E-C8B6-4B6F-B089-F06DACD3FA2C}">
      <formula1>1.01</formula1>
      <formula2>1.2</formula2>
    </dataValidation>
    <dataValidation type="decimal" allowBlank="1" showInputMessage="1" showErrorMessage="1" sqref="E80" xr:uid="{45D11167-C4C4-4011-BC81-40F614B22A6F}">
      <formula1>0.05</formula1>
      <formula2>0.2</formula2>
    </dataValidation>
    <dataValidation type="whole" allowBlank="1" showInputMessage="1" showErrorMessage="1" sqref="E82" xr:uid="{6CE53DBF-A3DC-44F1-A90D-3E0F270302EF}">
      <formula1>2</formula1>
      <formula2>20</formula2>
    </dataValidation>
    <dataValidation type="decimal" allowBlank="1" showInputMessage="1" showErrorMessage="1" sqref="E81" xr:uid="{FAA0EA38-F7D7-4A55-864C-7DB0A2F3D129}">
      <formula1>2</formula1>
      <formula2>20</formula2>
    </dataValidation>
    <dataValidation type="whole" allowBlank="1" showInputMessage="1" showErrorMessage="1" sqref="F74 F55:F56 F79:F82 F58:F59 F52" xr:uid="{223A0024-6CF1-4376-9860-A8D638CE124E}">
      <formula1>2000</formula1>
      <formula2>2050</formula2>
    </dataValidation>
    <dataValidation type="whole" allowBlank="1" showInputMessage="1" showErrorMessage="1" sqref="E55" xr:uid="{1C66718C-E454-4D01-8275-4FA316DEF70D}">
      <formula1>1</formula1>
      <formula2>3000000</formula2>
    </dataValidation>
    <dataValidation type="whole" allowBlank="1" showInputMessage="1" showErrorMessage="1" sqref="E56" xr:uid="{1D7DB7D6-E3E9-4CC8-8330-61147E9C74E7}">
      <formula1>1</formula1>
      <formula2>1000000</formula2>
    </dataValidation>
    <dataValidation type="whole" allowBlank="1" showInputMessage="1" showErrorMessage="1" sqref="F52 F55:F56 F58:F59" xr:uid="{4CB39CDB-5096-4D39-9172-31933B041990}">
      <formula1>2018</formula1>
      <formula2>2050</formula2>
    </dataValidation>
    <dataValidation type="decimal" allowBlank="1" showInputMessage="1" showErrorMessage="1" sqref="E83:E84" xr:uid="{C8A2A713-325F-4D31-B34E-118CA1047A67}">
      <formula1>0.1</formula1>
      <formula2>1</formula2>
    </dataValidation>
    <dataValidation type="decimal" allowBlank="1" showInputMessage="1" showErrorMessage="1" sqref="E92 E100" xr:uid="{A4E1A111-BFCF-4A63-B153-B2C3A24B13E8}">
      <formula1>0</formula1>
      <formula2>0.2</formula2>
    </dataValidation>
    <dataValidation type="decimal" allowBlank="1" showInputMessage="1" showErrorMessage="1" sqref="E44" xr:uid="{E78563F8-A373-4E70-9E0A-12EA0C60D4F3}">
      <formula1>0.01</formula1>
      <formula2>0.1</formula2>
    </dataValidation>
    <dataValidation type="whole" allowBlank="1" showInputMessage="1" showErrorMessage="1" sqref="E45" xr:uid="{4D46D22E-FB2E-4199-BD53-F310C7A64919}">
      <formula1>30</formula1>
      <formula2>60</formula2>
    </dataValidation>
    <dataValidation type="whole" allowBlank="1" showInputMessage="1" showErrorMessage="1" sqref="G32:G35" xr:uid="{EC1CCBF9-8AC3-4BB3-8370-8D2FFDC2DCFF}">
      <formula1>5</formula1>
      <formula2>30</formula2>
    </dataValidation>
  </dataValidations>
  <hyperlinks>
    <hyperlink ref="B11" r:id="rId1" xr:uid="{503D02DB-FA01-4276-B535-C697FBC0E143}"/>
    <hyperlink ref="B62" r:id="rId2" xr:uid="{0AD60737-102C-4F46-B8DE-C6432ABCF8DB}"/>
    <hyperlink ref="B63" r:id="rId3" xr:uid="{FA9066AF-E4FD-4E6A-852E-738E5DEEE70D}"/>
  </hyperlinks>
  <pageMargins left="0.70866141732283472" right="0.70866141732283472" top="0.74803149606299213" bottom="0.74803149606299213" header="0.31496062992125984" footer="0.31496062992125984"/>
  <pageSetup paperSize="9" orientation="portrait" r:id="rId4"/>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indexed="42"/>
    <pageSetUpPr autoPageBreaks="0" fitToPage="1"/>
  </sheetPr>
  <dimension ref="A1:AU122"/>
  <sheetViews>
    <sheetView showGridLines="0" showZeros="0" workbookViewId="0">
      <pane xSplit="2" ySplit="2" topLeftCell="C3" activePane="bottomRight" state="frozen"/>
      <selection pane="topRight" activeCell="C1" sqref="C1"/>
      <selection pane="bottomLeft" activeCell="A3" sqref="A3"/>
      <selection pane="bottomRight" activeCell="D3" sqref="D3"/>
    </sheetView>
  </sheetViews>
  <sheetFormatPr defaultColWidth="9.1796875" defaultRowHeight="14.5" x14ac:dyDescent="0.35"/>
  <cols>
    <col min="1" max="1" width="9.1796875" style="13"/>
    <col min="2" max="3" width="12.1796875" style="13" customWidth="1"/>
    <col min="4" max="18" width="10.54296875" style="13" customWidth="1"/>
    <col min="19" max="20" width="9.54296875" style="13" customWidth="1"/>
    <col min="21" max="21" width="10.54296875" style="13" customWidth="1"/>
    <col min="22" max="24" width="8.54296875" style="13" customWidth="1"/>
    <col min="25" max="25" width="10.54296875" style="13" customWidth="1"/>
    <col min="26" max="27" width="12.7265625" style="13" customWidth="1"/>
    <col min="28" max="29" width="10.54296875" style="13" customWidth="1"/>
    <col min="30" max="32" width="9.1796875" style="13"/>
    <col min="33" max="35" width="9.54296875" style="13" bestFit="1" customWidth="1"/>
    <col min="36" max="38" width="9.26953125" style="13" bestFit="1" customWidth="1"/>
    <col min="39" max="39" width="9.26953125" style="13" customWidth="1"/>
    <col min="40" max="40" width="9.26953125" style="13" bestFit="1" customWidth="1"/>
    <col min="41" max="41" width="9.1796875" style="13"/>
    <col min="42" max="42" width="9.26953125" style="13" bestFit="1" customWidth="1"/>
    <col min="43" max="43" width="9.81640625" style="13" bestFit="1" customWidth="1"/>
    <col min="44" max="44" width="10.81640625" style="13" bestFit="1" customWidth="1"/>
    <col min="45" max="45" width="9.81640625" style="13" bestFit="1" customWidth="1"/>
    <col min="46" max="16384" width="9.1796875" style="13"/>
  </cols>
  <sheetData>
    <row r="1" spans="1:47" s="33" customFormat="1" ht="18" customHeight="1" x14ac:dyDescent="0.3">
      <c r="A1" s="73"/>
      <c r="D1" s="95" t="s">
        <v>184</v>
      </c>
      <c r="I1" s="95" t="s">
        <v>185</v>
      </c>
      <c r="M1" s="95" t="s">
        <v>186</v>
      </c>
      <c r="S1" s="95" t="s">
        <v>187</v>
      </c>
      <c r="Z1" s="95" t="s">
        <v>188</v>
      </c>
      <c r="AG1" s="104" t="s">
        <v>189</v>
      </c>
      <c r="AH1" s="97" t="str">
        <f>Results!C20</f>
        <v>A</v>
      </c>
      <c r="AI1" s="34" t="s">
        <v>190</v>
      </c>
      <c r="AJ1" s="98"/>
      <c r="AK1" s="98"/>
      <c r="AL1" s="98"/>
      <c r="AM1" s="98"/>
      <c r="AN1" s="98"/>
      <c r="AO1" s="98"/>
    </row>
    <row r="2" spans="1:47" s="35" customFormat="1" ht="34" customHeight="1" x14ac:dyDescent="0.25">
      <c r="A2" s="35" t="s">
        <v>191</v>
      </c>
      <c r="B2" s="35" t="s">
        <v>192</v>
      </c>
      <c r="C2" s="37" t="s">
        <v>193</v>
      </c>
      <c r="D2" s="93" t="s">
        <v>82</v>
      </c>
      <c r="E2" s="93" t="s">
        <v>83</v>
      </c>
      <c r="F2" s="93" t="s">
        <v>84</v>
      </c>
      <c r="G2" s="93" t="s">
        <v>85</v>
      </c>
      <c r="H2" s="36" t="s">
        <v>194</v>
      </c>
      <c r="I2" s="93" t="s">
        <v>195</v>
      </c>
      <c r="J2" s="93" t="s">
        <v>82</v>
      </c>
      <c r="K2" s="93" t="s">
        <v>83</v>
      </c>
      <c r="L2" s="36" t="s">
        <v>196</v>
      </c>
      <c r="M2" s="93" t="s">
        <v>195</v>
      </c>
      <c r="N2" s="93" t="s">
        <v>82</v>
      </c>
      <c r="O2" s="93" t="s">
        <v>83</v>
      </c>
      <c r="P2" s="93" t="s">
        <v>84</v>
      </c>
      <c r="Q2" s="93" t="s">
        <v>85</v>
      </c>
      <c r="R2" s="43" t="s">
        <v>197</v>
      </c>
      <c r="S2" s="35" t="s">
        <v>198</v>
      </c>
      <c r="T2" s="35" t="s">
        <v>199</v>
      </c>
      <c r="U2" s="35" t="s">
        <v>200</v>
      </c>
      <c r="V2" s="216" t="s">
        <v>201</v>
      </c>
      <c r="W2" s="216" t="s">
        <v>202</v>
      </c>
      <c r="X2" s="37" t="s">
        <v>203</v>
      </c>
      <c r="Y2" s="216" t="s">
        <v>204</v>
      </c>
      <c r="Z2" s="35" t="s">
        <v>205</v>
      </c>
      <c r="AA2" s="96" t="s">
        <v>206</v>
      </c>
      <c r="AB2" s="37" t="s">
        <v>207</v>
      </c>
      <c r="AC2" s="37" t="s">
        <v>208</v>
      </c>
      <c r="AG2" s="37" t="s">
        <v>209</v>
      </c>
      <c r="AH2" s="37" t="s">
        <v>210</v>
      </c>
      <c r="AI2" s="37" t="s">
        <v>211</v>
      </c>
      <c r="AJ2" s="37" t="s">
        <v>212</v>
      </c>
      <c r="AK2" s="37" t="s">
        <v>213</v>
      </c>
      <c r="AL2" s="37" t="s">
        <v>214</v>
      </c>
      <c r="AM2" s="37"/>
      <c r="AU2" s="37"/>
    </row>
    <row r="3" spans="1:47" s="35" customFormat="1" ht="18" customHeight="1" x14ac:dyDescent="0.25">
      <c r="A3" s="35" t="s">
        <v>215</v>
      </c>
      <c r="B3" s="35" t="s">
        <v>209</v>
      </c>
      <c r="C3" s="38">
        <f t="shared" ref="C3:C34" si="0">H3+L3+R3+Y3+AC3</f>
        <v>0</v>
      </c>
      <c r="D3" s="39"/>
      <c r="E3" s="39"/>
      <c r="F3" s="39"/>
      <c r="G3" s="39"/>
      <c r="H3" s="38" cm="1">
        <f t="array" ref="H3">SUMPRODUCT(TRANSPOSE(D3:G3),Constants!$D$25:$D$28)</f>
        <v>0</v>
      </c>
      <c r="I3" s="39"/>
      <c r="J3" s="39"/>
      <c r="K3" s="39"/>
      <c r="L3" s="38" cm="1">
        <f t="array" ref="L3">SUMPRODUCT(TRANSPOSE(I3:K3),Constants!$E$24:$E$26)</f>
        <v>0</v>
      </c>
      <c r="M3" s="39"/>
      <c r="N3" s="39"/>
      <c r="O3" s="39"/>
      <c r="P3" s="39"/>
      <c r="Q3" s="39"/>
      <c r="R3" s="38" cm="1">
        <f t="array" ref="R3">SUMPRODUCT(TRANSPOSE(M3:Q3),Constants!$F$24:$F$28)</f>
        <v>0</v>
      </c>
      <c r="S3" s="40"/>
      <c r="T3" s="40"/>
      <c r="U3" s="39"/>
      <c r="V3" s="94">
        <f>T3*U3*Constants!$F$37</f>
        <v>0</v>
      </c>
      <c r="W3" s="38">
        <f t="shared" ref="W3:W34" si="1">_xlfn.IFNA(VLOOKUP(S3,Surface_costs,2,FALSE)*V3,0)</f>
        <v>0</v>
      </c>
      <c r="X3" s="215" t="str">
        <f t="shared" ref="X3:X34" si="2">_xlfn.IFNA(VLOOKUP(S3,Surface_costs,3,FALSE),"")</f>
        <v/>
      </c>
      <c r="Y3" s="38">
        <f t="shared" ref="Y3:Y34" si="3">IF(W3&gt;0,-PV(((1+Discount_rate)^X3-1),ROUNDUP(Analysis_period/X3,0),W3,0,1),0)</f>
        <v>0</v>
      </c>
      <c r="Z3" s="41"/>
      <c r="AA3" s="41"/>
      <c r="AB3" s="92">
        <f t="shared" ref="AB3:AB34" si="4">Z3+AA3</f>
        <v>0</v>
      </c>
      <c r="AC3" s="38" cm="1">
        <f t="array" ref="AC3">SUMPRODUCT(TRANSPOSE(Z3:AA3),Constants!$E$40:$E$41)</f>
        <v>0</v>
      </c>
      <c r="AF3" s="103" t="s">
        <v>216</v>
      </c>
      <c r="AG3" s="101" cm="1">
        <f t="array" ref="AG3:AL3">TRANSPOSE(_xlfn._xlws.FILTER(H3:H122,A3:A122=AH1))</f>
        <v>0</v>
      </c>
      <c r="AH3" s="101">
        <v>0</v>
      </c>
      <c r="AI3" s="101">
        <v>0</v>
      </c>
      <c r="AJ3" s="101">
        <v>0</v>
      </c>
      <c r="AK3" s="101">
        <v>0</v>
      </c>
      <c r="AL3" s="101">
        <v>0</v>
      </c>
      <c r="AM3" s="37"/>
      <c r="AU3" s="99"/>
    </row>
    <row r="4" spans="1:47" s="35" customFormat="1" ht="18" customHeight="1" x14ac:dyDescent="0.25">
      <c r="A4" s="35" t="s">
        <v>215</v>
      </c>
      <c r="B4" s="35" t="s">
        <v>210</v>
      </c>
      <c r="C4" s="38">
        <f t="shared" si="0"/>
        <v>0</v>
      </c>
      <c r="D4" s="39"/>
      <c r="E4" s="39"/>
      <c r="F4" s="39"/>
      <c r="G4" s="39"/>
      <c r="H4" s="38" cm="1">
        <f t="array" ref="H4">SUMPRODUCT(TRANSPOSE(D4:G4),Constants!$D$25:$D$28)</f>
        <v>0</v>
      </c>
      <c r="I4" s="39"/>
      <c r="J4" s="39"/>
      <c r="K4" s="39"/>
      <c r="L4" s="38" cm="1">
        <f t="array" ref="L4">SUMPRODUCT(TRANSPOSE(I4:K4),Constants!$E$24:$E$26)</f>
        <v>0</v>
      </c>
      <c r="M4" s="39"/>
      <c r="N4" s="39"/>
      <c r="O4" s="39"/>
      <c r="P4" s="39"/>
      <c r="Q4" s="39"/>
      <c r="R4" s="38" cm="1">
        <f t="array" ref="R4">SUMPRODUCT(TRANSPOSE(M4:Q4),Constants!$F$24:$F$28)</f>
        <v>0</v>
      </c>
      <c r="S4" s="40"/>
      <c r="T4" s="40"/>
      <c r="U4" s="39"/>
      <c r="V4" s="94">
        <f>T4*U4*Constants!$F$37</f>
        <v>0</v>
      </c>
      <c r="W4" s="38">
        <f t="shared" si="1"/>
        <v>0</v>
      </c>
      <c r="X4" s="215" t="str">
        <f t="shared" si="2"/>
        <v/>
      </c>
      <c r="Y4" s="38">
        <f t="shared" si="3"/>
        <v>0</v>
      </c>
      <c r="Z4" s="41"/>
      <c r="AA4" s="41"/>
      <c r="AB4" s="92">
        <f t="shared" si="4"/>
        <v>0</v>
      </c>
      <c r="AC4" s="38" cm="1">
        <f t="array" ref="AC4">SUMPRODUCT(TRANSPOSE(Z4:AA4),Constants!$E$40:$E$41)</f>
        <v>0</v>
      </c>
      <c r="AF4" s="103" t="s">
        <v>217</v>
      </c>
      <c r="AG4" s="101" cm="1">
        <f t="array" ref="AG4:AL4">TRANSPOSE(_xlfn._xlws.FILTER(L3:L122,A3:A122=AH1))</f>
        <v>0</v>
      </c>
      <c r="AH4" s="101">
        <v>0</v>
      </c>
      <c r="AI4" s="101">
        <v>0</v>
      </c>
      <c r="AJ4" s="101">
        <v>0</v>
      </c>
      <c r="AK4" s="101">
        <v>0</v>
      </c>
      <c r="AL4" s="101">
        <v>0</v>
      </c>
      <c r="AM4" s="37"/>
      <c r="AU4" s="99"/>
    </row>
    <row r="5" spans="1:47" s="35" customFormat="1" ht="18" customHeight="1" x14ac:dyDescent="0.25">
      <c r="A5" s="35" t="s">
        <v>215</v>
      </c>
      <c r="B5" s="35" t="s">
        <v>211</v>
      </c>
      <c r="C5" s="38">
        <f t="shared" si="0"/>
        <v>0</v>
      </c>
      <c r="D5" s="39"/>
      <c r="E5" s="39"/>
      <c r="F5" s="39"/>
      <c r="G5" s="39"/>
      <c r="H5" s="38" cm="1">
        <f t="array" ref="H5">SUMPRODUCT(TRANSPOSE(D5:G5),Constants!$D$25:$D$28)</f>
        <v>0</v>
      </c>
      <c r="I5" s="39"/>
      <c r="J5" s="39"/>
      <c r="K5" s="39"/>
      <c r="L5" s="38" cm="1">
        <f t="array" ref="L5">SUMPRODUCT(TRANSPOSE(I5:K5),Constants!$E$24:$E$26)</f>
        <v>0</v>
      </c>
      <c r="M5" s="39"/>
      <c r="N5" s="39"/>
      <c r="O5" s="39"/>
      <c r="P5" s="39"/>
      <c r="Q5" s="39"/>
      <c r="R5" s="38" cm="1">
        <f t="array" ref="R5">SUMPRODUCT(TRANSPOSE(M5:Q5),Constants!$F$24:$F$28)</f>
        <v>0</v>
      </c>
      <c r="S5" s="40"/>
      <c r="T5" s="40"/>
      <c r="U5" s="39"/>
      <c r="V5" s="94">
        <f>T5*U5*Constants!$F$37</f>
        <v>0</v>
      </c>
      <c r="W5" s="38">
        <f t="shared" si="1"/>
        <v>0</v>
      </c>
      <c r="X5" s="215" t="str">
        <f t="shared" si="2"/>
        <v/>
      </c>
      <c r="Y5" s="38">
        <f t="shared" si="3"/>
        <v>0</v>
      </c>
      <c r="Z5" s="41"/>
      <c r="AA5" s="41"/>
      <c r="AB5" s="92">
        <f t="shared" si="4"/>
        <v>0</v>
      </c>
      <c r="AC5" s="38" cm="1">
        <f t="array" ref="AC5">SUMPRODUCT(TRANSPOSE(Z5:AA5),Constants!$E$40:$E$41)</f>
        <v>0</v>
      </c>
      <c r="AF5" s="103" t="s">
        <v>218</v>
      </c>
      <c r="AG5" s="101" cm="1">
        <f t="array" ref="AG5:AL5">TRANSPOSE(_xlfn._xlws.FILTER(R3:R122,A3:A122=AH1))</f>
        <v>0</v>
      </c>
      <c r="AH5" s="101">
        <v>0</v>
      </c>
      <c r="AI5" s="101">
        <v>0</v>
      </c>
      <c r="AJ5" s="101">
        <v>0</v>
      </c>
      <c r="AK5" s="101">
        <v>0</v>
      </c>
      <c r="AL5" s="101">
        <v>0</v>
      </c>
      <c r="AM5" s="37"/>
      <c r="AU5" s="99"/>
    </row>
    <row r="6" spans="1:47" s="35" customFormat="1" ht="18" customHeight="1" x14ac:dyDescent="0.25">
      <c r="A6" s="35" t="s">
        <v>215</v>
      </c>
      <c r="B6" s="35" t="s">
        <v>212</v>
      </c>
      <c r="C6" s="38">
        <f t="shared" si="0"/>
        <v>0</v>
      </c>
      <c r="D6" s="39"/>
      <c r="E6" s="39"/>
      <c r="F6" s="39"/>
      <c r="G6" s="39"/>
      <c r="H6" s="38" cm="1">
        <f t="array" ref="H6">SUMPRODUCT(TRANSPOSE(D6:G6),Constants!$D$25:$D$28)</f>
        <v>0</v>
      </c>
      <c r="I6" s="39"/>
      <c r="J6" s="39"/>
      <c r="K6" s="39"/>
      <c r="L6" s="38" cm="1">
        <f t="array" ref="L6">SUMPRODUCT(TRANSPOSE(I6:K6),Constants!$E$24:$E$26)</f>
        <v>0</v>
      </c>
      <c r="M6" s="39"/>
      <c r="N6" s="39"/>
      <c r="O6" s="39"/>
      <c r="P6" s="39"/>
      <c r="Q6" s="39"/>
      <c r="R6" s="38" cm="1">
        <f t="array" ref="R6">SUMPRODUCT(TRANSPOSE(M6:Q6),Constants!$F$24:$F$28)</f>
        <v>0</v>
      </c>
      <c r="S6" s="40"/>
      <c r="T6" s="40"/>
      <c r="U6" s="39"/>
      <c r="V6" s="94">
        <f>T6*U6*Constants!$F$37</f>
        <v>0</v>
      </c>
      <c r="W6" s="38">
        <f t="shared" si="1"/>
        <v>0</v>
      </c>
      <c r="X6" s="215" t="str">
        <f t="shared" si="2"/>
        <v/>
      </c>
      <c r="Y6" s="38">
        <f t="shared" si="3"/>
        <v>0</v>
      </c>
      <c r="Z6" s="41"/>
      <c r="AA6" s="41"/>
      <c r="AB6" s="92">
        <f t="shared" si="4"/>
        <v>0</v>
      </c>
      <c r="AC6" s="38" cm="1">
        <f t="array" ref="AC6">SUMPRODUCT(TRANSPOSE(Z6:AA6),Constants!$E$40:$E$41)</f>
        <v>0</v>
      </c>
      <c r="AF6" s="103" t="s">
        <v>219</v>
      </c>
      <c r="AG6" s="101" cm="1">
        <f t="array" ref="AG6:AL6">TRANSPOSE(_xlfn._xlws.FILTER(Y3:Y122,A3:A122=AH1))</f>
        <v>0</v>
      </c>
      <c r="AH6" s="101">
        <v>0</v>
      </c>
      <c r="AI6" s="101">
        <v>0</v>
      </c>
      <c r="AJ6" s="101">
        <v>0</v>
      </c>
      <c r="AK6" s="101">
        <v>0</v>
      </c>
      <c r="AL6" s="101">
        <v>0</v>
      </c>
      <c r="AM6" s="37"/>
      <c r="AU6" s="99"/>
    </row>
    <row r="7" spans="1:47" s="35" customFormat="1" ht="18" customHeight="1" x14ac:dyDescent="0.25">
      <c r="A7" s="35" t="s">
        <v>215</v>
      </c>
      <c r="B7" s="35" t="s">
        <v>213</v>
      </c>
      <c r="C7" s="38">
        <f t="shared" si="0"/>
        <v>0</v>
      </c>
      <c r="D7" s="39"/>
      <c r="E7" s="39"/>
      <c r="F7" s="39"/>
      <c r="G7" s="39"/>
      <c r="H7" s="38" cm="1">
        <f t="array" ref="H7">SUMPRODUCT(TRANSPOSE(D7:G7),Constants!$D$25:$D$28)</f>
        <v>0</v>
      </c>
      <c r="I7" s="39"/>
      <c r="J7" s="39"/>
      <c r="K7" s="39"/>
      <c r="L7" s="38" cm="1">
        <f t="array" ref="L7">SUMPRODUCT(TRANSPOSE(I7:K7),Constants!$E$24:$E$26)</f>
        <v>0</v>
      </c>
      <c r="M7" s="39"/>
      <c r="N7" s="39"/>
      <c r="O7" s="39"/>
      <c r="P7" s="39"/>
      <c r="Q7" s="39"/>
      <c r="R7" s="38" cm="1">
        <f t="array" ref="R7">SUMPRODUCT(TRANSPOSE(M7:Q7),Constants!$F$24:$F$28)</f>
        <v>0</v>
      </c>
      <c r="S7" s="40"/>
      <c r="T7" s="40"/>
      <c r="U7" s="39"/>
      <c r="V7" s="94">
        <f>T7*U7*Constants!$F$37</f>
        <v>0</v>
      </c>
      <c r="W7" s="38">
        <f t="shared" si="1"/>
        <v>0</v>
      </c>
      <c r="X7" s="215" t="str">
        <f t="shared" si="2"/>
        <v/>
      </c>
      <c r="Y7" s="38">
        <f t="shared" si="3"/>
        <v>0</v>
      </c>
      <c r="Z7" s="41"/>
      <c r="AA7" s="41"/>
      <c r="AB7" s="92">
        <f t="shared" si="4"/>
        <v>0</v>
      </c>
      <c r="AC7" s="38" cm="1">
        <f t="array" ref="AC7">SUMPRODUCT(TRANSPOSE(Z7:AA7),Constants!$E$40:$E$41)</f>
        <v>0</v>
      </c>
      <c r="AF7" s="103" t="s">
        <v>220</v>
      </c>
      <c r="AG7" s="101" cm="1">
        <f t="array" ref="AG7:AL7">TRANSPOSE(_xlfn._xlws.FILTER(AC3:AC122,A3:A122=AH1))</f>
        <v>0</v>
      </c>
      <c r="AH7" s="101">
        <v>0</v>
      </c>
      <c r="AI7" s="101">
        <v>0</v>
      </c>
      <c r="AJ7" s="101">
        <v>0</v>
      </c>
      <c r="AK7" s="101">
        <v>0</v>
      </c>
      <c r="AL7" s="101">
        <v>0</v>
      </c>
      <c r="AM7" s="37"/>
      <c r="AU7" s="99"/>
    </row>
    <row r="8" spans="1:47" s="35" customFormat="1" ht="18" customHeight="1" thickBot="1" x14ac:dyDescent="0.3">
      <c r="A8" s="100" t="s">
        <v>215</v>
      </c>
      <c r="B8" s="100" t="s">
        <v>214</v>
      </c>
      <c r="C8" s="38">
        <f t="shared" si="0"/>
        <v>0</v>
      </c>
      <c r="D8" s="89"/>
      <c r="E8" s="89"/>
      <c r="F8" s="89"/>
      <c r="G8" s="89"/>
      <c r="H8" s="38" cm="1">
        <f t="array" ref="H8">SUMPRODUCT(TRANSPOSE(D8:G8),Constants!$D$25:$D$28)</f>
        <v>0</v>
      </c>
      <c r="I8" s="89"/>
      <c r="J8" s="89"/>
      <c r="K8" s="89"/>
      <c r="L8" s="38" cm="1">
        <f t="array" ref="L8">SUMPRODUCT(TRANSPOSE(I8:K8),Constants!$E$24:$E$26)</f>
        <v>0</v>
      </c>
      <c r="M8" s="89"/>
      <c r="N8" s="89"/>
      <c r="O8" s="89"/>
      <c r="P8" s="89"/>
      <c r="Q8" s="89"/>
      <c r="R8" s="38" cm="1">
        <f t="array" ref="R8">SUMPRODUCT(TRANSPOSE(M8:Q8),Constants!$F$24:$F$28)</f>
        <v>0</v>
      </c>
      <c r="S8" s="56"/>
      <c r="T8" s="56"/>
      <c r="U8" s="89"/>
      <c r="V8" s="94">
        <f>T8*U8*Constants!$F$37</f>
        <v>0</v>
      </c>
      <c r="W8" s="38">
        <f t="shared" si="1"/>
        <v>0</v>
      </c>
      <c r="X8" s="215" t="str">
        <f t="shared" si="2"/>
        <v/>
      </c>
      <c r="Y8" s="38">
        <f t="shared" si="3"/>
        <v>0</v>
      </c>
      <c r="Z8" s="91"/>
      <c r="AA8" s="91"/>
      <c r="AB8" s="92">
        <f t="shared" si="4"/>
        <v>0</v>
      </c>
      <c r="AC8" s="38" cm="1">
        <f t="array" ref="AC8">SUMPRODUCT(TRANSPOSE(Z8:AA8),Constants!$E$40:$E$41)</f>
        <v>0</v>
      </c>
      <c r="AF8" s="103" t="s">
        <v>193</v>
      </c>
      <c r="AG8" s="101" cm="1">
        <f t="array" ref="AG8:AL8">TRANSPOSE(_xlfn._xlws.FILTER(C3:C122,A3:A122=AH1))</f>
        <v>0</v>
      </c>
      <c r="AH8" s="101">
        <v>0</v>
      </c>
      <c r="AI8" s="101">
        <v>0</v>
      </c>
      <c r="AJ8" s="101">
        <v>0</v>
      </c>
      <c r="AK8" s="101">
        <v>0</v>
      </c>
      <c r="AL8" s="101">
        <v>0</v>
      </c>
      <c r="AM8" s="37"/>
      <c r="AU8" s="99"/>
    </row>
    <row r="9" spans="1:47" s="35" customFormat="1" ht="18" customHeight="1" x14ac:dyDescent="0.25">
      <c r="A9" s="35" t="s">
        <v>221</v>
      </c>
      <c r="B9" s="35" t="s">
        <v>209</v>
      </c>
      <c r="C9" s="38">
        <f t="shared" si="0"/>
        <v>0</v>
      </c>
      <c r="D9" s="42"/>
      <c r="E9" s="42"/>
      <c r="F9" s="42"/>
      <c r="G9" s="42"/>
      <c r="H9" s="38" cm="1">
        <f t="array" ref="H9">SUMPRODUCT(TRANSPOSE(D9:G9),Constants!$D$25:$D$28)</f>
        <v>0</v>
      </c>
      <c r="I9" s="42"/>
      <c r="J9" s="42"/>
      <c r="K9" s="42"/>
      <c r="L9" s="38" cm="1">
        <f t="array" ref="L9">SUMPRODUCT(TRANSPOSE(I9:K9),Constants!$E$24:$E$26)</f>
        <v>0</v>
      </c>
      <c r="M9" s="42"/>
      <c r="N9" s="42"/>
      <c r="O9" s="42"/>
      <c r="P9" s="42"/>
      <c r="Q9" s="42"/>
      <c r="R9" s="38" cm="1">
        <f t="array" ref="R9">SUMPRODUCT(TRANSPOSE(M9:Q9),Constants!$F$24:$F$28)</f>
        <v>0</v>
      </c>
      <c r="S9" s="87"/>
      <c r="T9" s="87"/>
      <c r="U9" s="42"/>
      <c r="V9" s="94">
        <f>T9*U9*Constants!$F$37</f>
        <v>0</v>
      </c>
      <c r="W9" s="38">
        <f t="shared" si="1"/>
        <v>0</v>
      </c>
      <c r="X9" s="215" t="str">
        <f t="shared" si="2"/>
        <v/>
      </c>
      <c r="Y9" s="38">
        <f t="shared" si="3"/>
        <v>0</v>
      </c>
      <c r="Z9" s="90"/>
      <c r="AA9" s="90"/>
      <c r="AB9" s="92">
        <f t="shared" si="4"/>
        <v>0</v>
      </c>
      <c r="AC9" s="38" cm="1">
        <f t="array" ref="AC9">SUMPRODUCT(TRANSPOSE(Z9:AA9),Constants!$E$40:$E$41)</f>
        <v>0</v>
      </c>
      <c r="AF9" s="103" t="s">
        <v>207</v>
      </c>
      <c r="AG9" s="102" cm="1">
        <f t="array" ref="AG9:AL9">TRANSPOSE(_xlfn._xlws.FILTER(AB3:AB122,A3:A122=AH1))</f>
        <v>0</v>
      </c>
      <c r="AH9" s="102">
        <v>0</v>
      </c>
      <c r="AI9" s="102">
        <v>0</v>
      </c>
      <c r="AJ9" s="102">
        <v>0</v>
      </c>
      <c r="AK9" s="102">
        <v>0</v>
      </c>
      <c r="AL9" s="102">
        <v>0</v>
      </c>
      <c r="AU9" s="92"/>
    </row>
    <row r="10" spans="1:47" s="35" customFormat="1" ht="18" customHeight="1" x14ac:dyDescent="0.25">
      <c r="A10" s="35" t="s">
        <v>221</v>
      </c>
      <c r="B10" s="35" t="s">
        <v>210</v>
      </c>
      <c r="C10" s="38">
        <f t="shared" si="0"/>
        <v>0</v>
      </c>
      <c r="D10" s="39"/>
      <c r="E10" s="39"/>
      <c r="F10" s="39"/>
      <c r="G10" s="39"/>
      <c r="H10" s="38" cm="1">
        <f t="array" ref="H10">SUMPRODUCT(TRANSPOSE(D10:G10),Constants!$D$25:$D$28)</f>
        <v>0</v>
      </c>
      <c r="I10" s="39"/>
      <c r="J10" s="39"/>
      <c r="K10" s="39"/>
      <c r="L10" s="38" cm="1">
        <f t="array" ref="L10">SUMPRODUCT(TRANSPOSE(I10:K10),Constants!$E$24:$E$26)</f>
        <v>0</v>
      </c>
      <c r="M10" s="39"/>
      <c r="N10" s="39"/>
      <c r="O10" s="39"/>
      <c r="P10" s="39"/>
      <c r="Q10" s="39"/>
      <c r="R10" s="38" cm="1">
        <f t="array" ref="R10">SUMPRODUCT(TRANSPOSE(M10:Q10),Constants!$F$24:$F$28)</f>
        <v>0</v>
      </c>
      <c r="S10" s="40"/>
      <c r="T10" s="40"/>
      <c r="U10" s="39"/>
      <c r="V10" s="94">
        <f>T10*U10*Constants!$F$37</f>
        <v>0</v>
      </c>
      <c r="W10" s="38">
        <f t="shared" si="1"/>
        <v>0</v>
      </c>
      <c r="X10" s="215" t="str">
        <f t="shared" si="2"/>
        <v/>
      </c>
      <c r="Y10" s="38">
        <f t="shared" si="3"/>
        <v>0</v>
      </c>
      <c r="Z10" s="41"/>
      <c r="AA10" s="41"/>
      <c r="AB10" s="92">
        <f t="shared" si="4"/>
        <v>0</v>
      </c>
      <c r="AC10" s="38" cm="1">
        <f t="array" ref="AC10">SUMPRODUCT(TRANSPOSE(Z10:AA10),Constants!$E$40:$E$41)</f>
        <v>0</v>
      </c>
      <c r="AF10" s="103"/>
      <c r="AG10" s="102"/>
      <c r="AH10" s="102"/>
      <c r="AI10" s="102"/>
      <c r="AJ10" s="102"/>
      <c r="AK10" s="102"/>
      <c r="AL10" s="102"/>
    </row>
    <row r="11" spans="1:47" s="35" customFormat="1" ht="18" customHeight="1" x14ac:dyDescent="0.25">
      <c r="A11" s="35" t="s">
        <v>221</v>
      </c>
      <c r="B11" s="35" t="s">
        <v>211</v>
      </c>
      <c r="C11" s="38">
        <f t="shared" si="0"/>
        <v>0</v>
      </c>
      <c r="D11" s="39"/>
      <c r="E11" s="39"/>
      <c r="F11" s="39"/>
      <c r="G11" s="39"/>
      <c r="H11" s="38" cm="1">
        <f t="array" ref="H11">SUMPRODUCT(TRANSPOSE(D11:G11),Constants!$D$25:$D$28)</f>
        <v>0</v>
      </c>
      <c r="I11" s="39"/>
      <c r="J11" s="39"/>
      <c r="K11" s="39"/>
      <c r="L11" s="38" cm="1">
        <f t="array" ref="L11">SUMPRODUCT(TRANSPOSE(I11:K11),Constants!$E$24:$E$26)</f>
        <v>0</v>
      </c>
      <c r="M11" s="39"/>
      <c r="N11" s="39"/>
      <c r="O11" s="39"/>
      <c r="P11" s="39"/>
      <c r="Q11" s="39"/>
      <c r="R11" s="38" cm="1">
        <f t="array" ref="R11">SUMPRODUCT(TRANSPOSE(M11:Q11),Constants!$F$24:$F$28)</f>
        <v>0</v>
      </c>
      <c r="S11" s="40"/>
      <c r="T11" s="40"/>
      <c r="U11" s="39"/>
      <c r="V11" s="94">
        <f>T11*U11*Constants!$F$37</f>
        <v>0</v>
      </c>
      <c r="W11" s="38">
        <f t="shared" si="1"/>
        <v>0</v>
      </c>
      <c r="X11" s="215" t="str">
        <f t="shared" si="2"/>
        <v/>
      </c>
      <c r="Y11" s="38">
        <f t="shared" si="3"/>
        <v>0</v>
      </c>
      <c r="Z11" s="41"/>
      <c r="AA11" s="41"/>
      <c r="AB11" s="92">
        <f t="shared" si="4"/>
        <v>0</v>
      </c>
      <c r="AC11" s="38" cm="1">
        <f t="array" ref="AC11">SUMPRODUCT(TRANSPOSE(Z11:AA11),Constants!$E$40:$E$41)</f>
        <v>0</v>
      </c>
    </row>
    <row r="12" spans="1:47" s="35" customFormat="1" ht="18" customHeight="1" x14ac:dyDescent="0.25">
      <c r="A12" s="35" t="s">
        <v>221</v>
      </c>
      <c r="B12" s="35" t="s">
        <v>212</v>
      </c>
      <c r="C12" s="38">
        <f t="shared" si="0"/>
        <v>0</v>
      </c>
      <c r="D12" s="39"/>
      <c r="E12" s="39"/>
      <c r="F12" s="39"/>
      <c r="G12" s="39"/>
      <c r="H12" s="38" cm="1">
        <f t="array" ref="H12">SUMPRODUCT(TRANSPOSE(D12:G12),Constants!$D$25:$D$28)</f>
        <v>0</v>
      </c>
      <c r="I12" s="39"/>
      <c r="J12" s="39"/>
      <c r="K12" s="39"/>
      <c r="L12" s="38" cm="1">
        <f t="array" ref="L12">SUMPRODUCT(TRANSPOSE(I12:K12),Constants!$E$24:$E$26)</f>
        <v>0</v>
      </c>
      <c r="M12" s="39"/>
      <c r="N12" s="39"/>
      <c r="O12" s="39"/>
      <c r="P12" s="39"/>
      <c r="Q12" s="39"/>
      <c r="R12" s="38" cm="1">
        <f t="array" ref="R12">SUMPRODUCT(TRANSPOSE(M12:Q12),Constants!$F$24:$F$28)</f>
        <v>0</v>
      </c>
      <c r="S12" s="40"/>
      <c r="T12" s="40"/>
      <c r="U12" s="39"/>
      <c r="V12" s="94">
        <f>T12*U12*Constants!$F$37</f>
        <v>0</v>
      </c>
      <c r="W12" s="38">
        <f t="shared" si="1"/>
        <v>0</v>
      </c>
      <c r="X12" s="215" t="str">
        <f t="shared" si="2"/>
        <v/>
      </c>
      <c r="Y12" s="38">
        <f t="shared" si="3"/>
        <v>0</v>
      </c>
      <c r="Z12" s="41"/>
      <c r="AA12" s="41"/>
      <c r="AB12" s="92">
        <f t="shared" si="4"/>
        <v>0</v>
      </c>
      <c r="AC12" s="38" cm="1">
        <f t="array" ref="AC12">SUMPRODUCT(TRANSPOSE(Z12:AA12),Constants!$E$40:$E$41)</f>
        <v>0</v>
      </c>
    </row>
    <row r="13" spans="1:47" s="35" customFormat="1" ht="18" customHeight="1" x14ac:dyDescent="0.25">
      <c r="A13" s="35" t="s">
        <v>221</v>
      </c>
      <c r="B13" s="35" t="s">
        <v>213</v>
      </c>
      <c r="C13" s="38">
        <f t="shared" si="0"/>
        <v>0</v>
      </c>
      <c r="D13" s="39"/>
      <c r="E13" s="39"/>
      <c r="F13" s="39"/>
      <c r="G13" s="39"/>
      <c r="H13" s="38" cm="1">
        <f t="array" ref="H13">SUMPRODUCT(TRANSPOSE(D13:G13),Constants!$D$25:$D$28)</f>
        <v>0</v>
      </c>
      <c r="I13" s="39"/>
      <c r="J13" s="39"/>
      <c r="K13" s="39"/>
      <c r="L13" s="38" cm="1">
        <f t="array" ref="L13">SUMPRODUCT(TRANSPOSE(I13:K13),Constants!$E$24:$E$26)</f>
        <v>0</v>
      </c>
      <c r="M13" s="39"/>
      <c r="N13" s="39"/>
      <c r="O13" s="39"/>
      <c r="P13" s="39"/>
      <c r="Q13" s="39"/>
      <c r="R13" s="38" cm="1">
        <f t="array" ref="R13">SUMPRODUCT(TRANSPOSE(M13:Q13),Constants!$F$24:$F$28)</f>
        <v>0</v>
      </c>
      <c r="S13" s="40"/>
      <c r="T13" s="40"/>
      <c r="U13" s="39"/>
      <c r="V13" s="94">
        <f>T13*U13*Constants!$F$37</f>
        <v>0</v>
      </c>
      <c r="W13" s="38">
        <f t="shared" si="1"/>
        <v>0</v>
      </c>
      <c r="X13" s="215" t="str">
        <f t="shared" si="2"/>
        <v/>
      </c>
      <c r="Y13" s="38">
        <f t="shared" si="3"/>
        <v>0</v>
      </c>
      <c r="Z13" s="41"/>
      <c r="AA13" s="41"/>
      <c r="AB13" s="92">
        <f t="shared" si="4"/>
        <v>0</v>
      </c>
      <c r="AC13" s="38" cm="1">
        <f t="array" ref="AC13">SUMPRODUCT(TRANSPOSE(Z13:AA13),Constants!$E$40:$E$41)</f>
        <v>0</v>
      </c>
    </row>
    <row r="14" spans="1:47" s="35" customFormat="1" ht="18" customHeight="1" thickBot="1" x14ac:dyDescent="0.3">
      <c r="A14" s="100" t="s">
        <v>221</v>
      </c>
      <c r="B14" s="100" t="s">
        <v>214</v>
      </c>
      <c r="C14" s="38">
        <f t="shared" si="0"/>
        <v>0</v>
      </c>
      <c r="D14" s="89"/>
      <c r="E14" s="89"/>
      <c r="F14" s="89"/>
      <c r="G14" s="89"/>
      <c r="H14" s="38" cm="1">
        <f t="array" ref="H14">SUMPRODUCT(TRANSPOSE(D14:G14),Constants!$D$25:$D$28)</f>
        <v>0</v>
      </c>
      <c r="I14" s="89"/>
      <c r="J14" s="89"/>
      <c r="K14" s="89"/>
      <c r="L14" s="38" cm="1">
        <f t="array" ref="L14">SUMPRODUCT(TRANSPOSE(I14:K14),Constants!$E$24:$E$26)</f>
        <v>0</v>
      </c>
      <c r="M14" s="89"/>
      <c r="N14" s="89"/>
      <c r="O14" s="89"/>
      <c r="P14" s="89"/>
      <c r="Q14" s="89"/>
      <c r="R14" s="38" cm="1">
        <f t="array" ref="R14">SUMPRODUCT(TRANSPOSE(M14:Q14),Constants!$F$24:$F$28)</f>
        <v>0</v>
      </c>
      <c r="S14" s="56"/>
      <c r="T14" s="56"/>
      <c r="U14" s="89"/>
      <c r="V14" s="94">
        <f>T14*U14*Constants!$F$37</f>
        <v>0</v>
      </c>
      <c r="W14" s="38">
        <f t="shared" si="1"/>
        <v>0</v>
      </c>
      <c r="X14" s="215" t="str">
        <f t="shared" si="2"/>
        <v/>
      </c>
      <c r="Y14" s="38">
        <f t="shared" si="3"/>
        <v>0</v>
      </c>
      <c r="Z14" s="91"/>
      <c r="AA14" s="91"/>
      <c r="AB14" s="92">
        <f t="shared" si="4"/>
        <v>0</v>
      </c>
      <c r="AC14" s="38" cm="1">
        <f t="array" ref="AC14">SUMPRODUCT(TRANSPOSE(Z14:AA14),Constants!$E$40:$E$41)</f>
        <v>0</v>
      </c>
    </row>
    <row r="15" spans="1:47" s="35" customFormat="1" ht="18" customHeight="1" x14ac:dyDescent="0.25">
      <c r="A15" s="35" t="s">
        <v>222</v>
      </c>
      <c r="B15" s="35" t="s">
        <v>209</v>
      </c>
      <c r="C15" s="38">
        <f t="shared" si="0"/>
        <v>0</v>
      </c>
      <c r="D15" s="42"/>
      <c r="E15" s="42"/>
      <c r="F15" s="42"/>
      <c r="G15" s="42"/>
      <c r="H15" s="38" cm="1">
        <f t="array" ref="H15">SUMPRODUCT(TRANSPOSE(D15:G15),Constants!$D$25:$D$28)</f>
        <v>0</v>
      </c>
      <c r="I15" s="42"/>
      <c r="J15" s="42"/>
      <c r="K15" s="42"/>
      <c r="L15" s="38" cm="1">
        <f t="array" ref="L15">SUMPRODUCT(TRANSPOSE(I15:K15),Constants!$E$24:$E$26)</f>
        <v>0</v>
      </c>
      <c r="M15" s="42"/>
      <c r="N15" s="42"/>
      <c r="O15" s="42"/>
      <c r="P15" s="42"/>
      <c r="Q15" s="42"/>
      <c r="R15" s="38" cm="1">
        <f t="array" ref="R15">SUMPRODUCT(TRANSPOSE(M15:Q15),Constants!$F$24:$F$28)</f>
        <v>0</v>
      </c>
      <c r="S15" s="87"/>
      <c r="T15" s="87"/>
      <c r="U15" s="42"/>
      <c r="V15" s="94">
        <f>T15*U15*Constants!$F$37</f>
        <v>0</v>
      </c>
      <c r="W15" s="38">
        <f t="shared" si="1"/>
        <v>0</v>
      </c>
      <c r="X15" s="215" t="str">
        <f t="shared" si="2"/>
        <v/>
      </c>
      <c r="Y15" s="38">
        <f t="shared" si="3"/>
        <v>0</v>
      </c>
      <c r="Z15" s="90"/>
      <c r="AA15" s="90"/>
      <c r="AB15" s="92">
        <f t="shared" si="4"/>
        <v>0</v>
      </c>
      <c r="AC15" s="38" cm="1">
        <f t="array" ref="AC15">SUMPRODUCT(TRANSPOSE(Z15:AA15),Constants!$E$40:$E$41)</f>
        <v>0</v>
      </c>
    </row>
    <row r="16" spans="1:47" s="35" customFormat="1" ht="18" customHeight="1" x14ac:dyDescent="0.25">
      <c r="A16" s="35" t="s">
        <v>222</v>
      </c>
      <c r="B16" s="35" t="s">
        <v>210</v>
      </c>
      <c r="C16" s="38">
        <f t="shared" si="0"/>
        <v>0</v>
      </c>
      <c r="D16" s="39"/>
      <c r="E16" s="39"/>
      <c r="F16" s="39"/>
      <c r="G16" s="39"/>
      <c r="H16" s="38" cm="1">
        <f t="array" ref="H16">SUMPRODUCT(TRANSPOSE(D16:G16),Constants!$D$25:$D$28)</f>
        <v>0</v>
      </c>
      <c r="I16" s="39"/>
      <c r="J16" s="39"/>
      <c r="K16" s="39"/>
      <c r="L16" s="38" cm="1">
        <f t="array" ref="L16">SUMPRODUCT(TRANSPOSE(I16:K16),Constants!$E$24:$E$26)</f>
        <v>0</v>
      </c>
      <c r="M16" s="39"/>
      <c r="N16" s="39"/>
      <c r="O16" s="39"/>
      <c r="P16" s="39"/>
      <c r="Q16" s="39"/>
      <c r="R16" s="38" cm="1">
        <f t="array" ref="R16">SUMPRODUCT(TRANSPOSE(M16:Q16),Constants!$F$24:$F$28)</f>
        <v>0</v>
      </c>
      <c r="S16" s="40"/>
      <c r="T16" s="40"/>
      <c r="U16" s="39"/>
      <c r="V16" s="94">
        <f>T16*U16*Constants!$F$37</f>
        <v>0</v>
      </c>
      <c r="W16" s="38">
        <f t="shared" si="1"/>
        <v>0</v>
      </c>
      <c r="X16" s="215" t="str">
        <f t="shared" si="2"/>
        <v/>
      </c>
      <c r="Y16" s="38">
        <f t="shared" si="3"/>
        <v>0</v>
      </c>
      <c r="Z16" s="41"/>
      <c r="AA16" s="41"/>
      <c r="AB16" s="92">
        <f t="shared" si="4"/>
        <v>0</v>
      </c>
      <c r="AC16" s="38" cm="1">
        <f t="array" ref="AC16">SUMPRODUCT(TRANSPOSE(Z16:AA16),Constants!$E$40:$E$41)</f>
        <v>0</v>
      </c>
    </row>
    <row r="17" spans="1:29" s="35" customFormat="1" ht="18" customHeight="1" x14ac:dyDescent="0.25">
      <c r="A17" s="35" t="s">
        <v>222</v>
      </c>
      <c r="B17" s="35" t="s">
        <v>211</v>
      </c>
      <c r="C17" s="38">
        <f t="shared" si="0"/>
        <v>0</v>
      </c>
      <c r="D17" s="39"/>
      <c r="E17" s="39"/>
      <c r="F17" s="39"/>
      <c r="G17" s="39"/>
      <c r="H17" s="38" cm="1">
        <f t="array" ref="H17">SUMPRODUCT(TRANSPOSE(D17:G17),Constants!$D$25:$D$28)</f>
        <v>0</v>
      </c>
      <c r="I17" s="39"/>
      <c r="J17" s="39"/>
      <c r="K17" s="39"/>
      <c r="L17" s="38" cm="1">
        <f t="array" ref="L17">SUMPRODUCT(TRANSPOSE(I17:K17),Constants!$E$24:$E$26)</f>
        <v>0</v>
      </c>
      <c r="M17" s="39"/>
      <c r="N17" s="39"/>
      <c r="O17" s="39"/>
      <c r="P17" s="39"/>
      <c r="Q17" s="39"/>
      <c r="R17" s="38" cm="1">
        <f t="array" ref="R17">SUMPRODUCT(TRANSPOSE(M17:Q17),Constants!$F$24:$F$28)</f>
        <v>0</v>
      </c>
      <c r="S17" s="40"/>
      <c r="T17" s="40"/>
      <c r="U17" s="39"/>
      <c r="V17" s="94">
        <f>T17*U17*Constants!$F$37</f>
        <v>0</v>
      </c>
      <c r="W17" s="38">
        <f t="shared" si="1"/>
        <v>0</v>
      </c>
      <c r="X17" s="215" t="str">
        <f t="shared" si="2"/>
        <v/>
      </c>
      <c r="Y17" s="38">
        <f t="shared" si="3"/>
        <v>0</v>
      </c>
      <c r="Z17" s="41"/>
      <c r="AA17" s="41"/>
      <c r="AB17" s="92">
        <f t="shared" si="4"/>
        <v>0</v>
      </c>
      <c r="AC17" s="38" cm="1">
        <f t="array" ref="AC17">SUMPRODUCT(TRANSPOSE(Z17:AA17),Constants!$E$40:$E$41)</f>
        <v>0</v>
      </c>
    </row>
    <row r="18" spans="1:29" s="35" customFormat="1" ht="18" customHeight="1" x14ac:dyDescent="0.25">
      <c r="A18" s="35" t="s">
        <v>222</v>
      </c>
      <c r="B18" s="35" t="s">
        <v>212</v>
      </c>
      <c r="C18" s="38">
        <f t="shared" si="0"/>
        <v>0</v>
      </c>
      <c r="D18" s="39"/>
      <c r="E18" s="39"/>
      <c r="F18" s="39"/>
      <c r="G18" s="39"/>
      <c r="H18" s="38" cm="1">
        <f t="array" ref="H18">SUMPRODUCT(TRANSPOSE(D18:G18),Constants!$D$25:$D$28)</f>
        <v>0</v>
      </c>
      <c r="I18" s="39"/>
      <c r="J18" s="39"/>
      <c r="K18" s="39"/>
      <c r="L18" s="38" cm="1">
        <f t="array" ref="L18">SUMPRODUCT(TRANSPOSE(I18:K18),Constants!$E$24:$E$26)</f>
        <v>0</v>
      </c>
      <c r="M18" s="39"/>
      <c r="N18" s="39"/>
      <c r="O18" s="39"/>
      <c r="P18" s="39"/>
      <c r="Q18" s="39"/>
      <c r="R18" s="38" cm="1">
        <f t="array" ref="R18">SUMPRODUCT(TRANSPOSE(M18:Q18),Constants!$F$24:$F$28)</f>
        <v>0</v>
      </c>
      <c r="S18" s="40"/>
      <c r="T18" s="40"/>
      <c r="U18" s="39"/>
      <c r="V18" s="94">
        <f>T18*U18*Constants!$F$37</f>
        <v>0</v>
      </c>
      <c r="W18" s="38">
        <f t="shared" si="1"/>
        <v>0</v>
      </c>
      <c r="X18" s="215" t="str">
        <f t="shared" si="2"/>
        <v/>
      </c>
      <c r="Y18" s="38">
        <f t="shared" si="3"/>
        <v>0</v>
      </c>
      <c r="Z18" s="41"/>
      <c r="AA18" s="41"/>
      <c r="AB18" s="92">
        <f t="shared" si="4"/>
        <v>0</v>
      </c>
      <c r="AC18" s="38" cm="1">
        <f t="array" ref="AC18">SUMPRODUCT(TRANSPOSE(Z18:AA18),Constants!$E$40:$E$41)</f>
        <v>0</v>
      </c>
    </row>
    <row r="19" spans="1:29" s="35" customFormat="1" ht="18" customHeight="1" x14ac:dyDescent="0.25">
      <c r="A19" s="35" t="s">
        <v>222</v>
      </c>
      <c r="B19" s="35" t="s">
        <v>213</v>
      </c>
      <c r="C19" s="38">
        <f t="shared" si="0"/>
        <v>0</v>
      </c>
      <c r="D19" s="39"/>
      <c r="E19" s="39"/>
      <c r="F19" s="39"/>
      <c r="G19" s="39"/>
      <c r="H19" s="38" cm="1">
        <f t="array" ref="H19">SUMPRODUCT(TRANSPOSE(D19:G19),Constants!$D$25:$D$28)</f>
        <v>0</v>
      </c>
      <c r="I19" s="39"/>
      <c r="J19" s="39"/>
      <c r="K19" s="39"/>
      <c r="L19" s="38" cm="1">
        <f t="array" ref="L19">SUMPRODUCT(TRANSPOSE(I19:K19),Constants!$E$24:$E$26)</f>
        <v>0</v>
      </c>
      <c r="M19" s="39"/>
      <c r="N19" s="39"/>
      <c r="O19" s="39"/>
      <c r="P19" s="39"/>
      <c r="Q19" s="39"/>
      <c r="R19" s="38" cm="1">
        <f t="array" ref="R19">SUMPRODUCT(TRANSPOSE(M19:Q19),Constants!$F$24:$F$28)</f>
        <v>0</v>
      </c>
      <c r="S19" s="40"/>
      <c r="T19" s="40"/>
      <c r="U19" s="39"/>
      <c r="V19" s="94">
        <f>T19*U19*Constants!$F$37</f>
        <v>0</v>
      </c>
      <c r="W19" s="38">
        <f t="shared" si="1"/>
        <v>0</v>
      </c>
      <c r="X19" s="215" t="str">
        <f t="shared" si="2"/>
        <v/>
      </c>
      <c r="Y19" s="38">
        <f t="shared" si="3"/>
        <v>0</v>
      </c>
      <c r="Z19" s="41"/>
      <c r="AA19" s="41"/>
      <c r="AB19" s="92">
        <f t="shared" si="4"/>
        <v>0</v>
      </c>
      <c r="AC19" s="38" cm="1">
        <f t="array" ref="AC19">SUMPRODUCT(TRANSPOSE(Z19:AA19),Constants!$E$40:$E$41)</f>
        <v>0</v>
      </c>
    </row>
    <row r="20" spans="1:29" s="35" customFormat="1" ht="18" customHeight="1" thickBot="1" x14ac:dyDescent="0.3">
      <c r="A20" s="100" t="s">
        <v>222</v>
      </c>
      <c r="B20" s="100" t="s">
        <v>214</v>
      </c>
      <c r="C20" s="38">
        <f t="shared" si="0"/>
        <v>0</v>
      </c>
      <c r="D20" s="89"/>
      <c r="E20" s="89"/>
      <c r="F20" s="89"/>
      <c r="G20" s="89"/>
      <c r="H20" s="38" cm="1">
        <f t="array" ref="H20">SUMPRODUCT(TRANSPOSE(D20:G20),Constants!$D$25:$D$28)</f>
        <v>0</v>
      </c>
      <c r="I20" s="89"/>
      <c r="J20" s="89"/>
      <c r="K20" s="89"/>
      <c r="L20" s="38" cm="1">
        <f t="array" ref="L20">SUMPRODUCT(TRANSPOSE(I20:K20),Constants!$E$24:$E$26)</f>
        <v>0</v>
      </c>
      <c r="M20" s="89"/>
      <c r="N20" s="89"/>
      <c r="O20" s="89"/>
      <c r="P20" s="89"/>
      <c r="Q20" s="89"/>
      <c r="R20" s="38" cm="1">
        <f t="array" ref="R20">SUMPRODUCT(TRANSPOSE(M20:Q20),Constants!$F$24:$F$28)</f>
        <v>0</v>
      </c>
      <c r="S20" s="56"/>
      <c r="T20" s="56"/>
      <c r="U20" s="89"/>
      <c r="V20" s="94">
        <f>T20*U20*Constants!$F$37</f>
        <v>0</v>
      </c>
      <c r="W20" s="38">
        <f t="shared" si="1"/>
        <v>0</v>
      </c>
      <c r="X20" s="215" t="str">
        <f t="shared" si="2"/>
        <v/>
      </c>
      <c r="Y20" s="38">
        <f t="shared" si="3"/>
        <v>0</v>
      </c>
      <c r="Z20" s="91"/>
      <c r="AA20" s="91"/>
      <c r="AB20" s="92">
        <f t="shared" si="4"/>
        <v>0</v>
      </c>
      <c r="AC20" s="38" cm="1">
        <f t="array" ref="AC20">SUMPRODUCT(TRANSPOSE(Z20:AA20),Constants!$E$40:$E$41)</f>
        <v>0</v>
      </c>
    </row>
    <row r="21" spans="1:29" ht="18" customHeight="1" x14ac:dyDescent="0.35">
      <c r="A21" s="35" t="s">
        <v>223</v>
      </c>
      <c r="B21" s="35" t="s">
        <v>209</v>
      </c>
      <c r="C21" s="38">
        <f t="shared" si="0"/>
        <v>0</v>
      </c>
      <c r="D21" s="42"/>
      <c r="E21" s="42"/>
      <c r="F21" s="42"/>
      <c r="G21" s="42"/>
      <c r="H21" s="38" cm="1">
        <f t="array" ref="H21">SUMPRODUCT(TRANSPOSE(D21:G21),Constants!$D$25:$D$28)</f>
        <v>0</v>
      </c>
      <c r="I21" s="42"/>
      <c r="J21" s="42"/>
      <c r="K21" s="42"/>
      <c r="L21" s="38" cm="1">
        <f t="array" ref="L21">SUMPRODUCT(TRANSPOSE(I21:K21),Constants!$E$24:$E$26)</f>
        <v>0</v>
      </c>
      <c r="M21" s="42"/>
      <c r="N21" s="42"/>
      <c r="O21" s="42"/>
      <c r="P21" s="42"/>
      <c r="Q21" s="42"/>
      <c r="R21" s="38" cm="1">
        <f t="array" ref="R21">SUMPRODUCT(TRANSPOSE(M21:Q21),Constants!$F$24:$F$28)</f>
        <v>0</v>
      </c>
      <c r="S21" s="87"/>
      <c r="T21" s="87"/>
      <c r="U21" s="42"/>
      <c r="V21" s="94">
        <f>T21*U21*Constants!$F$37</f>
        <v>0</v>
      </c>
      <c r="W21" s="38">
        <f t="shared" si="1"/>
        <v>0</v>
      </c>
      <c r="X21" s="215" t="str">
        <f t="shared" si="2"/>
        <v/>
      </c>
      <c r="Y21" s="38">
        <f t="shared" si="3"/>
        <v>0</v>
      </c>
      <c r="Z21" s="90"/>
      <c r="AA21" s="90"/>
      <c r="AB21" s="92">
        <f t="shared" si="4"/>
        <v>0</v>
      </c>
      <c r="AC21" s="38" cm="1">
        <f t="array" ref="AC21">SUMPRODUCT(TRANSPOSE(Z21:AA21),Constants!$E$40:$E$41)</f>
        <v>0</v>
      </c>
    </row>
    <row r="22" spans="1:29" ht="18" customHeight="1" x14ac:dyDescent="0.35">
      <c r="A22" s="35" t="s">
        <v>223</v>
      </c>
      <c r="B22" s="35" t="s">
        <v>210</v>
      </c>
      <c r="C22" s="38">
        <f t="shared" si="0"/>
        <v>0</v>
      </c>
      <c r="D22" s="39"/>
      <c r="E22" s="39"/>
      <c r="F22" s="39"/>
      <c r="G22" s="39"/>
      <c r="H22" s="38" cm="1">
        <f t="array" ref="H22">SUMPRODUCT(TRANSPOSE(D22:G22),Constants!$D$25:$D$28)</f>
        <v>0</v>
      </c>
      <c r="I22" s="39"/>
      <c r="J22" s="39"/>
      <c r="K22" s="39"/>
      <c r="L22" s="38" cm="1">
        <f t="array" ref="L22">SUMPRODUCT(TRANSPOSE(I22:K22),Constants!$E$24:$E$26)</f>
        <v>0</v>
      </c>
      <c r="M22" s="39"/>
      <c r="N22" s="39"/>
      <c r="O22" s="39"/>
      <c r="P22" s="39"/>
      <c r="Q22" s="39"/>
      <c r="R22" s="38" cm="1">
        <f t="array" ref="R22">SUMPRODUCT(TRANSPOSE(M22:Q22),Constants!$F$24:$F$28)</f>
        <v>0</v>
      </c>
      <c r="S22" s="40"/>
      <c r="T22" s="40"/>
      <c r="U22" s="39"/>
      <c r="V22" s="94">
        <f>T22*U22*Constants!$F$37</f>
        <v>0</v>
      </c>
      <c r="W22" s="38">
        <f t="shared" si="1"/>
        <v>0</v>
      </c>
      <c r="X22" s="215" t="str">
        <f t="shared" si="2"/>
        <v/>
      </c>
      <c r="Y22" s="38">
        <f t="shared" si="3"/>
        <v>0</v>
      </c>
      <c r="Z22" s="41"/>
      <c r="AA22" s="41"/>
      <c r="AB22" s="92">
        <f t="shared" si="4"/>
        <v>0</v>
      </c>
      <c r="AC22" s="38" cm="1">
        <f t="array" ref="AC22">SUMPRODUCT(TRANSPOSE(Z22:AA22),Constants!$E$40:$E$41)</f>
        <v>0</v>
      </c>
    </row>
    <row r="23" spans="1:29" ht="18" customHeight="1" x14ac:dyDescent="0.35">
      <c r="A23" s="35" t="s">
        <v>223</v>
      </c>
      <c r="B23" s="35" t="s">
        <v>211</v>
      </c>
      <c r="C23" s="38">
        <f t="shared" si="0"/>
        <v>0</v>
      </c>
      <c r="D23" s="39"/>
      <c r="E23" s="39"/>
      <c r="F23" s="39"/>
      <c r="G23" s="39"/>
      <c r="H23" s="38" cm="1">
        <f t="array" ref="H23">SUMPRODUCT(TRANSPOSE(D23:G23),Constants!$D$25:$D$28)</f>
        <v>0</v>
      </c>
      <c r="I23" s="39"/>
      <c r="J23" s="39"/>
      <c r="K23" s="39"/>
      <c r="L23" s="38" cm="1">
        <f t="array" ref="L23">SUMPRODUCT(TRANSPOSE(I23:K23),Constants!$E$24:$E$26)</f>
        <v>0</v>
      </c>
      <c r="M23" s="39"/>
      <c r="N23" s="39"/>
      <c r="O23" s="39"/>
      <c r="P23" s="39"/>
      <c r="Q23" s="39"/>
      <c r="R23" s="38" cm="1">
        <f t="array" ref="R23">SUMPRODUCT(TRANSPOSE(M23:Q23),Constants!$F$24:$F$28)</f>
        <v>0</v>
      </c>
      <c r="S23" s="40"/>
      <c r="T23" s="40"/>
      <c r="U23" s="39"/>
      <c r="V23" s="94">
        <f>T23*U23*Constants!$F$37</f>
        <v>0</v>
      </c>
      <c r="W23" s="38">
        <f t="shared" si="1"/>
        <v>0</v>
      </c>
      <c r="X23" s="215" t="str">
        <f t="shared" si="2"/>
        <v/>
      </c>
      <c r="Y23" s="38">
        <f t="shared" si="3"/>
        <v>0</v>
      </c>
      <c r="Z23" s="41"/>
      <c r="AA23" s="41"/>
      <c r="AB23" s="92">
        <f t="shared" si="4"/>
        <v>0</v>
      </c>
      <c r="AC23" s="38" cm="1">
        <f t="array" ref="AC23">SUMPRODUCT(TRANSPOSE(Z23:AA23),Constants!$E$40:$E$41)</f>
        <v>0</v>
      </c>
    </row>
    <row r="24" spans="1:29" ht="18" customHeight="1" x14ac:dyDescent="0.35">
      <c r="A24" s="35" t="s">
        <v>223</v>
      </c>
      <c r="B24" s="35" t="s">
        <v>212</v>
      </c>
      <c r="C24" s="38">
        <f t="shared" si="0"/>
        <v>0</v>
      </c>
      <c r="D24" s="39"/>
      <c r="E24" s="39"/>
      <c r="F24" s="39"/>
      <c r="G24" s="39"/>
      <c r="H24" s="38" cm="1">
        <f t="array" ref="H24">SUMPRODUCT(TRANSPOSE(D24:G24),Constants!$D$25:$D$28)</f>
        <v>0</v>
      </c>
      <c r="I24" s="39"/>
      <c r="J24" s="39"/>
      <c r="K24" s="39"/>
      <c r="L24" s="38" cm="1">
        <f t="array" ref="L24">SUMPRODUCT(TRANSPOSE(I24:K24),Constants!$E$24:$E$26)</f>
        <v>0</v>
      </c>
      <c r="M24" s="39"/>
      <c r="N24" s="39"/>
      <c r="O24" s="39"/>
      <c r="P24" s="39"/>
      <c r="Q24" s="39"/>
      <c r="R24" s="38" cm="1">
        <f t="array" ref="R24">SUMPRODUCT(TRANSPOSE(M24:Q24),Constants!$F$24:$F$28)</f>
        <v>0</v>
      </c>
      <c r="S24" s="40"/>
      <c r="T24" s="40"/>
      <c r="U24" s="39"/>
      <c r="V24" s="94">
        <f>T24*U24*Constants!$F$37</f>
        <v>0</v>
      </c>
      <c r="W24" s="38">
        <f t="shared" si="1"/>
        <v>0</v>
      </c>
      <c r="X24" s="215" t="str">
        <f t="shared" si="2"/>
        <v/>
      </c>
      <c r="Y24" s="38">
        <f t="shared" si="3"/>
        <v>0</v>
      </c>
      <c r="Z24" s="41"/>
      <c r="AA24" s="41"/>
      <c r="AB24" s="92">
        <f t="shared" si="4"/>
        <v>0</v>
      </c>
      <c r="AC24" s="38" cm="1">
        <f t="array" ref="AC24">SUMPRODUCT(TRANSPOSE(Z24:AA24),Constants!$E$40:$E$41)</f>
        <v>0</v>
      </c>
    </row>
    <row r="25" spans="1:29" ht="18" customHeight="1" x14ac:dyDescent="0.35">
      <c r="A25" s="35" t="s">
        <v>223</v>
      </c>
      <c r="B25" s="35" t="s">
        <v>213</v>
      </c>
      <c r="C25" s="38">
        <f t="shared" si="0"/>
        <v>0</v>
      </c>
      <c r="D25" s="39"/>
      <c r="E25" s="39"/>
      <c r="F25" s="39"/>
      <c r="G25" s="39"/>
      <c r="H25" s="38" cm="1">
        <f t="array" ref="H25">SUMPRODUCT(TRANSPOSE(D25:G25),Constants!$D$25:$D$28)</f>
        <v>0</v>
      </c>
      <c r="I25" s="39"/>
      <c r="J25" s="39"/>
      <c r="K25" s="39"/>
      <c r="L25" s="38" cm="1">
        <f t="array" ref="L25">SUMPRODUCT(TRANSPOSE(I25:K25),Constants!$E$24:$E$26)</f>
        <v>0</v>
      </c>
      <c r="M25" s="39"/>
      <c r="N25" s="39"/>
      <c r="O25" s="39"/>
      <c r="P25" s="39"/>
      <c r="Q25" s="39"/>
      <c r="R25" s="38" cm="1">
        <f t="array" ref="R25">SUMPRODUCT(TRANSPOSE(M25:Q25),Constants!$F$24:$F$28)</f>
        <v>0</v>
      </c>
      <c r="S25" s="40"/>
      <c r="T25" s="40"/>
      <c r="U25" s="39"/>
      <c r="V25" s="94">
        <f>T25*U25*Constants!$F$37</f>
        <v>0</v>
      </c>
      <c r="W25" s="38">
        <f t="shared" si="1"/>
        <v>0</v>
      </c>
      <c r="X25" s="215" t="str">
        <f t="shared" si="2"/>
        <v/>
      </c>
      <c r="Y25" s="38">
        <f t="shared" si="3"/>
        <v>0</v>
      </c>
      <c r="Z25" s="41"/>
      <c r="AA25" s="41"/>
      <c r="AB25" s="92">
        <f t="shared" si="4"/>
        <v>0</v>
      </c>
      <c r="AC25" s="38" cm="1">
        <f t="array" ref="AC25">SUMPRODUCT(TRANSPOSE(Z25:AA25),Constants!$E$40:$E$41)</f>
        <v>0</v>
      </c>
    </row>
    <row r="26" spans="1:29" ht="18" customHeight="1" thickBot="1" x14ac:dyDescent="0.4">
      <c r="A26" s="100" t="s">
        <v>223</v>
      </c>
      <c r="B26" s="100" t="s">
        <v>214</v>
      </c>
      <c r="C26" s="38">
        <f t="shared" si="0"/>
        <v>0</v>
      </c>
      <c r="D26" s="89"/>
      <c r="E26" s="89"/>
      <c r="F26" s="89"/>
      <c r="G26" s="89"/>
      <c r="H26" s="38" cm="1">
        <f t="array" ref="H26">SUMPRODUCT(TRANSPOSE(D26:G26),Constants!$D$25:$D$28)</f>
        <v>0</v>
      </c>
      <c r="I26" s="89"/>
      <c r="J26" s="89"/>
      <c r="K26" s="89"/>
      <c r="L26" s="38" cm="1">
        <f t="array" ref="L26">SUMPRODUCT(TRANSPOSE(I26:K26),Constants!$E$24:$E$26)</f>
        <v>0</v>
      </c>
      <c r="M26" s="89"/>
      <c r="N26" s="89"/>
      <c r="O26" s="89"/>
      <c r="P26" s="89"/>
      <c r="Q26" s="89"/>
      <c r="R26" s="38" cm="1">
        <f t="array" ref="R26">SUMPRODUCT(TRANSPOSE(M26:Q26),Constants!$F$24:$F$28)</f>
        <v>0</v>
      </c>
      <c r="S26" s="56"/>
      <c r="T26" s="56"/>
      <c r="U26" s="89"/>
      <c r="V26" s="94">
        <f>T26*U26*Constants!$F$37</f>
        <v>0</v>
      </c>
      <c r="W26" s="38">
        <f t="shared" si="1"/>
        <v>0</v>
      </c>
      <c r="X26" s="215" t="str">
        <f t="shared" si="2"/>
        <v/>
      </c>
      <c r="Y26" s="38">
        <f t="shared" si="3"/>
        <v>0</v>
      </c>
      <c r="Z26" s="91"/>
      <c r="AA26" s="91"/>
      <c r="AB26" s="92">
        <f t="shared" si="4"/>
        <v>0</v>
      </c>
      <c r="AC26" s="38" cm="1">
        <f t="array" ref="AC26">SUMPRODUCT(TRANSPOSE(Z26:AA26),Constants!$E$40:$E$41)</f>
        <v>0</v>
      </c>
    </row>
    <row r="27" spans="1:29" ht="18" customHeight="1" x14ac:dyDescent="0.35">
      <c r="A27" s="35" t="s">
        <v>224</v>
      </c>
      <c r="B27" s="35" t="s">
        <v>209</v>
      </c>
      <c r="C27" s="38">
        <f t="shared" si="0"/>
        <v>0</v>
      </c>
      <c r="D27" s="42"/>
      <c r="E27" s="42"/>
      <c r="F27" s="42"/>
      <c r="G27" s="42"/>
      <c r="H27" s="38" cm="1">
        <f t="array" ref="H27">SUMPRODUCT(TRANSPOSE(D27:G27),Constants!$D$25:$D$28)</f>
        <v>0</v>
      </c>
      <c r="I27" s="42"/>
      <c r="J27" s="42"/>
      <c r="K27" s="42"/>
      <c r="L27" s="38" cm="1">
        <f t="array" ref="L27">SUMPRODUCT(TRANSPOSE(I27:K27),Constants!$E$24:$E$26)</f>
        <v>0</v>
      </c>
      <c r="M27" s="42"/>
      <c r="N27" s="42"/>
      <c r="O27" s="42"/>
      <c r="P27" s="42"/>
      <c r="Q27" s="42"/>
      <c r="R27" s="38" cm="1">
        <f t="array" ref="R27">SUMPRODUCT(TRANSPOSE(M27:Q27),Constants!$F$24:$F$28)</f>
        <v>0</v>
      </c>
      <c r="S27" s="87"/>
      <c r="T27" s="87"/>
      <c r="U27" s="42"/>
      <c r="V27" s="94">
        <f>T27*U27*Constants!$F$37</f>
        <v>0</v>
      </c>
      <c r="W27" s="38">
        <f t="shared" si="1"/>
        <v>0</v>
      </c>
      <c r="X27" s="215" t="str">
        <f t="shared" si="2"/>
        <v/>
      </c>
      <c r="Y27" s="38">
        <f t="shared" si="3"/>
        <v>0</v>
      </c>
      <c r="Z27" s="90"/>
      <c r="AA27" s="90"/>
      <c r="AB27" s="92">
        <f t="shared" si="4"/>
        <v>0</v>
      </c>
      <c r="AC27" s="38" cm="1">
        <f t="array" ref="AC27">SUMPRODUCT(TRANSPOSE(Z27:AA27),Constants!$E$40:$E$41)</f>
        <v>0</v>
      </c>
    </row>
    <row r="28" spans="1:29" ht="18" customHeight="1" x14ac:dyDescent="0.35">
      <c r="A28" s="35" t="s">
        <v>224</v>
      </c>
      <c r="B28" s="35" t="s">
        <v>210</v>
      </c>
      <c r="C28" s="38">
        <f t="shared" si="0"/>
        <v>0</v>
      </c>
      <c r="D28" s="39"/>
      <c r="E28" s="39"/>
      <c r="F28" s="39"/>
      <c r="G28" s="39"/>
      <c r="H28" s="38" cm="1">
        <f t="array" ref="H28">SUMPRODUCT(TRANSPOSE(D28:G28),Constants!$D$25:$D$28)</f>
        <v>0</v>
      </c>
      <c r="I28" s="39"/>
      <c r="J28" s="39"/>
      <c r="K28" s="39"/>
      <c r="L28" s="38" cm="1">
        <f t="array" ref="L28">SUMPRODUCT(TRANSPOSE(I28:K28),Constants!$E$24:$E$26)</f>
        <v>0</v>
      </c>
      <c r="M28" s="39"/>
      <c r="N28" s="39"/>
      <c r="O28" s="39"/>
      <c r="P28" s="39"/>
      <c r="Q28" s="39"/>
      <c r="R28" s="38" cm="1">
        <f t="array" ref="R28">SUMPRODUCT(TRANSPOSE(M28:Q28),Constants!$F$24:$F$28)</f>
        <v>0</v>
      </c>
      <c r="S28" s="40"/>
      <c r="T28" s="40"/>
      <c r="U28" s="39"/>
      <c r="V28" s="94">
        <f>T28*U28*Constants!$F$37</f>
        <v>0</v>
      </c>
      <c r="W28" s="38">
        <f t="shared" si="1"/>
        <v>0</v>
      </c>
      <c r="X28" s="215" t="str">
        <f t="shared" si="2"/>
        <v/>
      </c>
      <c r="Y28" s="38">
        <f t="shared" si="3"/>
        <v>0</v>
      </c>
      <c r="Z28" s="41"/>
      <c r="AA28" s="41"/>
      <c r="AB28" s="92">
        <f t="shared" si="4"/>
        <v>0</v>
      </c>
      <c r="AC28" s="38" cm="1">
        <f t="array" ref="AC28">SUMPRODUCT(TRANSPOSE(Z28:AA28),Constants!$E$40:$E$41)</f>
        <v>0</v>
      </c>
    </row>
    <row r="29" spans="1:29" ht="18" customHeight="1" x14ac:dyDescent="0.35">
      <c r="A29" s="35" t="s">
        <v>224</v>
      </c>
      <c r="B29" s="35" t="s">
        <v>211</v>
      </c>
      <c r="C29" s="38">
        <f t="shared" si="0"/>
        <v>0</v>
      </c>
      <c r="D29" s="39"/>
      <c r="E29" s="39"/>
      <c r="F29" s="39"/>
      <c r="G29" s="39"/>
      <c r="H29" s="38" cm="1">
        <f t="array" ref="H29">SUMPRODUCT(TRANSPOSE(D29:G29),Constants!$D$25:$D$28)</f>
        <v>0</v>
      </c>
      <c r="I29" s="39"/>
      <c r="J29" s="39"/>
      <c r="K29" s="39"/>
      <c r="L29" s="38" cm="1">
        <f t="array" ref="L29">SUMPRODUCT(TRANSPOSE(I29:K29),Constants!$E$24:$E$26)</f>
        <v>0</v>
      </c>
      <c r="M29" s="39"/>
      <c r="N29" s="39"/>
      <c r="O29" s="39"/>
      <c r="P29" s="39"/>
      <c r="Q29" s="39"/>
      <c r="R29" s="38" cm="1">
        <f t="array" ref="R29">SUMPRODUCT(TRANSPOSE(M29:Q29),Constants!$F$24:$F$28)</f>
        <v>0</v>
      </c>
      <c r="S29" s="40"/>
      <c r="T29" s="40"/>
      <c r="U29" s="39"/>
      <c r="V29" s="94">
        <f>T29*U29*Constants!$F$37</f>
        <v>0</v>
      </c>
      <c r="W29" s="38">
        <f t="shared" si="1"/>
        <v>0</v>
      </c>
      <c r="X29" s="215" t="str">
        <f t="shared" si="2"/>
        <v/>
      </c>
      <c r="Y29" s="38">
        <f t="shared" si="3"/>
        <v>0</v>
      </c>
      <c r="Z29" s="41"/>
      <c r="AA29" s="41"/>
      <c r="AB29" s="92">
        <f t="shared" si="4"/>
        <v>0</v>
      </c>
      <c r="AC29" s="38" cm="1">
        <f t="array" ref="AC29">SUMPRODUCT(TRANSPOSE(Z29:AA29),Constants!$E$40:$E$41)</f>
        <v>0</v>
      </c>
    </row>
    <row r="30" spans="1:29" ht="18" customHeight="1" x14ac:dyDescent="0.35">
      <c r="A30" s="35" t="s">
        <v>224</v>
      </c>
      <c r="B30" s="35" t="s">
        <v>212</v>
      </c>
      <c r="C30" s="38">
        <f t="shared" si="0"/>
        <v>0</v>
      </c>
      <c r="D30" s="39"/>
      <c r="E30" s="39"/>
      <c r="F30" s="39"/>
      <c r="G30" s="39"/>
      <c r="H30" s="38" cm="1">
        <f t="array" ref="H30">SUMPRODUCT(TRANSPOSE(D30:G30),Constants!$D$25:$D$28)</f>
        <v>0</v>
      </c>
      <c r="I30" s="39"/>
      <c r="J30" s="39"/>
      <c r="K30" s="39"/>
      <c r="L30" s="38" cm="1">
        <f t="array" ref="L30">SUMPRODUCT(TRANSPOSE(I30:K30),Constants!$E$24:$E$26)</f>
        <v>0</v>
      </c>
      <c r="M30" s="39"/>
      <c r="N30" s="39"/>
      <c r="O30" s="39"/>
      <c r="P30" s="39"/>
      <c r="Q30" s="39"/>
      <c r="R30" s="38" cm="1">
        <f t="array" ref="R30">SUMPRODUCT(TRANSPOSE(M30:Q30),Constants!$F$24:$F$28)</f>
        <v>0</v>
      </c>
      <c r="S30" s="40"/>
      <c r="T30" s="40"/>
      <c r="U30" s="39"/>
      <c r="V30" s="94">
        <f>T30*U30*Constants!$F$37</f>
        <v>0</v>
      </c>
      <c r="W30" s="38">
        <f t="shared" si="1"/>
        <v>0</v>
      </c>
      <c r="X30" s="215" t="str">
        <f t="shared" si="2"/>
        <v/>
      </c>
      <c r="Y30" s="38">
        <f t="shared" si="3"/>
        <v>0</v>
      </c>
      <c r="Z30" s="41"/>
      <c r="AA30" s="41"/>
      <c r="AB30" s="92">
        <f t="shared" si="4"/>
        <v>0</v>
      </c>
      <c r="AC30" s="38" cm="1">
        <f t="array" ref="AC30">SUMPRODUCT(TRANSPOSE(Z30:AA30),Constants!$E$40:$E$41)</f>
        <v>0</v>
      </c>
    </row>
    <row r="31" spans="1:29" ht="18" customHeight="1" x14ac:dyDescent="0.35">
      <c r="A31" s="35" t="s">
        <v>224</v>
      </c>
      <c r="B31" s="35" t="s">
        <v>213</v>
      </c>
      <c r="C31" s="38">
        <f t="shared" si="0"/>
        <v>0</v>
      </c>
      <c r="D31" s="39"/>
      <c r="E31" s="39"/>
      <c r="F31" s="39"/>
      <c r="G31" s="39"/>
      <c r="H31" s="38" cm="1">
        <f t="array" ref="H31">SUMPRODUCT(TRANSPOSE(D31:G31),Constants!$D$25:$D$28)</f>
        <v>0</v>
      </c>
      <c r="I31" s="39"/>
      <c r="J31" s="39"/>
      <c r="K31" s="39"/>
      <c r="L31" s="38" cm="1">
        <f t="array" ref="L31">SUMPRODUCT(TRANSPOSE(I31:K31),Constants!$E$24:$E$26)</f>
        <v>0</v>
      </c>
      <c r="M31" s="39"/>
      <c r="N31" s="39"/>
      <c r="O31" s="39"/>
      <c r="P31" s="39"/>
      <c r="Q31" s="39"/>
      <c r="R31" s="38" cm="1">
        <f t="array" ref="R31">SUMPRODUCT(TRANSPOSE(M31:Q31),Constants!$F$24:$F$28)</f>
        <v>0</v>
      </c>
      <c r="S31" s="40"/>
      <c r="T31" s="40"/>
      <c r="U31" s="39"/>
      <c r="V31" s="94">
        <f>T31*U31*Constants!$F$37</f>
        <v>0</v>
      </c>
      <c r="W31" s="38">
        <f t="shared" si="1"/>
        <v>0</v>
      </c>
      <c r="X31" s="215" t="str">
        <f t="shared" si="2"/>
        <v/>
      </c>
      <c r="Y31" s="38">
        <f t="shared" si="3"/>
        <v>0</v>
      </c>
      <c r="Z31" s="41"/>
      <c r="AA31" s="41"/>
      <c r="AB31" s="92">
        <f t="shared" si="4"/>
        <v>0</v>
      </c>
      <c r="AC31" s="38" cm="1">
        <f t="array" ref="AC31">SUMPRODUCT(TRANSPOSE(Z31:AA31),Constants!$E$40:$E$41)</f>
        <v>0</v>
      </c>
    </row>
    <row r="32" spans="1:29" ht="18" customHeight="1" thickBot="1" x14ac:dyDescent="0.4">
      <c r="A32" s="100" t="s">
        <v>224</v>
      </c>
      <c r="B32" s="100" t="s">
        <v>214</v>
      </c>
      <c r="C32" s="38">
        <f t="shared" si="0"/>
        <v>0</v>
      </c>
      <c r="D32" s="89"/>
      <c r="E32" s="89"/>
      <c r="F32" s="89"/>
      <c r="G32" s="89"/>
      <c r="H32" s="38" cm="1">
        <f t="array" ref="H32">SUMPRODUCT(TRANSPOSE(D32:G32),Constants!$D$25:$D$28)</f>
        <v>0</v>
      </c>
      <c r="I32" s="89"/>
      <c r="J32" s="89"/>
      <c r="K32" s="89"/>
      <c r="L32" s="38" cm="1">
        <f t="array" ref="L32">SUMPRODUCT(TRANSPOSE(I32:K32),Constants!$E$24:$E$26)</f>
        <v>0</v>
      </c>
      <c r="M32" s="89"/>
      <c r="N32" s="89"/>
      <c r="O32" s="89"/>
      <c r="P32" s="89"/>
      <c r="Q32" s="89"/>
      <c r="R32" s="38" cm="1">
        <f t="array" ref="R32">SUMPRODUCT(TRANSPOSE(M32:Q32),Constants!$F$24:$F$28)</f>
        <v>0</v>
      </c>
      <c r="S32" s="56"/>
      <c r="T32" s="56"/>
      <c r="U32" s="89"/>
      <c r="V32" s="94">
        <f>T32*U32*Constants!$F$37</f>
        <v>0</v>
      </c>
      <c r="W32" s="38">
        <f t="shared" si="1"/>
        <v>0</v>
      </c>
      <c r="X32" s="215" t="str">
        <f t="shared" si="2"/>
        <v/>
      </c>
      <c r="Y32" s="38">
        <f t="shared" si="3"/>
        <v>0</v>
      </c>
      <c r="Z32" s="91"/>
      <c r="AA32" s="91"/>
      <c r="AB32" s="92">
        <f t="shared" si="4"/>
        <v>0</v>
      </c>
      <c r="AC32" s="38" cm="1">
        <f t="array" ref="AC32">SUMPRODUCT(TRANSPOSE(Z32:AA32),Constants!$E$40:$E$41)</f>
        <v>0</v>
      </c>
    </row>
    <row r="33" spans="1:29" ht="18" customHeight="1" x14ac:dyDescent="0.35">
      <c r="A33" s="35" t="s">
        <v>225</v>
      </c>
      <c r="B33" s="35" t="s">
        <v>209</v>
      </c>
      <c r="C33" s="38">
        <f t="shared" si="0"/>
        <v>0</v>
      </c>
      <c r="D33" s="42"/>
      <c r="E33" s="42"/>
      <c r="F33" s="42"/>
      <c r="G33" s="42"/>
      <c r="H33" s="38" cm="1">
        <f t="array" ref="H33">SUMPRODUCT(TRANSPOSE(D33:G33),Constants!$D$25:$D$28)</f>
        <v>0</v>
      </c>
      <c r="I33" s="42"/>
      <c r="J33" s="42"/>
      <c r="K33" s="42"/>
      <c r="L33" s="38" cm="1">
        <f t="array" ref="L33">SUMPRODUCT(TRANSPOSE(I33:K33),Constants!$E$24:$E$26)</f>
        <v>0</v>
      </c>
      <c r="M33" s="42"/>
      <c r="N33" s="42"/>
      <c r="O33" s="42"/>
      <c r="P33" s="42"/>
      <c r="Q33" s="42"/>
      <c r="R33" s="38" cm="1">
        <f t="array" ref="R33">SUMPRODUCT(TRANSPOSE(M33:Q33),Constants!$F$24:$F$28)</f>
        <v>0</v>
      </c>
      <c r="S33" s="87"/>
      <c r="T33" s="87"/>
      <c r="U33" s="42"/>
      <c r="V33" s="94">
        <f>T33*U33*Constants!$F$37</f>
        <v>0</v>
      </c>
      <c r="W33" s="38">
        <f t="shared" si="1"/>
        <v>0</v>
      </c>
      <c r="X33" s="215" t="str">
        <f t="shared" si="2"/>
        <v/>
      </c>
      <c r="Y33" s="38">
        <f t="shared" si="3"/>
        <v>0</v>
      </c>
      <c r="Z33" s="90"/>
      <c r="AA33" s="90"/>
      <c r="AB33" s="92">
        <f t="shared" si="4"/>
        <v>0</v>
      </c>
      <c r="AC33" s="38" cm="1">
        <f t="array" ref="AC33">SUMPRODUCT(TRANSPOSE(Z33:AA33),Constants!$E$40:$E$41)</f>
        <v>0</v>
      </c>
    </row>
    <row r="34" spans="1:29" ht="18" customHeight="1" x14ac:dyDescent="0.35">
      <c r="A34" s="35" t="s">
        <v>225</v>
      </c>
      <c r="B34" s="35" t="s">
        <v>210</v>
      </c>
      <c r="C34" s="38">
        <f t="shared" si="0"/>
        <v>0</v>
      </c>
      <c r="D34" s="39"/>
      <c r="E34" s="39"/>
      <c r="F34" s="39"/>
      <c r="G34" s="39"/>
      <c r="H34" s="38" cm="1">
        <f t="array" ref="H34">SUMPRODUCT(TRANSPOSE(D34:G34),Constants!$D$25:$D$28)</f>
        <v>0</v>
      </c>
      <c r="I34" s="39"/>
      <c r="J34" s="39"/>
      <c r="K34" s="39"/>
      <c r="L34" s="38" cm="1">
        <f t="array" ref="L34">SUMPRODUCT(TRANSPOSE(I34:K34),Constants!$E$24:$E$26)</f>
        <v>0</v>
      </c>
      <c r="M34" s="39"/>
      <c r="N34" s="39"/>
      <c r="O34" s="39"/>
      <c r="P34" s="39"/>
      <c r="Q34" s="39"/>
      <c r="R34" s="38" cm="1">
        <f t="array" ref="R34">SUMPRODUCT(TRANSPOSE(M34:Q34),Constants!$F$24:$F$28)</f>
        <v>0</v>
      </c>
      <c r="S34" s="40"/>
      <c r="T34" s="40"/>
      <c r="U34" s="39"/>
      <c r="V34" s="94">
        <f>T34*U34*Constants!$F$37</f>
        <v>0</v>
      </c>
      <c r="W34" s="38">
        <f t="shared" si="1"/>
        <v>0</v>
      </c>
      <c r="X34" s="215" t="str">
        <f t="shared" si="2"/>
        <v/>
      </c>
      <c r="Y34" s="38">
        <f t="shared" si="3"/>
        <v>0</v>
      </c>
      <c r="Z34" s="41"/>
      <c r="AA34" s="41"/>
      <c r="AB34" s="92">
        <f t="shared" si="4"/>
        <v>0</v>
      </c>
      <c r="AC34" s="38" cm="1">
        <f t="array" ref="AC34">SUMPRODUCT(TRANSPOSE(Z34:AA34),Constants!$E$40:$E$41)</f>
        <v>0</v>
      </c>
    </row>
    <row r="35" spans="1:29" ht="18" customHeight="1" x14ac:dyDescent="0.35">
      <c r="A35" s="35" t="s">
        <v>225</v>
      </c>
      <c r="B35" s="35" t="s">
        <v>211</v>
      </c>
      <c r="C35" s="38">
        <f t="shared" ref="C35:C66" si="5">H35+L35+R35+Y35+AC35</f>
        <v>0</v>
      </c>
      <c r="D35" s="39"/>
      <c r="E35" s="39"/>
      <c r="F35" s="39"/>
      <c r="G35" s="39"/>
      <c r="H35" s="38" cm="1">
        <f t="array" ref="H35">SUMPRODUCT(TRANSPOSE(D35:G35),Constants!$D$25:$D$28)</f>
        <v>0</v>
      </c>
      <c r="I35" s="39"/>
      <c r="J35" s="39"/>
      <c r="K35" s="39"/>
      <c r="L35" s="38" cm="1">
        <f t="array" ref="L35">SUMPRODUCT(TRANSPOSE(I35:K35),Constants!$E$24:$E$26)</f>
        <v>0</v>
      </c>
      <c r="M35" s="39"/>
      <c r="N35" s="39"/>
      <c r="O35" s="39"/>
      <c r="P35" s="39"/>
      <c r="Q35" s="39"/>
      <c r="R35" s="38" cm="1">
        <f t="array" ref="R35">SUMPRODUCT(TRANSPOSE(M35:Q35),Constants!$F$24:$F$28)</f>
        <v>0</v>
      </c>
      <c r="S35" s="40"/>
      <c r="T35" s="40"/>
      <c r="U35" s="39"/>
      <c r="V35" s="94">
        <f>T35*U35*Constants!$F$37</f>
        <v>0</v>
      </c>
      <c r="W35" s="38">
        <f t="shared" ref="W35:W66" si="6">_xlfn.IFNA(VLOOKUP(S35,Surface_costs,2,FALSE)*V35,0)</f>
        <v>0</v>
      </c>
      <c r="X35" s="215" t="str">
        <f t="shared" ref="X35:X66" si="7">_xlfn.IFNA(VLOOKUP(S35,Surface_costs,3,FALSE),"")</f>
        <v/>
      </c>
      <c r="Y35" s="38">
        <f t="shared" ref="Y35:Y66" si="8">IF(W35&gt;0,-PV(((1+Discount_rate)^X35-1),ROUNDUP(Analysis_period/X35,0),W35,0,1),0)</f>
        <v>0</v>
      </c>
      <c r="Z35" s="41"/>
      <c r="AA35" s="41"/>
      <c r="AB35" s="92">
        <f t="shared" ref="AB35:AB66" si="9">Z35+AA35</f>
        <v>0</v>
      </c>
      <c r="AC35" s="38" cm="1">
        <f t="array" ref="AC35">SUMPRODUCT(TRANSPOSE(Z35:AA35),Constants!$E$40:$E$41)</f>
        <v>0</v>
      </c>
    </row>
    <row r="36" spans="1:29" ht="18" customHeight="1" x14ac:dyDescent="0.35">
      <c r="A36" s="35" t="s">
        <v>225</v>
      </c>
      <c r="B36" s="35" t="s">
        <v>212</v>
      </c>
      <c r="C36" s="38">
        <f t="shared" si="5"/>
        <v>0</v>
      </c>
      <c r="D36" s="39"/>
      <c r="E36" s="39"/>
      <c r="F36" s="39"/>
      <c r="G36" s="39"/>
      <c r="H36" s="38" cm="1">
        <f t="array" ref="H36">SUMPRODUCT(TRANSPOSE(D36:G36),Constants!$D$25:$D$28)</f>
        <v>0</v>
      </c>
      <c r="I36" s="39"/>
      <c r="J36" s="39"/>
      <c r="K36" s="39"/>
      <c r="L36" s="38" cm="1">
        <f t="array" ref="L36">SUMPRODUCT(TRANSPOSE(I36:K36),Constants!$E$24:$E$26)</f>
        <v>0</v>
      </c>
      <c r="M36" s="39"/>
      <c r="N36" s="39"/>
      <c r="O36" s="39"/>
      <c r="P36" s="39"/>
      <c r="Q36" s="39"/>
      <c r="R36" s="38" cm="1">
        <f t="array" ref="R36">SUMPRODUCT(TRANSPOSE(M36:Q36),Constants!$F$24:$F$28)</f>
        <v>0</v>
      </c>
      <c r="S36" s="40"/>
      <c r="T36" s="40"/>
      <c r="U36" s="39"/>
      <c r="V36" s="94">
        <f>T36*U36*Constants!$F$37</f>
        <v>0</v>
      </c>
      <c r="W36" s="38">
        <f t="shared" si="6"/>
        <v>0</v>
      </c>
      <c r="X36" s="215" t="str">
        <f t="shared" si="7"/>
        <v/>
      </c>
      <c r="Y36" s="38">
        <f t="shared" si="8"/>
        <v>0</v>
      </c>
      <c r="Z36" s="41"/>
      <c r="AA36" s="41"/>
      <c r="AB36" s="92">
        <f t="shared" si="9"/>
        <v>0</v>
      </c>
      <c r="AC36" s="38" cm="1">
        <f t="array" ref="AC36">SUMPRODUCT(TRANSPOSE(Z36:AA36),Constants!$E$40:$E$41)</f>
        <v>0</v>
      </c>
    </row>
    <row r="37" spans="1:29" ht="18" customHeight="1" x14ac:dyDescent="0.35">
      <c r="A37" s="35" t="s">
        <v>225</v>
      </c>
      <c r="B37" s="35" t="s">
        <v>213</v>
      </c>
      <c r="C37" s="38">
        <f t="shared" si="5"/>
        <v>0</v>
      </c>
      <c r="D37" s="39"/>
      <c r="E37" s="39"/>
      <c r="F37" s="39"/>
      <c r="G37" s="39"/>
      <c r="H37" s="38" cm="1">
        <f t="array" ref="H37">SUMPRODUCT(TRANSPOSE(D37:G37),Constants!$D$25:$D$28)</f>
        <v>0</v>
      </c>
      <c r="I37" s="39"/>
      <c r="J37" s="39"/>
      <c r="K37" s="39"/>
      <c r="L37" s="38" cm="1">
        <f t="array" ref="L37">SUMPRODUCT(TRANSPOSE(I37:K37),Constants!$E$24:$E$26)</f>
        <v>0</v>
      </c>
      <c r="M37" s="39"/>
      <c r="N37" s="39"/>
      <c r="O37" s="39"/>
      <c r="P37" s="39"/>
      <c r="Q37" s="39"/>
      <c r="R37" s="38" cm="1">
        <f t="array" ref="R37">SUMPRODUCT(TRANSPOSE(M37:Q37),Constants!$F$24:$F$28)</f>
        <v>0</v>
      </c>
      <c r="S37" s="40"/>
      <c r="T37" s="40"/>
      <c r="U37" s="39"/>
      <c r="V37" s="94">
        <f>T37*U37*Constants!$F$37</f>
        <v>0</v>
      </c>
      <c r="W37" s="38">
        <f t="shared" si="6"/>
        <v>0</v>
      </c>
      <c r="X37" s="215" t="str">
        <f t="shared" si="7"/>
        <v/>
      </c>
      <c r="Y37" s="38">
        <f t="shared" si="8"/>
        <v>0</v>
      </c>
      <c r="Z37" s="41"/>
      <c r="AA37" s="41"/>
      <c r="AB37" s="92">
        <f t="shared" si="9"/>
        <v>0</v>
      </c>
      <c r="AC37" s="38" cm="1">
        <f t="array" ref="AC37">SUMPRODUCT(TRANSPOSE(Z37:AA37),Constants!$E$40:$E$41)</f>
        <v>0</v>
      </c>
    </row>
    <row r="38" spans="1:29" ht="18" customHeight="1" thickBot="1" x14ac:dyDescent="0.4">
      <c r="A38" s="100" t="s">
        <v>225</v>
      </c>
      <c r="B38" s="100" t="s">
        <v>214</v>
      </c>
      <c r="C38" s="38">
        <f t="shared" si="5"/>
        <v>0</v>
      </c>
      <c r="D38" s="89"/>
      <c r="E38" s="89"/>
      <c r="F38" s="89"/>
      <c r="G38" s="89"/>
      <c r="H38" s="38" cm="1">
        <f t="array" ref="H38">SUMPRODUCT(TRANSPOSE(D38:G38),Constants!$D$25:$D$28)</f>
        <v>0</v>
      </c>
      <c r="I38" s="89"/>
      <c r="J38" s="89"/>
      <c r="K38" s="89"/>
      <c r="L38" s="38" cm="1">
        <f t="array" ref="L38">SUMPRODUCT(TRANSPOSE(I38:K38),Constants!$E$24:$E$26)</f>
        <v>0</v>
      </c>
      <c r="M38" s="89"/>
      <c r="N38" s="89"/>
      <c r="O38" s="89"/>
      <c r="P38" s="89"/>
      <c r="Q38" s="89"/>
      <c r="R38" s="38" cm="1">
        <f t="array" ref="R38">SUMPRODUCT(TRANSPOSE(M38:Q38),Constants!$F$24:$F$28)</f>
        <v>0</v>
      </c>
      <c r="S38" s="56"/>
      <c r="T38" s="56"/>
      <c r="U38" s="89"/>
      <c r="V38" s="94">
        <f>T38*U38*Constants!$F$37</f>
        <v>0</v>
      </c>
      <c r="W38" s="38">
        <f t="shared" si="6"/>
        <v>0</v>
      </c>
      <c r="X38" s="215" t="str">
        <f t="shared" si="7"/>
        <v/>
      </c>
      <c r="Y38" s="38">
        <f t="shared" si="8"/>
        <v>0</v>
      </c>
      <c r="Z38" s="91"/>
      <c r="AA38" s="91"/>
      <c r="AB38" s="92">
        <f t="shared" si="9"/>
        <v>0</v>
      </c>
      <c r="AC38" s="38" cm="1">
        <f t="array" ref="AC38">SUMPRODUCT(TRANSPOSE(Z38:AA38),Constants!$E$40:$E$41)</f>
        <v>0</v>
      </c>
    </row>
    <row r="39" spans="1:29" ht="18" customHeight="1" x14ac:dyDescent="0.35">
      <c r="A39" s="35" t="s">
        <v>226</v>
      </c>
      <c r="B39" s="35" t="s">
        <v>209</v>
      </c>
      <c r="C39" s="38">
        <f t="shared" si="5"/>
        <v>0</v>
      </c>
      <c r="D39" s="42"/>
      <c r="E39" s="42"/>
      <c r="F39" s="42"/>
      <c r="G39" s="42"/>
      <c r="H39" s="38" cm="1">
        <f t="array" ref="H39">SUMPRODUCT(TRANSPOSE(D39:G39),Constants!$D$25:$D$28)</f>
        <v>0</v>
      </c>
      <c r="I39" s="42"/>
      <c r="J39" s="42"/>
      <c r="K39" s="42"/>
      <c r="L39" s="38" cm="1">
        <f t="array" ref="L39">SUMPRODUCT(TRANSPOSE(I39:K39),Constants!$E$24:$E$26)</f>
        <v>0</v>
      </c>
      <c r="M39" s="42"/>
      <c r="N39" s="42"/>
      <c r="O39" s="42"/>
      <c r="P39" s="42"/>
      <c r="Q39" s="42"/>
      <c r="R39" s="38" cm="1">
        <f t="array" ref="R39">SUMPRODUCT(TRANSPOSE(M39:Q39),Constants!$F$24:$F$28)</f>
        <v>0</v>
      </c>
      <c r="S39" s="87"/>
      <c r="T39" s="87"/>
      <c r="U39" s="42"/>
      <c r="V39" s="94">
        <f>T39*U39*Constants!$F$37</f>
        <v>0</v>
      </c>
      <c r="W39" s="38">
        <f t="shared" si="6"/>
        <v>0</v>
      </c>
      <c r="X39" s="215" t="str">
        <f t="shared" si="7"/>
        <v/>
      </c>
      <c r="Y39" s="38">
        <f t="shared" si="8"/>
        <v>0</v>
      </c>
      <c r="Z39" s="90"/>
      <c r="AA39" s="90"/>
      <c r="AB39" s="92">
        <f t="shared" si="9"/>
        <v>0</v>
      </c>
      <c r="AC39" s="38" cm="1">
        <f t="array" ref="AC39">SUMPRODUCT(TRANSPOSE(Z39:AA39),Constants!$E$40:$E$41)</f>
        <v>0</v>
      </c>
    </row>
    <row r="40" spans="1:29" ht="18" customHeight="1" x14ac:dyDescent="0.35">
      <c r="A40" s="35" t="s">
        <v>226</v>
      </c>
      <c r="B40" s="35" t="s">
        <v>210</v>
      </c>
      <c r="C40" s="38">
        <f t="shared" si="5"/>
        <v>0</v>
      </c>
      <c r="D40" s="39"/>
      <c r="E40" s="39"/>
      <c r="F40" s="39"/>
      <c r="G40" s="39"/>
      <c r="H40" s="38" cm="1">
        <f t="array" ref="H40">SUMPRODUCT(TRANSPOSE(D40:G40),Constants!$D$25:$D$28)</f>
        <v>0</v>
      </c>
      <c r="I40" s="39"/>
      <c r="J40" s="39"/>
      <c r="K40" s="39"/>
      <c r="L40" s="38" cm="1">
        <f t="array" ref="L40">SUMPRODUCT(TRANSPOSE(I40:K40),Constants!$E$24:$E$26)</f>
        <v>0</v>
      </c>
      <c r="M40" s="39"/>
      <c r="N40" s="39"/>
      <c r="O40" s="39"/>
      <c r="P40" s="39"/>
      <c r="Q40" s="39"/>
      <c r="R40" s="38" cm="1">
        <f t="array" ref="R40">SUMPRODUCT(TRANSPOSE(M40:Q40),Constants!$F$24:$F$28)</f>
        <v>0</v>
      </c>
      <c r="S40" s="40"/>
      <c r="T40" s="40"/>
      <c r="U40" s="39"/>
      <c r="V40" s="94">
        <f>T40*U40*Constants!$F$37</f>
        <v>0</v>
      </c>
      <c r="W40" s="38">
        <f t="shared" si="6"/>
        <v>0</v>
      </c>
      <c r="X40" s="215" t="str">
        <f t="shared" si="7"/>
        <v/>
      </c>
      <c r="Y40" s="38">
        <f t="shared" si="8"/>
        <v>0</v>
      </c>
      <c r="Z40" s="41"/>
      <c r="AA40" s="41"/>
      <c r="AB40" s="92">
        <f t="shared" si="9"/>
        <v>0</v>
      </c>
      <c r="AC40" s="38" cm="1">
        <f t="array" ref="AC40">SUMPRODUCT(TRANSPOSE(Z40:AA40),Constants!$E$40:$E$41)</f>
        <v>0</v>
      </c>
    </row>
    <row r="41" spans="1:29" ht="18" customHeight="1" x14ac:dyDescent="0.35">
      <c r="A41" s="35" t="s">
        <v>226</v>
      </c>
      <c r="B41" s="35" t="s">
        <v>211</v>
      </c>
      <c r="C41" s="38">
        <f t="shared" si="5"/>
        <v>0</v>
      </c>
      <c r="D41" s="39"/>
      <c r="E41" s="39"/>
      <c r="F41" s="39"/>
      <c r="G41" s="39"/>
      <c r="H41" s="38" cm="1">
        <f t="array" ref="H41">SUMPRODUCT(TRANSPOSE(D41:G41),Constants!$D$25:$D$28)</f>
        <v>0</v>
      </c>
      <c r="I41" s="39"/>
      <c r="J41" s="39"/>
      <c r="K41" s="39"/>
      <c r="L41" s="38" cm="1">
        <f t="array" ref="L41">SUMPRODUCT(TRANSPOSE(I41:K41),Constants!$E$24:$E$26)</f>
        <v>0</v>
      </c>
      <c r="M41" s="39"/>
      <c r="N41" s="39"/>
      <c r="O41" s="39"/>
      <c r="P41" s="39"/>
      <c r="Q41" s="39"/>
      <c r="R41" s="38" cm="1">
        <f t="array" ref="R41">SUMPRODUCT(TRANSPOSE(M41:Q41),Constants!$F$24:$F$28)</f>
        <v>0</v>
      </c>
      <c r="S41" s="40"/>
      <c r="T41" s="40"/>
      <c r="U41" s="39"/>
      <c r="V41" s="94">
        <f>T41*U41*Constants!$F$37</f>
        <v>0</v>
      </c>
      <c r="W41" s="38">
        <f t="shared" si="6"/>
        <v>0</v>
      </c>
      <c r="X41" s="215" t="str">
        <f t="shared" si="7"/>
        <v/>
      </c>
      <c r="Y41" s="38">
        <f t="shared" si="8"/>
        <v>0</v>
      </c>
      <c r="Z41" s="41"/>
      <c r="AA41" s="41"/>
      <c r="AB41" s="92">
        <f t="shared" si="9"/>
        <v>0</v>
      </c>
      <c r="AC41" s="38" cm="1">
        <f t="array" ref="AC41">SUMPRODUCT(TRANSPOSE(Z41:AA41),Constants!$E$40:$E$41)</f>
        <v>0</v>
      </c>
    </row>
    <row r="42" spans="1:29" ht="18" customHeight="1" x14ac:dyDescent="0.35">
      <c r="A42" s="35" t="s">
        <v>226</v>
      </c>
      <c r="B42" s="35" t="s">
        <v>212</v>
      </c>
      <c r="C42" s="38">
        <f t="shared" si="5"/>
        <v>0</v>
      </c>
      <c r="D42" s="39"/>
      <c r="E42" s="39"/>
      <c r="F42" s="39"/>
      <c r="G42" s="39"/>
      <c r="H42" s="38" cm="1">
        <f t="array" ref="H42">SUMPRODUCT(TRANSPOSE(D42:G42),Constants!$D$25:$D$28)</f>
        <v>0</v>
      </c>
      <c r="I42" s="39"/>
      <c r="J42" s="39"/>
      <c r="K42" s="39"/>
      <c r="L42" s="38" cm="1">
        <f t="array" ref="L42">SUMPRODUCT(TRANSPOSE(I42:K42),Constants!$E$24:$E$26)</f>
        <v>0</v>
      </c>
      <c r="M42" s="39"/>
      <c r="N42" s="39"/>
      <c r="O42" s="39"/>
      <c r="P42" s="39"/>
      <c r="Q42" s="39"/>
      <c r="R42" s="38" cm="1">
        <f t="array" ref="R42">SUMPRODUCT(TRANSPOSE(M42:Q42),Constants!$F$24:$F$28)</f>
        <v>0</v>
      </c>
      <c r="S42" s="40"/>
      <c r="T42" s="40"/>
      <c r="U42" s="39"/>
      <c r="V42" s="94">
        <f>T42*U42*Constants!$F$37</f>
        <v>0</v>
      </c>
      <c r="W42" s="38">
        <f t="shared" si="6"/>
        <v>0</v>
      </c>
      <c r="X42" s="215" t="str">
        <f t="shared" si="7"/>
        <v/>
      </c>
      <c r="Y42" s="38">
        <f t="shared" si="8"/>
        <v>0</v>
      </c>
      <c r="Z42" s="41"/>
      <c r="AA42" s="41"/>
      <c r="AB42" s="92">
        <f t="shared" si="9"/>
        <v>0</v>
      </c>
      <c r="AC42" s="38" cm="1">
        <f t="array" ref="AC42">SUMPRODUCT(TRANSPOSE(Z42:AA42),Constants!$E$40:$E$41)</f>
        <v>0</v>
      </c>
    </row>
    <row r="43" spans="1:29" ht="18" customHeight="1" x14ac:dyDescent="0.35">
      <c r="A43" s="35" t="s">
        <v>226</v>
      </c>
      <c r="B43" s="35" t="s">
        <v>213</v>
      </c>
      <c r="C43" s="38">
        <f t="shared" si="5"/>
        <v>0</v>
      </c>
      <c r="D43" s="39"/>
      <c r="E43" s="39"/>
      <c r="F43" s="39"/>
      <c r="G43" s="39"/>
      <c r="H43" s="38" cm="1">
        <f t="array" ref="H43">SUMPRODUCT(TRANSPOSE(D43:G43),Constants!$D$25:$D$28)</f>
        <v>0</v>
      </c>
      <c r="I43" s="39"/>
      <c r="J43" s="39"/>
      <c r="K43" s="39"/>
      <c r="L43" s="38" cm="1">
        <f t="array" ref="L43">SUMPRODUCT(TRANSPOSE(I43:K43),Constants!$E$24:$E$26)</f>
        <v>0</v>
      </c>
      <c r="M43" s="39"/>
      <c r="N43" s="39"/>
      <c r="O43" s="39"/>
      <c r="P43" s="39"/>
      <c r="Q43" s="39"/>
      <c r="R43" s="38" cm="1">
        <f t="array" ref="R43">SUMPRODUCT(TRANSPOSE(M43:Q43),Constants!$F$24:$F$28)</f>
        <v>0</v>
      </c>
      <c r="S43" s="40"/>
      <c r="T43" s="40"/>
      <c r="U43" s="39"/>
      <c r="V43" s="94">
        <f>T43*U43*Constants!$F$37</f>
        <v>0</v>
      </c>
      <c r="W43" s="38">
        <f t="shared" si="6"/>
        <v>0</v>
      </c>
      <c r="X43" s="215" t="str">
        <f t="shared" si="7"/>
        <v/>
      </c>
      <c r="Y43" s="38">
        <f t="shared" si="8"/>
        <v>0</v>
      </c>
      <c r="Z43" s="41"/>
      <c r="AA43" s="41"/>
      <c r="AB43" s="92">
        <f t="shared" si="9"/>
        <v>0</v>
      </c>
      <c r="AC43" s="38" cm="1">
        <f t="array" ref="AC43">SUMPRODUCT(TRANSPOSE(Z43:AA43),Constants!$E$40:$E$41)</f>
        <v>0</v>
      </c>
    </row>
    <row r="44" spans="1:29" ht="18" customHeight="1" thickBot="1" x14ac:dyDescent="0.4">
      <c r="A44" s="100" t="s">
        <v>226</v>
      </c>
      <c r="B44" s="100" t="s">
        <v>214</v>
      </c>
      <c r="C44" s="38">
        <f t="shared" si="5"/>
        <v>0</v>
      </c>
      <c r="D44" s="89"/>
      <c r="E44" s="89"/>
      <c r="F44" s="89"/>
      <c r="G44" s="89"/>
      <c r="H44" s="38" cm="1">
        <f t="array" ref="H44">SUMPRODUCT(TRANSPOSE(D44:G44),Constants!$D$25:$D$28)</f>
        <v>0</v>
      </c>
      <c r="I44" s="89"/>
      <c r="J44" s="89"/>
      <c r="K44" s="89"/>
      <c r="L44" s="38" cm="1">
        <f t="array" ref="L44">SUMPRODUCT(TRANSPOSE(I44:K44),Constants!$E$24:$E$26)</f>
        <v>0</v>
      </c>
      <c r="M44" s="89"/>
      <c r="N44" s="89"/>
      <c r="O44" s="89"/>
      <c r="P44" s="89"/>
      <c r="Q44" s="89"/>
      <c r="R44" s="38" cm="1">
        <f t="array" ref="R44">SUMPRODUCT(TRANSPOSE(M44:Q44),Constants!$F$24:$F$28)</f>
        <v>0</v>
      </c>
      <c r="S44" s="56"/>
      <c r="T44" s="56"/>
      <c r="U44" s="89"/>
      <c r="V44" s="94">
        <f>T44*U44*Constants!$F$37</f>
        <v>0</v>
      </c>
      <c r="W44" s="38">
        <f t="shared" si="6"/>
        <v>0</v>
      </c>
      <c r="X44" s="215" t="str">
        <f t="shared" si="7"/>
        <v/>
      </c>
      <c r="Y44" s="38">
        <f t="shared" si="8"/>
        <v>0</v>
      </c>
      <c r="Z44" s="91"/>
      <c r="AA44" s="91"/>
      <c r="AB44" s="92">
        <f t="shared" si="9"/>
        <v>0</v>
      </c>
      <c r="AC44" s="38" cm="1">
        <f t="array" ref="AC44">SUMPRODUCT(TRANSPOSE(Z44:AA44),Constants!$E$40:$E$41)</f>
        <v>0</v>
      </c>
    </row>
    <row r="45" spans="1:29" ht="18" customHeight="1" x14ac:dyDescent="0.35">
      <c r="A45" s="35" t="s">
        <v>227</v>
      </c>
      <c r="B45" s="35" t="s">
        <v>209</v>
      </c>
      <c r="C45" s="38">
        <f t="shared" si="5"/>
        <v>0</v>
      </c>
      <c r="D45" s="42"/>
      <c r="E45" s="42"/>
      <c r="F45" s="42"/>
      <c r="G45" s="42"/>
      <c r="H45" s="38" cm="1">
        <f t="array" ref="H45">SUMPRODUCT(TRANSPOSE(D45:G45),Constants!$D$25:$D$28)</f>
        <v>0</v>
      </c>
      <c r="I45" s="42"/>
      <c r="J45" s="42"/>
      <c r="K45" s="42"/>
      <c r="L45" s="38" cm="1">
        <f t="array" ref="L45">SUMPRODUCT(TRANSPOSE(I45:K45),Constants!$E$24:$E$26)</f>
        <v>0</v>
      </c>
      <c r="M45" s="42"/>
      <c r="N45" s="42"/>
      <c r="O45" s="42"/>
      <c r="P45" s="42"/>
      <c r="Q45" s="42"/>
      <c r="R45" s="38" cm="1">
        <f t="array" ref="R45">SUMPRODUCT(TRANSPOSE(M45:Q45),Constants!$F$24:$F$28)</f>
        <v>0</v>
      </c>
      <c r="S45" s="87"/>
      <c r="T45" s="87"/>
      <c r="U45" s="42"/>
      <c r="V45" s="94">
        <f>T45*U45*Constants!$F$37</f>
        <v>0</v>
      </c>
      <c r="W45" s="38">
        <f t="shared" si="6"/>
        <v>0</v>
      </c>
      <c r="X45" s="215" t="str">
        <f t="shared" si="7"/>
        <v/>
      </c>
      <c r="Y45" s="38">
        <f t="shared" si="8"/>
        <v>0</v>
      </c>
      <c r="Z45" s="90"/>
      <c r="AA45" s="90"/>
      <c r="AB45" s="92">
        <f t="shared" si="9"/>
        <v>0</v>
      </c>
      <c r="AC45" s="38" cm="1">
        <f t="array" ref="AC45">SUMPRODUCT(TRANSPOSE(Z45:AA45),Constants!$E$40:$E$41)</f>
        <v>0</v>
      </c>
    </row>
    <row r="46" spans="1:29" ht="18" customHeight="1" x14ac:dyDescent="0.35">
      <c r="A46" s="35" t="s">
        <v>227</v>
      </c>
      <c r="B46" s="35" t="s">
        <v>210</v>
      </c>
      <c r="C46" s="38">
        <f t="shared" si="5"/>
        <v>0</v>
      </c>
      <c r="D46" s="39"/>
      <c r="E46" s="39"/>
      <c r="F46" s="39"/>
      <c r="G46" s="39"/>
      <c r="H46" s="38" cm="1">
        <f t="array" ref="H46">SUMPRODUCT(TRANSPOSE(D46:G46),Constants!$D$25:$D$28)</f>
        <v>0</v>
      </c>
      <c r="I46" s="39"/>
      <c r="J46" s="39"/>
      <c r="K46" s="39"/>
      <c r="L46" s="38" cm="1">
        <f t="array" ref="L46">SUMPRODUCT(TRANSPOSE(I46:K46),Constants!$E$24:$E$26)</f>
        <v>0</v>
      </c>
      <c r="M46" s="39"/>
      <c r="N46" s="39"/>
      <c r="O46" s="39"/>
      <c r="P46" s="39"/>
      <c r="Q46" s="39"/>
      <c r="R46" s="38" cm="1">
        <f t="array" ref="R46">SUMPRODUCT(TRANSPOSE(M46:Q46),Constants!$F$24:$F$28)</f>
        <v>0</v>
      </c>
      <c r="S46" s="40"/>
      <c r="T46" s="40"/>
      <c r="U46" s="39"/>
      <c r="V46" s="94">
        <f>T46*U46*Constants!$F$37</f>
        <v>0</v>
      </c>
      <c r="W46" s="38">
        <f t="shared" si="6"/>
        <v>0</v>
      </c>
      <c r="X46" s="215" t="str">
        <f t="shared" si="7"/>
        <v/>
      </c>
      <c r="Y46" s="38">
        <f t="shared" si="8"/>
        <v>0</v>
      </c>
      <c r="Z46" s="41"/>
      <c r="AA46" s="41"/>
      <c r="AB46" s="92">
        <f t="shared" si="9"/>
        <v>0</v>
      </c>
      <c r="AC46" s="38" cm="1">
        <f t="array" ref="AC46">SUMPRODUCT(TRANSPOSE(Z46:AA46),Constants!$E$40:$E$41)</f>
        <v>0</v>
      </c>
    </row>
    <row r="47" spans="1:29" ht="18" customHeight="1" x14ac:dyDescent="0.35">
      <c r="A47" s="35" t="s">
        <v>227</v>
      </c>
      <c r="B47" s="35" t="s">
        <v>211</v>
      </c>
      <c r="C47" s="38">
        <f t="shared" si="5"/>
        <v>0</v>
      </c>
      <c r="D47" s="39"/>
      <c r="E47" s="39"/>
      <c r="F47" s="39"/>
      <c r="G47" s="39"/>
      <c r="H47" s="38" cm="1">
        <f t="array" ref="H47">SUMPRODUCT(TRANSPOSE(D47:G47),Constants!$D$25:$D$28)</f>
        <v>0</v>
      </c>
      <c r="I47" s="39"/>
      <c r="J47" s="39"/>
      <c r="K47" s="39"/>
      <c r="L47" s="38" cm="1">
        <f t="array" ref="L47">SUMPRODUCT(TRANSPOSE(I47:K47),Constants!$E$24:$E$26)</f>
        <v>0</v>
      </c>
      <c r="M47" s="39"/>
      <c r="N47" s="39"/>
      <c r="O47" s="39"/>
      <c r="P47" s="39"/>
      <c r="Q47" s="39"/>
      <c r="R47" s="38" cm="1">
        <f t="array" ref="R47">SUMPRODUCT(TRANSPOSE(M47:Q47),Constants!$F$24:$F$28)</f>
        <v>0</v>
      </c>
      <c r="S47" s="40"/>
      <c r="T47" s="40"/>
      <c r="U47" s="39"/>
      <c r="V47" s="94">
        <f>T47*U47*Constants!$F$37</f>
        <v>0</v>
      </c>
      <c r="W47" s="38">
        <f t="shared" si="6"/>
        <v>0</v>
      </c>
      <c r="X47" s="215" t="str">
        <f t="shared" si="7"/>
        <v/>
      </c>
      <c r="Y47" s="38">
        <f t="shared" si="8"/>
        <v>0</v>
      </c>
      <c r="Z47" s="41"/>
      <c r="AA47" s="41"/>
      <c r="AB47" s="92">
        <f t="shared" si="9"/>
        <v>0</v>
      </c>
      <c r="AC47" s="38" cm="1">
        <f t="array" ref="AC47">SUMPRODUCT(TRANSPOSE(Z47:AA47),Constants!$E$40:$E$41)</f>
        <v>0</v>
      </c>
    </row>
    <row r="48" spans="1:29" ht="18" customHeight="1" x14ac:dyDescent="0.35">
      <c r="A48" s="35" t="s">
        <v>227</v>
      </c>
      <c r="B48" s="35" t="s">
        <v>212</v>
      </c>
      <c r="C48" s="38">
        <f t="shared" si="5"/>
        <v>0</v>
      </c>
      <c r="D48" s="39"/>
      <c r="E48" s="39"/>
      <c r="F48" s="39"/>
      <c r="G48" s="39"/>
      <c r="H48" s="38" cm="1">
        <f t="array" ref="H48">SUMPRODUCT(TRANSPOSE(D48:G48),Constants!$D$25:$D$28)</f>
        <v>0</v>
      </c>
      <c r="I48" s="39"/>
      <c r="J48" s="39"/>
      <c r="K48" s="39"/>
      <c r="L48" s="38" cm="1">
        <f t="array" ref="L48">SUMPRODUCT(TRANSPOSE(I48:K48),Constants!$E$24:$E$26)</f>
        <v>0</v>
      </c>
      <c r="M48" s="39"/>
      <c r="N48" s="39"/>
      <c r="O48" s="39"/>
      <c r="P48" s="39"/>
      <c r="Q48" s="39"/>
      <c r="R48" s="38" cm="1">
        <f t="array" ref="R48">SUMPRODUCT(TRANSPOSE(M48:Q48),Constants!$F$24:$F$28)</f>
        <v>0</v>
      </c>
      <c r="S48" s="40"/>
      <c r="T48" s="40"/>
      <c r="U48" s="39"/>
      <c r="V48" s="94">
        <f>T48*U48*Constants!$F$37</f>
        <v>0</v>
      </c>
      <c r="W48" s="38">
        <f t="shared" si="6"/>
        <v>0</v>
      </c>
      <c r="X48" s="215" t="str">
        <f t="shared" si="7"/>
        <v/>
      </c>
      <c r="Y48" s="38">
        <f t="shared" si="8"/>
        <v>0</v>
      </c>
      <c r="Z48" s="41"/>
      <c r="AA48" s="41"/>
      <c r="AB48" s="92">
        <f t="shared" si="9"/>
        <v>0</v>
      </c>
      <c r="AC48" s="38" cm="1">
        <f t="array" ref="AC48">SUMPRODUCT(TRANSPOSE(Z48:AA48),Constants!$E$40:$E$41)</f>
        <v>0</v>
      </c>
    </row>
    <row r="49" spans="1:29" ht="18" customHeight="1" x14ac:dyDescent="0.35">
      <c r="A49" s="35" t="s">
        <v>227</v>
      </c>
      <c r="B49" s="35" t="s">
        <v>213</v>
      </c>
      <c r="C49" s="38">
        <f t="shared" si="5"/>
        <v>0</v>
      </c>
      <c r="D49" s="39"/>
      <c r="E49" s="39"/>
      <c r="F49" s="39"/>
      <c r="G49" s="39"/>
      <c r="H49" s="38" cm="1">
        <f t="array" ref="H49">SUMPRODUCT(TRANSPOSE(D49:G49),Constants!$D$25:$D$28)</f>
        <v>0</v>
      </c>
      <c r="I49" s="39"/>
      <c r="J49" s="39"/>
      <c r="K49" s="39"/>
      <c r="L49" s="38" cm="1">
        <f t="array" ref="L49">SUMPRODUCT(TRANSPOSE(I49:K49),Constants!$E$24:$E$26)</f>
        <v>0</v>
      </c>
      <c r="M49" s="39"/>
      <c r="N49" s="39"/>
      <c r="O49" s="39"/>
      <c r="P49" s="39"/>
      <c r="Q49" s="39"/>
      <c r="R49" s="38" cm="1">
        <f t="array" ref="R49">SUMPRODUCT(TRANSPOSE(M49:Q49),Constants!$F$24:$F$28)</f>
        <v>0</v>
      </c>
      <c r="S49" s="40"/>
      <c r="T49" s="40"/>
      <c r="U49" s="39"/>
      <c r="V49" s="94">
        <f>T49*U49*Constants!$F$37</f>
        <v>0</v>
      </c>
      <c r="W49" s="38">
        <f t="shared" si="6"/>
        <v>0</v>
      </c>
      <c r="X49" s="215" t="str">
        <f t="shared" si="7"/>
        <v/>
      </c>
      <c r="Y49" s="38">
        <f t="shared" si="8"/>
        <v>0</v>
      </c>
      <c r="Z49" s="41"/>
      <c r="AA49" s="41"/>
      <c r="AB49" s="92">
        <f t="shared" si="9"/>
        <v>0</v>
      </c>
      <c r="AC49" s="38" cm="1">
        <f t="array" ref="AC49">SUMPRODUCT(TRANSPOSE(Z49:AA49),Constants!$E$40:$E$41)</f>
        <v>0</v>
      </c>
    </row>
    <row r="50" spans="1:29" ht="18" customHeight="1" thickBot="1" x14ac:dyDescent="0.4">
      <c r="A50" s="100" t="s">
        <v>227</v>
      </c>
      <c r="B50" s="100" t="s">
        <v>214</v>
      </c>
      <c r="C50" s="38">
        <f t="shared" si="5"/>
        <v>0</v>
      </c>
      <c r="D50" s="89"/>
      <c r="E50" s="89"/>
      <c r="F50" s="89"/>
      <c r="G50" s="89"/>
      <c r="H50" s="38" cm="1">
        <f t="array" ref="H50">SUMPRODUCT(TRANSPOSE(D50:G50),Constants!$D$25:$D$28)</f>
        <v>0</v>
      </c>
      <c r="I50" s="89"/>
      <c r="J50" s="89"/>
      <c r="K50" s="89"/>
      <c r="L50" s="38" cm="1">
        <f t="array" ref="L50">SUMPRODUCT(TRANSPOSE(I50:K50),Constants!$E$24:$E$26)</f>
        <v>0</v>
      </c>
      <c r="M50" s="89"/>
      <c r="N50" s="89"/>
      <c r="O50" s="89"/>
      <c r="P50" s="89"/>
      <c r="Q50" s="89"/>
      <c r="R50" s="38" cm="1">
        <f t="array" ref="R50">SUMPRODUCT(TRANSPOSE(M50:Q50),Constants!$F$24:$F$28)</f>
        <v>0</v>
      </c>
      <c r="S50" s="56"/>
      <c r="T50" s="56"/>
      <c r="U50" s="89"/>
      <c r="V50" s="94">
        <f>T50*U50*Constants!$F$37</f>
        <v>0</v>
      </c>
      <c r="W50" s="38">
        <f t="shared" si="6"/>
        <v>0</v>
      </c>
      <c r="X50" s="215" t="str">
        <f t="shared" si="7"/>
        <v/>
      </c>
      <c r="Y50" s="38">
        <f t="shared" si="8"/>
        <v>0</v>
      </c>
      <c r="Z50" s="91"/>
      <c r="AA50" s="91"/>
      <c r="AB50" s="92">
        <f t="shared" si="9"/>
        <v>0</v>
      </c>
      <c r="AC50" s="38" cm="1">
        <f t="array" ref="AC50">SUMPRODUCT(TRANSPOSE(Z50:AA50),Constants!$E$40:$E$41)</f>
        <v>0</v>
      </c>
    </row>
    <row r="51" spans="1:29" ht="18" customHeight="1" x14ac:dyDescent="0.35">
      <c r="A51" s="35" t="s">
        <v>228</v>
      </c>
      <c r="B51" s="35" t="s">
        <v>209</v>
      </c>
      <c r="C51" s="38">
        <f t="shared" si="5"/>
        <v>0</v>
      </c>
      <c r="D51" s="42"/>
      <c r="E51" s="42"/>
      <c r="F51" s="42"/>
      <c r="G51" s="42"/>
      <c r="H51" s="38" cm="1">
        <f t="array" ref="H51">SUMPRODUCT(TRANSPOSE(D51:G51),Constants!$D$25:$D$28)</f>
        <v>0</v>
      </c>
      <c r="I51" s="42"/>
      <c r="J51" s="42"/>
      <c r="K51" s="42"/>
      <c r="L51" s="38" cm="1">
        <f t="array" ref="L51">SUMPRODUCT(TRANSPOSE(I51:K51),Constants!$E$24:$E$26)</f>
        <v>0</v>
      </c>
      <c r="M51" s="42"/>
      <c r="N51" s="42"/>
      <c r="O51" s="42"/>
      <c r="P51" s="42"/>
      <c r="Q51" s="42"/>
      <c r="R51" s="38" cm="1">
        <f t="array" ref="R51">SUMPRODUCT(TRANSPOSE(M51:Q51),Constants!$F$24:$F$28)</f>
        <v>0</v>
      </c>
      <c r="S51" s="87"/>
      <c r="T51" s="87"/>
      <c r="U51" s="42"/>
      <c r="V51" s="94">
        <f>T51*U51*Constants!$F$37</f>
        <v>0</v>
      </c>
      <c r="W51" s="38">
        <f t="shared" si="6"/>
        <v>0</v>
      </c>
      <c r="X51" s="215" t="str">
        <f t="shared" si="7"/>
        <v/>
      </c>
      <c r="Y51" s="38">
        <f t="shared" si="8"/>
        <v>0</v>
      </c>
      <c r="Z51" s="90"/>
      <c r="AA51" s="90"/>
      <c r="AB51" s="92">
        <f t="shared" si="9"/>
        <v>0</v>
      </c>
      <c r="AC51" s="38" cm="1">
        <f t="array" ref="AC51">SUMPRODUCT(TRANSPOSE(Z51:AA51),Constants!$E$40:$E$41)</f>
        <v>0</v>
      </c>
    </row>
    <row r="52" spans="1:29" ht="18" customHeight="1" x14ac:dyDescent="0.35">
      <c r="A52" s="35" t="s">
        <v>228</v>
      </c>
      <c r="B52" s="35" t="s">
        <v>210</v>
      </c>
      <c r="C52" s="38">
        <f t="shared" si="5"/>
        <v>0</v>
      </c>
      <c r="D52" s="39"/>
      <c r="E52" s="39"/>
      <c r="F52" s="39"/>
      <c r="G52" s="39"/>
      <c r="H52" s="38" cm="1">
        <f t="array" ref="H52">SUMPRODUCT(TRANSPOSE(D52:G52),Constants!$D$25:$D$28)</f>
        <v>0</v>
      </c>
      <c r="I52" s="39"/>
      <c r="J52" s="39"/>
      <c r="K52" s="39"/>
      <c r="L52" s="38" cm="1">
        <f t="array" ref="L52">SUMPRODUCT(TRANSPOSE(I52:K52),Constants!$E$24:$E$26)</f>
        <v>0</v>
      </c>
      <c r="M52" s="39"/>
      <c r="N52" s="39"/>
      <c r="O52" s="39"/>
      <c r="P52" s="39"/>
      <c r="Q52" s="39"/>
      <c r="R52" s="38" cm="1">
        <f t="array" ref="R52">SUMPRODUCT(TRANSPOSE(M52:Q52),Constants!$F$24:$F$28)</f>
        <v>0</v>
      </c>
      <c r="S52" s="40"/>
      <c r="T52" s="40"/>
      <c r="U52" s="39"/>
      <c r="V52" s="94">
        <f>T52*U52*Constants!$F$37</f>
        <v>0</v>
      </c>
      <c r="W52" s="38">
        <f t="shared" si="6"/>
        <v>0</v>
      </c>
      <c r="X52" s="215" t="str">
        <f t="shared" si="7"/>
        <v/>
      </c>
      <c r="Y52" s="38">
        <f t="shared" si="8"/>
        <v>0</v>
      </c>
      <c r="Z52" s="41"/>
      <c r="AA52" s="41"/>
      <c r="AB52" s="92">
        <f t="shared" si="9"/>
        <v>0</v>
      </c>
      <c r="AC52" s="38" cm="1">
        <f t="array" ref="AC52">SUMPRODUCT(TRANSPOSE(Z52:AA52),Constants!$E$40:$E$41)</f>
        <v>0</v>
      </c>
    </row>
    <row r="53" spans="1:29" ht="18" customHeight="1" x14ac:dyDescent="0.35">
      <c r="A53" s="35" t="s">
        <v>228</v>
      </c>
      <c r="B53" s="35" t="s">
        <v>211</v>
      </c>
      <c r="C53" s="38">
        <f t="shared" si="5"/>
        <v>0</v>
      </c>
      <c r="D53" s="39"/>
      <c r="E53" s="39"/>
      <c r="F53" s="39"/>
      <c r="G53" s="39"/>
      <c r="H53" s="38" cm="1">
        <f t="array" ref="H53">SUMPRODUCT(TRANSPOSE(D53:G53),Constants!$D$25:$D$28)</f>
        <v>0</v>
      </c>
      <c r="I53" s="39"/>
      <c r="J53" s="39"/>
      <c r="K53" s="39"/>
      <c r="L53" s="38" cm="1">
        <f t="array" ref="L53">SUMPRODUCT(TRANSPOSE(I53:K53),Constants!$E$24:$E$26)</f>
        <v>0</v>
      </c>
      <c r="M53" s="39"/>
      <c r="N53" s="39"/>
      <c r="O53" s="39"/>
      <c r="P53" s="39"/>
      <c r="Q53" s="39"/>
      <c r="R53" s="38" cm="1">
        <f t="array" ref="R53">SUMPRODUCT(TRANSPOSE(M53:Q53),Constants!$F$24:$F$28)</f>
        <v>0</v>
      </c>
      <c r="S53" s="40"/>
      <c r="T53" s="40"/>
      <c r="U53" s="39"/>
      <c r="V53" s="94">
        <f>T53*U53*Constants!$F$37</f>
        <v>0</v>
      </c>
      <c r="W53" s="38">
        <f t="shared" si="6"/>
        <v>0</v>
      </c>
      <c r="X53" s="215" t="str">
        <f t="shared" si="7"/>
        <v/>
      </c>
      <c r="Y53" s="38">
        <f t="shared" si="8"/>
        <v>0</v>
      </c>
      <c r="Z53" s="41"/>
      <c r="AA53" s="41"/>
      <c r="AB53" s="92">
        <f t="shared" si="9"/>
        <v>0</v>
      </c>
      <c r="AC53" s="38" cm="1">
        <f t="array" ref="AC53">SUMPRODUCT(TRANSPOSE(Z53:AA53),Constants!$E$40:$E$41)</f>
        <v>0</v>
      </c>
    </row>
    <row r="54" spans="1:29" ht="18" customHeight="1" x14ac:dyDescent="0.35">
      <c r="A54" s="35" t="s">
        <v>228</v>
      </c>
      <c r="B54" s="35" t="s">
        <v>212</v>
      </c>
      <c r="C54" s="38">
        <f t="shared" si="5"/>
        <v>0</v>
      </c>
      <c r="D54" s="39"/>
      <c r="E54" s="39"/>
      <c r="F54" s="39"/>
      <c r="G54" s="39"/>
      <c r="H54" s="38" cm="1">
        <f t="array" ref="H54">SUMPRODUCT(TRANSPOSE(D54:G54),Constants!$D$25:$D$28)</f>
        <v>0</v>
      </c>
      <c r="I54" s="39"/>
      <c r="J54" s="39"/>
      <c r="K54" s="39"/>
      <c r="L54" s="38" cm="1">
        <f t="array" ref="L54">SUMPRODUCT(TRANSPOSE(I54:K54),Constants!$E$24:$E$26)</f>
        <v>0</v>
      </c>
      <c r="M54" s="39"/>
      <c r="N54" s="39"/>
      <c r="O54" s="39"/>
      <c r="P54" s="39"/>
      <c r="Q54" s="39"/>
      <c r="R54" s="38" cm="1">
        <f t="array" ref="R54">SUMPRODUCT(TRANSPOSE(M54:Q54),Constants!$F$24:$F$28)</f>
        <v>0</v>
      </c>
      <c r="S54" s="40"/>
      <c r="T54" s="40"/>
      <c r="U54" s="39"/>
      <c r="V54" s="94">
        <f>T54*U54*Constants!$F$37</f>
        <v>0</v>
      </c>
      <c r="W54" s="38">
        <f t="shared" si="6"/>
        <v>0</v>
      </c>
      <c r="X54" s="215" t="str">
        <f t="shared" si="7"/>
        <v/>
      </c>
      <c r="Y54" s="38">
        <f t="shared" si="8"/>
        <v>0</v>
      </c>
      <c r="Z54" s="41"/>
      <c r="AA54" s="41"/>
      <c r="AB54" s="92">
        <f t="shared" si="9"/>
        <v>0</v>
      </c>
      <c r="AC54" s="38" cm="1">
        <f t="array" ref="AC54">SUMPRODUCT(TRANSPOSE(Z54:AA54),Constants!$E$40:$E$41)</f>
        <v>0</v>
      </c>
    </row>
    <row r="55" spans="1:29" ht="18" customHeight="1" x14ac:dyDescent="0.35">
      <c r="A55" s="35" t="s">
        <v>228</v>
      </c>
      <c r="B55" s="35" t="s">
        <v>213</v>
      </c>
      <c r="C55" s="38">
        <f t="shared" si="5"/>
        <v>0</v>
      </c>
      <c r="D55" s="39"/>
      <c r="E55" s="39"/>
      <c r="F55" s="39"/>
      <c r="G55" s="39"/>
      <c r="H55" s="38" cm="1">
        <f t="array" ref="H55">SUMPRODUCT(TRANSPOSE(D55:G55),Constants!$D$25:$D$28)</f>
        <v>0</v>
      </c>
      <c r="I55" s="39"/>
      <c r="J55" s="39"/>
      <c r="K55" s="39"/>
      <c r="L55" s="38" cm="1">
        <f t="array" ref="L55">SUMPRODUCT(TRANSPOSE(I55:K55),Constants!$E$24:$E$26)</f>
        <v>0</v>
      </c>
      <c r="M55" s="39"/>
      <c r="N55" s="39"/>
      <c r="O55" s="39"/>
      <c r="P55" s="39"/>
      <c r="Q55" s="39"/>
      <c r="R55" s="38" cm="1">
        <f t="array" ref="R55">SUMPRODUCT(TRANSPOSE(M55:Q55),Constants!$F$24:$F$28)</f>
        <v>0</v>
      </c>
      <c r="S55" s="40"/>
      <c r="T55" s="40"/>
      <c r="U55" s="39"/>
      <c r="V55" s="94">
        <f>T55*U55*Constants!$F$37</f>
        <v>0</v>
      </c>
      <c r="W55" s="38">
        <f t="shared" si="6"/>
        <v>0</v>
      </c>
      <c r="X55" s="215" t="str">
        <f t="shared" si="7"/>
        <v/>
      </c>
      <c r="Y55" s="38">
        <f t="shared" si="8"/>
        <v>0</v>
      </c>
      <c r="Z55" s="41"/>
      <c r="AA55" s="41"/>
      <c r="AB55" s="92">
        <f t="shared" si="9"/>
        <v>0</v>
      </c>
      <c r="AC55" s="38" cm="1">
        <f t="array" ref="AC55">SUMPRODUCT(TRANSPOSE(Z55:AA55),Constants!$E$40:$E$41)</f>
        <v>0</v>
      </c>
    </row>
    <row r="56" spans="1:29" ht="18" customHeight="1" thickBot="1" x14ac:dyDescent="0.4">
      <c r="A56" s="100" t="s">
        <v>228</v>
      </c>
      <c r="B56" s="100" t="s">
        <v>214</v>
      </c>
      <c r="C56" s="38">
        <f t="shared" si="5"/>
        <v>0</v>
      </c>
      <c r="D56" s="89"/>
      <c r="E56" s="89"/>
      <c r="F56" s="89"/>
      <c r="G56" s="89"/>
      <c r="H56" s="38" cm="1">
        <f t="array" ref="H56">SUMPRODUCT(TRANSPOSE(D56:G56),Constants!$D$25:$D$28)</f>
        <v>0</v>
      </c>
      <c r="I56" s="89"/>
      <c r="J56" s="89"/>
      <c r="K56" s="89"/>
      <c r="L56" s="38" cm="1">
        <f t="array" ref="L56">SUMPRODUCT(TRANSPOSE(I56:K56),Constants!$E$24:$E$26)</f>
        <v>0</v>
      </c>
      <c r="M56" s="89"/>
      <c r="N56" s="89"/>
      <c r="O56" s="89"/>
      <c r="P56" s="89"/>
      <c r="Q56" s="89"/>
      <c r="R56" s="38" cm="1">
        <f t="array" ref="R56">SUMPRODUCT(TRANSPOSE(M56:Q56),Constants!$F$24:$F$28)</f>
        <v>0</v>
      </c>
      <c r="S56" s="56"/>
      <c r="T56" s="56"/>
      <c r="U56" s="89"/>
      <c r="V56" s="94">
        <f>T56*U56*Constants!$F$37</f>
        <v>0</v>
      </c>
      <c r="W56" s="38">
        <f t="shared" si="6"/>
        <v>0</v>
      </c>
      <c r="X56" s="215" t="str">
        <f t="shared" si="7"/>
        <v/>
      </c>
      <c r="Y56" s="38">
        <f t="shared" si="8"/>
        <v>0</v>
      </c>
      <c r="Z56" s="91"/>
      <c r="AA56" s="91"/>
      <c r="AB56" s="92">
        <f t="shared" si="9"/>
        <v>0</v>
      </c>
      <c r="AC56" s="38" cm="1">
        <f t="array" ref="AC56">SUMPRODUCT(TRANSPOSE(Z56:AA56),Constants!$E$40:$E$41)</f>
        <v>0</v>
      </c>
    </row>
    <row r="57" spans="1:29" ht="18" customHeight="1" x14ac:dyDescent="0.35">
      <c r="A57" s="35" t="s">
        <v>229</v>
      </c>
      <c r="B57" s="35" t="s">
        <v>209</v>
      </c>
      <c r="C57" s="38">
        <f t="shared" si="5"/>
        <v>0</v>
      </c>
      <c r="D57" s="42"/>
      <c r="E57" s="42"/>
      <c r="F57" s="42"/>
      <c r="G57" s="42"/>
      <c r="H57" s="38" cm="1">
        <f t="array" ref="H57">SUMPRODUCT(TRANSPOSE(D57:G57),Constants!$D$25:$D$28)</f>
        <v>0</v>
      </c>
      <c r="I57" s="42"/>
      <c r="J57" s="42"/>
      <c r="K57" s="42"/>
      <c r="L57" s="38" cm="1">
        <f t="array" ref="L57">SUMPRODUCT(TRANSPOSE(I57:K57),Constants!$E$24:$E$26)</f>
        <v>0</v>
      </c>
      <c r="M57" s="42"/>
      <c r="N57" s="42"/>
      <c r="O57" s="42"/>
      <c r="P57" s="42"/>
      <c r="Q57" s="42"/>
      <c r="R57" s="38" cm="1">
        <f t="array" ref="R57">SUMPRODUCT(TRANSPOSE(M57:Q57),Constants!$F$24:$F$28)</f>
        <v>0</v>
      </c>
      <c r="S57" s="87"/>
      <c r="T57" s="87"/>
      <c r="U57" s="42"/>
      <c r="V57" s="94">
        <f>T57*U57*Constants!$F$37</f>
        <v>0</v>
      </c>
      <c r="W57" s="38">
        <f t="shared" si="6"/>
        <v>0</v>
      </c>
      <c r="X57" s="215" t="str">
        <f t="shared" si="7"/>
        <v/>
      </c>
      <c r="Y57" s="38">
        <f t="shared" si="8"/>
        <v>0</v>
      </c>
      <c r="Z57" s="90"/>
      <c r="AA57" s="90"/>
      <c r="AB57" s="92">
        <f t="shared" si="9"/>
        <v>0</v>
      </c>
      <c r="AC57" s="38" cm="1">
        <f t="array" ref="AC57">SUMPRODUCT(TRANSPOSE(Z57:AA57),Constants!$E$40:$E$41)</f>
        <v>0</v>
      </c>
    </row>
    <row r="58" spans="1:29" ht="18" customHeight="1" x14ac:dyDescent="0.35">
      <c r="A58" s="35" t="s">
        <v>229</v>
      </c>
      <c r="B58" s="35" t="s">
        <v>210</v>
      </c>
      <c r="C58" s="38">
        <f t="shared" si="5"/>
        <v>0</v>
      </c>
      <c r="D58" s="39"/>
      <c r="E58" s="39"/>
      <c r="F58" s="39"/>
      <c r="G58" s="39"/>
      <c r="H58" s="38" cm="1">
        <f t="array" ref="H58">SUMPRODUCT(TRANSPOSE(D58:G58),Constants!$D$25:$D$28)</f>
        <v>0</v>
      </c>
      <c r="I58" s="39"/>
      <c r="J58" s="39"/>
      <c r="K58" s="39"/>
      <c r="L58" s="38" cm="1">
        <f t="array" ref="L58">SUMPRODUCT(TRANSPOSE(I58:K58),Constants!$E$24:$E$26)</f>
        <v>0</v>
      </c>
      <c r="M58" s="39"/>
      <c r="N58" s="39"/>
      <c r="O58" s="39"/>
      <c r="P58" s="39"/>
      <c r="Q58" s="39"/>
      <c r="R58" s="38" cm="1">
        <f t="array" ref="R58">SUMPRODUCT(TRANSPOSE(M58:Q58),Constants!$F$24:$F$28)</f>
        <v>0</v>
      </c>
      <c r="S58" s="40"/>
      <c r="T58" s="40"/>
      <c r="U58" s="39"/>
      <c r="V58" s="94">
        <f>T58*U58*Constants!$F$37</f>
        <v>0</v>
      </c>
      <c r="W58" s="38">
        <f t="shared" si="6"/>
        <v>0</v>
      </c>
      <c r="X58" s="215" t="str">
        <f t="shared" si="7"/>
        <v/>
      </c>
      <c r="Y58" s="38">
        <f t="shared" si="8"/>
        <v>0</v>
      </c>
      <c r="Z58" s="41"/>
      <c r="AA58" s="41"/>
      <c r="AB58" s="92">
        <f t="shared" si="9"/>
        <v>0</v>
      </c>
      <c r="AC58" s="38" cm="1">
        <f t="array" ref="AC58">SUMPRODUCT(TRANSPOSE(Z58:AA58),Constants!$E$40:$E$41)</f>
        <v>0</v>
      </c>
    </row>
    <row r="59" spans="1:29" ht="18" customHeight="1" x14ac:dyDescent="0.35">
      <c r="A59" s="35" t="s">
        <v>229</v>
      </c>
      <c r="B59" s="35" t="s">
        <v>211</v>
      </c>
      <c r="C59" s="38">
        <f t="shared" si="5"/>
        <v>0</v>
      </c>
      <c r="D59" s="39"/>
      <c r="E59" s="39"/>
      <c r="F59" s="39"/>
      <c r="G59" s="39"/>
      <c r="H59" s="38" cm="1">
        <f t="array" ref="H59">SUMPRODUCT(TRANSPOSE(D59:G59),Constants!$D$25:$D$28)</f>
        <v>0</v>
      </c>
      <c r="I59" s="39"/>
      <c r="J59" s="39"/>
      <c r="K59" s="39"/>
      <c r="L59" s="38" cm="1">
        <f t="array" ref="L59">SUMPRODUCT(TRANSPOSE(I59:K59),Constants!$E$24:$E$26)</f>
        <v>0</v>
      </c>
      <c r="M59" s="39"/>
      <c r="N59" s="39"/>
      <c r="O59" s="39"/>
      <c r="P59" s="39"/>
      <c r="Q59" s="39"/>
      <c r="R59" s="38" cm="1">
        <f t="array" ref="R59">SUMPRODUCT(TRANSPOSE(M59:Q59),Constants!$F$24:$F$28)</f>
        <v>0</v>
      </c>
      <c r="S59" s="40"/>
      <c r="T59" s="40"/>
      <c r="U59" s="39"/>
      <c r="V59" s="94">
        <f>T59*U59*Constants!$F$37</f>
        <v>0</v>
      </c>
      <c r="W59" s="38">
        <f t="shared" si="6"/>
        <v>0</v>
      </c>
      <c r="X59" s="215" t="str">
        <f t="shared" si="7"/>
        <v/>
      </c>
      <c r="Y59" s="38">
        <f t="shared" si="8"/>
        <v>0</v>
      </c>
      <c r="Z59" s="41"/>
      <c r="AA59" s="41"/>
      <c r="AB59" s="92">
        <f t="shared" si="9"/>
        <v>0</v>
      </c>
      <c r="AC59" s="38" cm="1">
        <f t="array" ref="AC59">SUMPRODUCT(TRANSPOSE(Z59:AA59),Constants!$E$40:$E$41)</f>
        <v>0</v>
      </c>
    </row>
    <row r="60" spans="1:29" ht="18" customHeight="1" x14ac:dyDescent="0.35">
      <c r="A60" s="35" t="s">
        <v>229</v>
      </c>
      <c r="B60" s="35" t="s">
        <v>212</v>
      </c>
      <c r="C60" s="38">
        <f t="shared" si="5"/>
        <v>0</v>
      </c>
      <c r="D60" s="39"/>
      <c r="E60" s="39"/>
      <c r="F60" s="39"/>
      <c r="G60" s="39"/>
      <c r="H60" s="38" cm="1">
        <f t="array" ref="H60">SUMPRODUCT(TRANSPOSE(D60:G60),Constants!$D$25:$D$28)</f>
        <v>0</v>
      </c>
      <c r="I60" s="39"/>
      <c r="J60" s="39"/>
      <c r="K60" s="39"/>
      <c r="L60" s="38" cm="1">
        <f t="array" ref="L60">SUMPRODUCT(TRANSPOSE(I60:K60),Constants!$E$24:$E$26)</f>
        <v>0</v>
      </c>
      <c r="M60" s="39"/>
      <c r="N60" s="39"/>
      <c r="O60" s="39"/>
      <c r="P60" s="39"/>
      <c r="Q60" s="39"/>
      <c r="R60" s="38" cm="1">
        <f t="array" ref="R60">SUMPRODUCT(TRANSPOSE(M60:Q60),Constants!$F$24:$F$28)</f>
        <v>0</v>
      </c>
      <c r="S60" s="40"/>
      <c r="T60" s="40"/>
      <c r="U60" s="39"/>
      <c r="V60" s="94">
        <f>T60*U60*Constants!$F$37</f>
        <v>0</v>
      </c>
      <c r="W60" s="38">
        <f t="shared" si="6"/>
        <v>0</v>
      </c>
      <c r="X60" s="215" t="str">
        <f t="shared" si="7"/>
        <v/>
      </c>
      <c r="Y60" s="38">
        <f t="shared" si="8"/>
        <v>0</v>
      </c>
      <c r="Z60" s="41"/>
      <c r="AA60" s="41"/>
      <c r="AB60" s="92">
        <f t="shared" si="9"/>
        <v>0</v>
      </c>
      <c r="AC60" s="38" cm="1">
        <f t="array" ref="AC60">SUMPRODUCT(TRANSPOSE(Z60:AA60),Constants!$E$40:$E$41)</f>
        <v>0</v>
      </c>
    </row>
    <row r="61" spans="1:29" ht="18" customHeight="1" x14ac:dyDescent="0.35">
      <c r="A61" s="35" t="s">
        <v>229</v>
      </c>
      <c r="B61" s="35" t="s">
        <v>213</v>
      </c>
      <c r="C61" s="38">
        <f t="shared" si="5"/>
        <v>0</v>
      </c>
      <c r="D61" s="39"/>
      <c r="E61" s="39"/>
      <c r="F61" s="39"/>
      <c r="G61" s="39"/>
      <c r="H61" s="38" cm="1">
        <f t="array" ref="H61">SUMPRODUCT(TRANSPOSE(D61:G61),Constants!$D$25:$D$28)</f>
        <v>0</v>
      </c>
      <c r="I61" s="39"/>
      <c r="J61" s="39"/>
      <c r="K61" s="39"/>
      <c r="L61" s="38" cm="1">
        <f t="array" ref="L61">SUMPRODUCT(TRANSPOSE(I61:K61),Constants!$E$24:$E$26)</f>
        <v>0</v>
      </c>
      <c r="M61" s="39"/>
      <c r="N61" s="39"/>
      <c r="O61" s="39"/>
      <c r="P61" s="39"/>
      <c r="Q61" s="39"/>
      <c r="R61" s="38" cm="1">
        <f t="array" ref="R61">SUMPRODUCT(TRANSPOSE(M61:Q61),Constants!$F$24:$F$28)</f>
        <v>0</v>
      </c>
      <c r="S61" s="40"/>
      <c r="T61" s="40"/>
      <c r="U61" s="39"/>
      <c r="V61" s="94">
        <f>T61*U61*Constants!$F$37</f>
        <v>0</v>
      </c>
      <c r="W61" s="38">
        <f t="shared" si="6"/>
        <v>0</v>
      </c>
      <c r="X61" s="215" t="str">
        <f t="shared" si="7"/>
        <v/>
      </c>
      <c r="Y61" s="38">
        <f t="shared" si="8"/>
        <v>0</v>
      </c>
      <c r="Z61" s="41"/>
      <c r="AA61" s="41"/>
      <c r="AB61" s="92">
        <f t="shared" si="9"/>
        <v>0</v>
      </c>
      <c r="AC61" s="38" cm="1">
        <f t="array" ref="AC61">SUMPRODUCT(TRANSPOSE(Z61:AA61),Constants!$E$40:$E$41)</f>
        <v>0</v>
      </c>
    </row>
    <row r="62" spans="1:29" ht="18" customHeight="1" thickBot="1" x14ac:dyDescent="0.4">
      <c r="A62" s="100" t="s">
        <v>229</v>
      </c>
      <c r="B62" s="100" t="s">
        <v>214</v>
      </c>
      <c r="C62" s="38">
        <f t="shared" si="5"/>
        <v>0</v>
      </c>
      <c r="D62" s="89"/>
      <c r="E62" s="89"/>
      <c r="F62" s="89"/>
      <c r="G62" s="89"/>
      <c r="H62" s="38" cm="1">
        <f t="array" ref="H62">SUMPRODUCT(TRANSPOSE(D62:G62),Constants!$D$25:$D$28)</f>
        <v>0</v>
      </c>
      <c r="I62" s="89"/>
      <c r="J62" s="89"/>
      <c r="K62" s="89"/>
      <c r="L62" s="38" cm="1">
        <f t="array" ref="L62">SUMPRODUCT(TRANSPOSE(I62:K62),Constants!$E$24:$E$26)</f>
        <v>0</v>
      </c>
      <c r="M62" s="89"/>
      <c r="N62" s="89"/>
      <c r="O62" s="89"/>
      <c r="P62" s="89"/>
      <c r="Q62" s="89"/>
      <c r="R62" s="38" cm="1">
        <f t="array" ref="R62">SUMPRODUCT(TRANSPOSE(M62:Q62),Constants!$F$24:$F$28)</f>
        <v>0</v>
      </c>
      <c r="S62" s="56"/>
      <c r="T62" s="56"/>
      <c r="U62" s="89"/>
      <c r="V62" s="94">
        <f>T62*U62*Constants!$F$37</f>
        <v>0</v>
      </c>
      <c r="W62" s="38">
        <f t="shared" si="6"/>
        <v>0</v>
      </c>
      <c r="X62" s="215" t="str">
        <f t="shared" si="7"/>
        <v/>
      </c>
      <c r="Y62" s="38">
        <f t="shared" si="8"/>
        <v>0</v>
      </c>
      <c r="Z62" s="91"/>
      <c r="AA62" s="91"/>
      <c r="AB62" s="92">
        <f t="shared" si="9"/>
        <v>0</v>
      </c>
      <c r="AC62" s="38" cm="1">
        <f t="array" ref="AC62">SUMPRODUCT(TRANSPOSE(Z62:AA62),Constants!$E$40:$E$41)</f>
        <v>0</v>
      </c>
    </row>
    <row r="63" spans="1:29" ht="18" customHeight="1" x14ac:dyDescent="0.35">
      <c r="A63" s="35" t="s">
        <v>230</v>
      </c>
      <c r="B63" s="35" t="s">
        <v>209</v>
      </c>
      <c r="C63" s="38">
        <f t="shared" si="5"/>
        <v>0</v>
      </c>
      <c r="D63" s="42"/>
      <c r="E63" s="42"/>
      <c r="F63" s="42"/>
      <c r="G63" s="42"/>
      <c r="H63" s="38" cm="1">
        <f t="array" ref="H63">SUMPRODUCT(TRANSPOSE(D63:G63),Constants!$D$25:$D$28)</f>
        <v>0</v>
      </c>
      <c r="I63" s="42"/>
      <c r="J63" s="42"/>
      <c r="K63" s="42"/>
      <c r="L63" s="38" cm="1">
        <f t="array" ref="L63">SUMPRODUCT(TRANSPOSE(I63:K63),Constants!$E$24:$E$26)</f>
        <v>0</v>
      </c>
      <c r="M63" s="42"/>
      <c r="N63" s="42"/>
      <c r="O63" s="42"/>
      <c r="P63" s="42"/>
      <c r="Q63" s="42"/>
      <c r="R63" s="38" cm="1">
        <f t="array" ref="R63">SUMPRODUCT(TRANSPOSE(M63:Q63),Constants!$F$24:$F$28)</f>
        <v>0</v>
      </c>
      <c r="S63" s="87"/>
      <c r="T63" s="87"/>
      <c r="U63" s="42"/>
      <c r="V63" s="94">
        <f>T63*U63*Constants!$F$37</f>
        <v>0</v>
      </c>
      <c r="W63" s="38">
        <f t="shared" si="6"/>
        <v>0</v>
      </c>
      <c r="X63" s="215" t="str">
        <f t="shared" si="7"/>
        <v/>
      </c>
      <c r="Y63" s="38">
        <f t="shared" si="8"/>
        <v>0</v>
      </c>
      <c r="Z63" s="90"/>
      <c r="AA63" s="90"/>
      <c r="AB63" s="92">
        <f t="shared" si="9"/>
        <v>0</v>
      </c>
      <c r="AC63" s="38" cm="1">
        <f t="array" ref="AC63">SUMPRODUCT(TRANSPOSE(Z63:AA63),Constants!$E$40:$E$41)</f>
        <v>0</v>
      </c>
    </row>
    <row r="64" spans="1:29" ht="18" customHeight="1" x14ac:dyDescent="0.35">
      <c r="A64" s="35" t="s">
        <v>230</v>
      </c>
      <c r="B64" s="35" t="s">
        <v>210</v>
      </c>
      <c r="C64" s="38">
        <f t="shared" si="5"/>
        <v>0</v>
      </c>
      <c r="D64" s="39"/>
      <c r="E64" s="39"/>
      <c r="F64" s="39"/>
      <c r="G64" s="39"/>
      <c r="H64" s="38" cm="1">
        <f t="array" ref="H64">SUMPRODUCT(TRANSPOSE(D64:G64),Constants!$D$25:$D$28)</f>
        <v>0</v>
      </c>
      <c r="I64" s="39"/>
      <c r="J64" s="39"/>
      <c r="K64" s="39"/>
      <c r="L64" s="38" cm="1">
        <f t="array" ref="L64">SUMPRODUCT(TRANSPOSE(I64:K64),Constants!$E$24:$E$26)</f>
        <v>0</v>
      </c>
      <c r="M64" s="39"/>
      <c r="N64" s="39"/>
      <c r="O64" s="39"/>
      <c r="P64" s="39"/>
      <c r="Q64" s="39"/>
      <c r="R64" s="38" cm="1">
        <f t="array" ref="R64">SUMPRODUCT(TRANSPOSE(M64:Q64),Constants!$F$24:$F$28)</f>
        <v>0</v>
      </c>
      <c r="S64" s="40"/>
      <c r="T64" s="40"/>
      <c r="U64" s="39"/>
      <c r="V64" s="94">
        <f>T64*U64*Constants!$F$37</f>
        <v>0</v>
      </c>
      <c r="W64" s="38">
        <f t="shared" si="6"/>
        <v>0</v>
      </c>
      <c r="X64" s="215" t="str">
        <f t="shared" si="7"/>
        <v/>
      </c>
      <c r="Y64" s="38">
        <f t="shared" si="8"/>
        <v>0</v>
      </c>
      <c r="Z64" s="41"/>
      <c r="AA64" s="41"/>
      <c r="AB64" s="92">
        <f t="shared" si="9"/>
        <v>0</v>
      </c>
      <c r="AC64" s="38" cm="1">
        <f t="array" ref="AC64">SUMPRODUCT(TRANSPOSE(Z64:AA64),Constants!$E$40:$E$41)</f>
        <v>0</v>
      </c>
    </row>
    <row r="65" spans="1:29" ht="18" customHeight="1" x14ac:dyDescent="0.35">
      <c r="A65" s="35" t="s">
        <v>230</v>
      </c>
      <c r="B65" s="35" t="s">
        <v>211</v>
      </c>
      <c r="C65" s="38">
        <f t="shared" si="5"/>
        <v>0</v>
      </c>
      <c r="D65" s="39"/>
      <c r="E65" s="39"/>
      <c r="F65" s="39"/>
      <c r="G65" s="39"/>
      <c r="H65" s="38" cm="1">
        <f t="array" ref="H65">SUMPRODUCT(TRANSPOSE(D65:G65),Constants!$D$25:$D$28)</f>
        <v>0</v>
      </c>
      <c r="I65" s="39"/>
      <c r="J65" s="39"/>
      <c r="K65" s="39"/>
      <c r="L65" s="38" cm="1">
        <f t="array" ref="L65">SUMPRODUCT(TRANSPOSE(I65:K65),Constants!$E$24:$E$26)</f>
        <v>0</v>
      </c>
      <c r="M65" s="39"/>
      <c r="N65" s="39"/>
      <c r="O65" s="39"/>
      <c r="P65" s="39"/>
      <c r="Q65" s="39"/>
      <c r="R65" s="38" cm="1">
        <f t="array" ref="R65">SUMPRODUCT(TRANSPOSE(M65:Q65),Constants!$F$24:$F$28)</f>
        <v>0</v>
      </c>
      <c r="S65" s="40"/>
      <c r="T65" s="40"/>
      <c r="U65" s="39"/>
      <c r="V65" s="94">
        <f>T65*U65*Constants!$F$37</f>
        <v>0</v>
      </c>
      <c r="W65" s="38">
        <f t="shared" si="6"/>
        <v>0</v>
      </c>
      <c r="X65" s="215" t="str">
        <f t="shared" si="7"/>
        <v/>
      </c>
      <c r="Y65" s="38">
        <f t="shared" si="8"/>
        <v>0</v>
      </c>
      <c r="Z65" s="41"/>
      <c r="AA65" s="41"/>
      <c r="AB65" s="92">
        <f t="shared" si="9"/>
        <v>0</v>
      </c>
      <c r="AC65" s="38" cm="1">
        <f t="array" ref="AC65">SUMPRODUCT(TRANSPOSE(Z65:AA65),Constants!$E$40:$E$41)</f>
        <v>0</v>
      </c>
    </row>
    <row r="66" spans="1:29" ht="18" customHeight="1" x14ac:dyDescent="0.35">
      <c r="A66" s="35" t="s">
        <v>230</v>
      </c>
      <c r="B66" s="35" t="s">
        <v>212</v>
      </c>
      <c r="C66" s="38">
        <f t="shared" si="5"/>
        <v>0</v>
      </c>
      <c r="D66" s="39"/>
      <c r="E66" s="39"/>
      <c r="F66" s="39"/>
      <c r="G66" s="39"/>
      <c r="H66" s="38" cm="1">
        <f t="array" ref="H66">SUMPRODUCT(TRANSPOSE(D66:G66),Constants!$D$25:$D$28)</f>
        <v>0</v>
      </c>
      <c r="I66" s="39"/>
      <c r="J66" s="39"/>
      <c r="K66" s="39"/>
      <c r="L66" s="38" cm="1">
        <f t="array" ref="L66">SUMPRODUCT(TRANSPOSE(I66:K66),Constants!$E$24:$E$26)</f>
        <v>0</v>
      </c>
      <c r="M66" s="39"/>
      <c r="N66" s="39"/>
      <c r="O66" s="39"/>
      <c r="P66" s="39"/>
      <c r="Q66" s="39"/>
      <c r="R66" s="38" cm="1">
        <f t="array" ref="R66">SUMPRODUCT(TRANSPOSE(M66:Q66),Constants!$F$24:$F$28)</f>
        <v>0</v>
      </c>
      <c r="S66" s="40"/>
      <c r="T66" s="40"/>
      <c r="U66" s="39"/>
      <c r="V66" s="94">
        <f>T66*U66*Constants!$F$37</f>
        <v>0</v>
      </c>
      <c r="W66" s="38">
        <f t="shared" si="6"/>
        <v>0</v>
      </c>
      <c r="X66" s="215" t="str">
        <f t="shared" si="7"/>
        <v/>
      </c>
      <c r="Y66" s="38">
        <f t="shared" si="8"/>
        <v>0</v>
      </c>
      <c r="Z66" s="41"/>
      <c r="AA66" s="41"/>
      <c r="AB66" s="92">
        <f t="shared" si="9"/>
        <v>0</v>
      </c>
      <c r="AC66" s="38" cm="1">
        <f t="array" ref="AC66">SUMPRODUCT(TRANSPOSE(Z66:AA66),Constants!$E$40:$E$41)</f>
        <v>0</v>
      </c>
    </row>
    <row r="67" spans="1:29" ht="18" customHeight="1" x14ac:dyDescent="0.35">
      <c r="A67" s="35" t="s">
        <v>230</v>
      </c>
      <c r="B67" s="35" t="s">
        <v>213</v>
      </c>
      <c r="C67" s="38">
        <f t="shared" ref="C67:C98" si="10">H67+L67+R67+Y67+AC67</f>
        <v>0</v>
      </c>
      <c r="D67" s="39"/>
      <c r="E67" s="39"/>
      <c r="F67" s="39"/>
      <c r="G67" s="39"/>
      <c r="H67" s="38" cm="1">
        <f t="array" ref="H67">SUMPRODUCT(TRANSPOSE(D67:G67),Constants!$D$25:$D$28)</f>
        <v>0</v>
      </c>
      <c r="I67" s="39"/>
      <c r="J67" s="39"/>
      <c r="K67" s="39"/>
      <c r="L67" s="38" cm="1">
        <f t="array" ref="L67">SUMPRODUCT(TRANSPOSE(I67:K67),Constants!$E$24:$E$26)</f>
        <v>0</v>
      </c>
      <c r="M67" s="39"/>
      <c r="N67" s="39"/>
      <c r="O67" s="39"/>
      <c r="P67" s="39"/>
      <c r="Q67" s="39"/>
      <c r="R67" s="38" cm="1">
        <f t="array" ref="R67">SUMPRODUCT(TRANSPOSE(M67:Q67),Constants!$F$24:$F$28)</f>
        <v>0</v>
      </c>
      <c r="S67" s="40"/>
      <c r="T67" s="40"/>
      <c r="U67" s="39"/>
      <c r="V67" s="94">
        <f>T67*U67*Constants!$F$37</f>
        <v>0</v>
      </c>
      <c r="W67" s="38">
        <f t="shared" ref="W67:W98" si="11">_xlfn.IFNA(VLOOKUP(S67,Surface_costs,2,FALSE)*V67,0)</f>
        <v>0</v>
      </c>
      <c r="X67" s="215" t="str">
        <f t="shared" ref="X67:X98" si="12">_xlfn.IFNA(VLOOKUP(S67,Surface_costs,3,FALSE),"")</f>
        <v/>
      </c>
      <c r="Y67" s="38">
        <f t="shared" ref="Y67:Y98" si="13">IF(W67&gt;0,-PV(((1+Discount_rate)^X67-1),ROUNDUP(Analysis_period/X67,0),W67,0,1),0)</f>
        <v>0</v>
      </c>
      <c r="Z67" s="41"/>
      <c r="AA67" s="41"/>
      <c r="AB67" s="92">
        <f t="shared" ref="AB67:AB98" si="14">Z67+AA67</f>
        <v>0</v>
      </c>
      <c r="AC67" s="38" cm="1">
        <f t="array" ref="AC67">SUMPRODUCT(TRANSPOSE(Z67:AA67),Constants!$E$40:$E$41)</f>
        <v>0</v>
      </c>
    </row>
    <row r="68" spans="1:29" ht="18" customHeight="1" thickBot="1" x14ac:dyDescent="0.4">
      <c r="A68" s="100" t="s">
        <v>230</v>
      </c>
      <c r="B68" s="100" t="s">
        <v>214</v>
      </c>
      <c r="C68" s="38">
        <f t="shared" si="10"/>
        <v>0</v>
      </c>
      <c r="D68" s="89"/>
      <c r="E68" s="89"/>
      <c r="F68" s="89"/>
      <c r="G68" s="89"/>
      <c r="H68" s="38" cm="1">
        <f t="array" ref="H68">SUMPRODUCT(TRANSPOSE(D68:G68),Constants!$D$25:$D$28)</f>
        <v>0</v>
      </c>
      <c r="I68" s="89"/>
      <c r="J68" s="89"/>
      <c r="K68" s="89"/>
      <c r="L68" s="38" cm="1">
        <f t="array" ref="L68">SUMPRODUCT(TRANSPOSE(I68:K68),Constants!$E$24:$E$26)</f>
        <v>0</v>
      </c>
      <c r="M68" s="89"/>
      <c r="N68" s="89"/>
      <c r="O68" s="89"/>
      <c r="P68" s="89"/>
      <c r="Q68" s="89"/>
      <c r="R68" s="38" cm="1">
        <f t="array" ref="R68">SUMPRODUCT(TRANSPOSE(M68:Q68),Constants!$F$24:$F$28)</f>
        <v>0</v>
      </c>
      <c r="S68" s="56"/>
      <c r="T68" s="56"/>
      <c r="U68" s="89"/>
      <c r="V68" s="94">
        <f>T68*U68*Constants!$F$37</f>
        <v>0</v>
      </c>
      <c r="W68" s="38">
        <f t="shared" si="11"/>
        <v>0</v>
      </c>
      <c r="X68" s="215" t="str">
        <f t="shared" si="12"/>
        <v/>
      </c>
      <c r="Y68" s="38">
        <f t="shared" si="13"/>
        <v>0</v>
      </c>
      <c r="Z68" s="91"/>
      <c r="AA68" s="91"/>
      <c r="AB68" s="92">
        <f t="shared" si="14"/>
        <v>0</v>
      </c>
      <c r="AC68" s="38" cm="1">
        <f t="array" ref="AC68">SUMPRODUCT(TRANSPOSE(Z68:AA68),Constants!$E$40:$E$41)</f>
        <v>0</v>
      </c>
    </row>
    <row r="69" spans="1:29" ht="18" customHeight="1" x14ac:dyDescent="0.35">
      <c r="A69" s="35" t="s">
        <v>231</v>
      </c>
      <c r="B69" s="35" t="s">
        <v>209</v>
      </c>
      <c r="C69" s="38">
        <f t="shared" si="10"/>
        <v>0</v>
      </c>
      <c r="D69" s="42"/>
      <c r="E69" s="42"/>
      <c r="F69" s="42"/>
      <c r="G69" s="42"/>
      <c r="H69" s="38" cm="1">
        <f t="array" ref="H69">SUMPRODUCT(TRANSPOSE(D69:G69),Constants!$D$25:$D$28)</f>
        <v>0</v>
      </c>
      <c r="I69" s="42"/>
      <c r="J69" s="42"/>
      <c r="K69" s="42"/>
      <c r="L69" s="38" cm="1">
        <f t="array" ref="L69">SUMPRODUCT(TRANSPOSE(I69:K69),Constants!$E$24:$E$26)</f>
        <v>0</v>
      </c>
      <c r="M69" s="42"/>
      <c r="N69" s="42"/>
      <c r="O69" s="42"/>
      <c r="P69" s="42"/>
      <c r="Q69" s="42"/>
      <c r="R69" s="38" cm="1">
        <f t="array" ref="R69">SUMPRODUCT(TRANSPOSE(M69:Q69),Constants!$F$24:$F$28)</f>
        <v>0</v>
      </c>
      <c r="S69" s="87"/>
      <c r="T69" s="87"/>
      <c r="U69" s="42"/>
      <c r="V69" s="94">
        <f>T69*U69*Constants!$F$37</f>
        <v>0</v>
      </c>
      <c r="W69" s="38">
        <f t="shared" si="11"/>
        <v>0</v>
      </c>
      <c r="X69" s="215" t="str">
        <f t="shared" si="12"/>
        <v/>
      </c>
      <c r="Y69" s="38">
        <f t="shared" si="13"/>
        <v>0</v>
      </c>
      <c r="Z69" s="90"/>
      <c r="AA69" s="90"/>
      <c r="AB69" s="92">
        <f t="shared" si="14"/>
        <v>0</v>
      </c>
      <c r="AC69" s="38" cm="1">
        <f t="array" ref="AC69">SUMPRODUCT(TRANSPOSE(Z69:AA69),Constants!$E$40:$E$41)</f>
        <v>0</v>
      </c>
    </row>
    <row r="70" spans="1:29" ht="18" customHeight="1" x14ac:dyDescent="0.35">
      <c r="A70" s="35" t="s">
        <v>231</v>
      </c>
      <c r="B70" s="35" t="s">
        <v>210</v>
      </c>
      <c r="C70" s="38">
        <f t="shared" si="10"/>
        <v>0</v>
      </c>
      <c r="D70" s="39"/>
      <c r="E70" s="39"/>
      <c r="F70" s="39"/>
      <c r="G70" s="39"/>
      <c r="H70" s="38" cm="1">
        <f t="array" ref="H70">SUMPRODUCT(TRANSPOSE(D70:G70),Constants!$D$25:$D$28)</f>
        <v>0</v>
      </c>
      <c r="I70" s="39"/>
      <c r="J70" s="39"/>
      <c r="K70" s="39"/>
      <c r="L70" s="38" cm="1">
        <f t="array" ref="L70">SUMPRODUCT(TRANSPOSE(I70:K70),Constants!$E$24:$E$26)</f>
        <v>0</v>
      </c>
      <c r="M70" s="39"/>
      <c r="N70" s="39"/>
      <c r="O70" s="39"/>
      <c r="P70" s="39"/>
      <c r="Q70" s="39"/>
      <c r="R70" s="38" cm="1">
        <f t="array" ref="R70">SUMPRODUCT(TRANSPOSE(M70:Q70),Constants!$F$24:$F$28)</f>
        <v>0</v>
      </c>
      <c r="S70" s="40"/>
      <c r="T70" s="40"/>
      <c r="U70" s="39"/>
      <c r="V70" s="94">
        <f>T70*U70*Constants!$F$37</f>
        <v>0</v>
      </c>
      <c r="W70" s="38">
        <f t="shared" si="11"/>
        <v>0</v>
      </c>
      <c r="X70" s="215" t="str">
        <f t="shared" si="12"/>
        <v/>
      </c>
      <c r="Y70" s="38">
        <f t="shared" si="13"/>
        <v>0</v>
      </c>
      <c r="Z70" s="41"/>
      <c r="AA70" s="41"/>
      <c r="AB70" s="92">
        <f t="shared" si="14"/>
        <v>0</v>
      </c>
      <c r="AC70" s="38" cm="1">
        <f t="array" ref="AC70">SUMPRODUCT(TRANSPOSE(Z70:AA70),Constants!$E$40:$E$41)</f>
        <v>0</v>
      </c>
    </row>
    <row r="71" spans="1:29" ht="18" customHeight="1" x14ac:dyDescent="0.35">
      <c r="A71" s="35" t="s">
        <v>231</v>
      </c>
      <c r="B71" s="35" t="s">
        <v>211</v>
      </c>
      <c r="C71" s="38">
        <f t="shared" si="10"/>
        <v>0</v>
      </c>
      <c r="D71" s="39"/>
      <c r="E71" s="39"/>
      <c r="F71" s="39"/>
      <c r="G71" s="39"/>
      <c r="H71" s="38" cm="1">
        <f t="array" ref="H71">SUMPRODUCT(TRANSPOSE(D71:G71),Constants!$D$25:$D$28)</f>
        <v>0</v>
      </c>
      <c r="I71" s="39"/>
      <c r="J71" s="39"/>
      <c r="K71" s="39"/>
      <c r="L71" s="38" cm="1">
        <f t="array" ref="L71">SUMPRODUCT(TRANSPOSE(I71:K71),Constants!$E$24:$E$26)</f>
        <v>0</v>
      </c>
      <c r="M71" s="39"/>
      <c r="N71" s="39"/>
      <c r="O71" s="39"/>
      <c r="P71" s="39"/>
      <c r="Q71" s="39"/>
      <c r="R71" s="38" cm="1">
        <f t="array" ref="R71">SUMPRODUCT(TRANSPOSE(M71:Q71),Constants!$F$24:$F$28)</f>
        <v>0</v>
      </c>
      <c r="S71" s="40"/>
      <c r="T71" s="40"/>
      <c r="U71" s="39"/>
      <c r="V71" s="94">
        <f>T71*U71*Constants!$F$37</f>
        <v>0</v>
      </c>
      <c r="W71" s="38">
        <f t="shared" si="11"/>
        <v>0</v>
      </c>
      <c r="X71" s="215" t="str">
        <f t="shared" si="12"/>
        <v/>
      </c>
      <c r="Y71" s="38">
        <f t="shared" si="13"/>
        <v>0</v>
      </c>
      <c r="Z71" s="41"/>
      <c r="AA71" s="41"/>
      <c r="AB71" s="92">
        <f t="shared" si="14"/>
        <v>0</v>
      </c>
      <c r="AC71" s="38" cm="1">
        <f t="array" ref="AC71">SUMPRODUCT(TRANSPOSE(Z71:AA71),Constants!$E$40:$E$41)</f>
        <v>0</v>
      </c>
    </row>
    <row r="72" spans="1:29" ht="18" customHeight="1" x14ac:dyDescent="0.35">
      <c r="A72" s="35" t="s">
        <v>231</v>
      </c>
      <c r="B72" s="35" t="s">
        <v>212</v>
      </c>
      <c r="C72" s="38">
        <f t="shared" si="10"/>
        <v>0</v>
      </c>
      <c r="D72" s="39"/>
      <c r="E72" s="39"/>
      <c r="F72" s="39"/>
      <c r="G72" s="39"/>
      <c r="H72" s="38" cm="1">
        <f t="array" ref="H72">SUMPRODUCT(TRANSPOSE(D72:G72),Constants!$D$25:$D$28)</f>
        <v>0</v>
      </c>
      <c r="I72" s="39"/>
      <c r="J72" s="39"/>
      <c r="K72" s="39"/>
      <c r="L72" s="38" cm="1">
        <f t="array" ref="L72">SUMPRODUCT(TRANSPOSE(I72:K72),Constants!$E$24:$E$26)</f>
        <v>0</v>
      </c>
      <c r="M72" s="39"/>
      <c r="N72" s="39"/>
      <c r="O72" s="39"/>
      <c r="P72" s="39"/>
      <c r="Q72" s="39"/>
      <c r="R72" s="38" cm="1">
        <f t="array" ref="R72">SUMPRODUCT(TRANSPOSE(M72:Q72),Constants!$F$24:$F$28)</f>
        <v>0</v>
      </c>
      <c r="S72" s="40"/>
      <c r="T72" s="40"/>
      <c r="U72" s="39"/>
      <c r="V72" s="94">
        <f>T72*U72*Constants!$F$37</f>
        <v>0</v>
      </c>
      <c r="W72" s="38">
        <f t="shared" si="11"/>
        <v>0</v>
      </c>
      <c r="X72" s="215" t="str">
        <f t="shared" si="12"/>
        <v/>
      </c>
      <c r="Y72" s="38">
        <f t="shared" si="13"/>
        <v>0</v>
      </c>
      <c r="Z72" s="41"/>
      <c r="AA72" s="41"/>
      <c r="AB72" s="92">
        <f t="shared" si="14"/>
        <v>0</v>
      </c>
      <c r="AC72" s="38" cm="1">
        <f t="array" ref="AC72">SUMPRODUCT(TRANSPOSE(Z72:AA72),Constants!$E$40:$E$41)</f>
        <v>0</v>
      </c>
    </row>
    <row r="73" spans="1:29" ht="18" customHeight="1" x14ac:dyDescent="0.35">
      <c r="A73" s="35" t="s">
        <v>231</v>
      </c>
      <c r="B73" s="35" t="s">
        <v>213</v>
      </c>
      <c r="C73" s="38">
        <f t="shared" si="10"/>
        <v>0</v>
      </c>
      <c r="D73" s="39"/>
      <c r="E73" s="39"/>
      <c r="F73" s="39"/>
      <c r="G73" s="39"/>
      <c r="H73" s="38" cm="1">
        <f t="array" ref="H73">SUMPRODUCT(TRANSPOSE(D73:G73),Constants!$D$25:$D$28)</f>
        <v>0</v>
      </c>
      <c r="I73" s="39"/>
      <c r="J73" s="39"/>
      <c r="K73" s="39"/>
      <c r="L73" s="38" cm="1">
        <f t="array" ref="L73">SUMPRODUCT(TRANSPOSE(I73:K73),Constants!$E$24:$E$26)</f>
        <v>0</v>
      </c>
      <c r="M73" s="39"/>
      <c r="N73" s="39"/>
      <c r="O73" s="39"/>
      <c r="P73" s="39"/>
      <c r="Q73" s="39"/>
      <c r="R73" s="38" cm="1">
        <f t="array" ref="R73">SUMPRODUCT(TRANSPOSE(M73:Q73),Constants!$F$24:$F$28)</f>
        <v>0</v>
      </c>
      <c r="S73" s="40"/>
      <c r="T73" s="40"/>
      <c r="U73" s="39"/>
      <c r="V73" s="94">
        <f>T73*U73*Constants!$F$37</f>
        <v>0</v>
      </c>
      <c r="W73" s="38">
        <f t="shared" si="11"/>
        <v>0</v>
      </c>
      <c r="X73" s="215" t="str">
        <f t="shared" si="12"/>
        <v/>
      </c>
      <c r="Y73" s="38">
        <f t="shared" si="13"/>
        <v>0</v>
      </c>
      <c r="Z73" s="41"/>
      <c r="AA73" s="41"/>
      <c r="AB73" s="92">
        <f t="shared" si="14"/>
        <v>0</v>
      </c>
      <c r="AC73" s="38" cm="1">
        <f t="array" ref="AC73">SUMPRODUCT(TRANSPOSE(Z73:AA73),Constants!$E$40:$E$41)</f>
        <v>0</v>
      </c>
    </row>
    <row r="74" spans="1:29" ht="18" customHeight="1" thickBot="1" x14ac:dyDescent="0.4">
      <c r="A74" s="100" t="s">
        <v>231</v>
      </c>
      <c r="B74" s="100" t="s">
        <v>214</v>
      </c>
      <c r="C74" s="38">
        <f t="shared" si="10"/>
        <v>0</v>
      </c>
      <c r="D74" s="89"/>
      <c r="E74" s="89"/>
      <c r="F74" s="89"/>
      <c r="G74" s="89"/>
      <c r="H74" s="38" cm="1">
        <f t="array" ref="H74">SUMPRODUCT(TRANSPOSE(D74:G74),Constants!$D$25:$D$28)</f>
        <v>0</v>
      </c>
      <c r="I74" s="89"/>
      <c r="J74" s="89"/>
      <c r="K74" s="89"/>
      <c r="L74" s="38" cm="1">
        <f t="array" ref="L74">SUMPRODUCT(TRANSPOSE(I74:K74),Constants!$E$24:$E$26)</f>
        <v>0</v>
      </c>
      <c r="M74" s="89"/>
      <c r="N74" s="89"/>
      <c r="O74" s="89"/>
      <c r="P74" s="89"/>
      <c r="Q74" s="89"/>
      <c r="R74" s="38" cm="1">
        <f t="array" ref="R74">SUMPRODUCT(TRANSPOSE(M74:Q74),Constants!$F$24:$F$28)</f>
        <v>0</v>
      </c>
      <c r="S74" s="56"/>
      <c r="T74" s="56"/>
      <c r="U74" s="89"/>
      <c r="V74" s="94">
        <f>T74*U74*Constants!$F$37</f>
        <v>0</v>
      </c>
      <c r="W74" s="38">
        <f t="shared" si="11"/>
        <v>0</v>
      </c>
      <c r="X74" s="215" t="str">
        <f t="shared" si="12"/>
        <v/>
      </c>
      <c r="Y74" s="38">
        <f t="shared" si="13"/>
        <v>0</v>
      </c>
      <c r="Z74" s="91"/>
      <c r="AA74" s="91"/>
      <c r="AB74" s="92">
        <f t="shared" si="14"/>
        <v>0</v>
      </c>
      <c r="AC74" s="38" cm="1">
        <f t="array" ref="AC74">SUMPRODUCT(TRANSPOSE(Z74:AA74),Constants!$E$40:$E$41)</f>
        <v>0</v>
      </c>
    </row>
    <row r="75" spans="1:29" ht="18" customHeight="1" x14ac:dyDescent="0.35">
      <c r="A75" s="35" t="s">
        <v>232</v>
      </c>
      <c r="B75" s="35" t="s">
        <v>209</v>
      </c>
      <c r="C75" s="38">
        <f t="shared" si="10"/>
        <v>0</v>
      </c>
      <c r="D75" s="42"/>
      <c r="E75" s="42"/>
      <c r="F75" s="42"/>
      <c r="G75" s="42"/>
      <c r="H75" s="38" cm="1">
        <f t="array" ref="H75">SUMPRODUCT(TRANSPOSE(D75:G75),Constants!$D$25:$D$28)</f>
        <v>0</v>
      </c>
      <c r="I75" s="42"/>
      <c r="J75" s="42"/>
      <c r="K75" s="42"/>
      <c r="L75" s="38" cm="1">
        <f t="array" ref="L75">SUMPRODUCT(TRANSPOSE(I75:K75),Constants!$E$24:$E$26)</f>
        <v>0</v>
      </c>
      <c r="M75" s="42"/>
      <c r="N75" s="42"/>
      <c r="O75" s="42"/>
      <c r="P75" s="42"/>
      <c r="Q75" s="42"/>
      <c r="R75" s="38" cm="1">
        <f t="array" ref="R75">SUMPRODUCT(TRANSPOSE(M75:Q75),Constants!$F$24:$F$28)</f>
        <v>0</v>
      </c>
      <c r="S75" s="87"/>
      <c r="T75" s="87"/>
      <c r="U75" s="42"/>
      <c r="V75" s="94">
        <f>T75*U75*Constants!$F$37</f>
        <v>0</v>
      </c>
      <c r="W75" s="38">
        <f t="shared" si="11"/>
        <v>0</v>
      </c>
      <c r="X75" s="215" t="str">
        <f t="shared" si="12"/>
        <v/>
      </c>
      <c r="Y75" s="38">
        <f t="shared" si="13"/>
        <v>0</v>
      </c>
      <c r="Z75" s="90"/>
      <c r="AA75" s="90"/>
      <c r="AB75" s="92">
        <f t="shared" si="14"/>
        <v>0</v>
      </c>
      <c r="AC75" s="38" cm="1">
        <f t="array" ref="AC75">SUMPRODUCT(TRANSPOSE(Z75:AA75),Constants!$E$40:$E$41)</f>
        <v>0</v>
      </c>
    </row>
    <row r="76" spans="1:29" ht="18" customHeight="1" x14ac:dyDescent="0.35">
      <c r="A76" s="35" t="s">
        <v>232</v>
      </c>
      <c r="B76" s="35" t="s">
        <v>210</v>
      </c>
      <c r="C76" s="38">
        <f t="shared" si="10"/>
        <v>0</v>
      </c>
      <c r="D76" s="39"/>
      <c r="E76" s="39"/>
      <c r="F76" s="39"/>
      <c r="G76" s="39"/>
      <c r="H76" s="38" cm="1">
        <f t="array" ref="H76">SUMPRODUCT(TRANSPOSE(D76:G76),Constants!$D$25:$D$28)</f>
        <v>0</v>
      </c>
      <c r="I76" s="39"/>
      <c r="J76" s="39"/>
      <c r="K76" s="39"/>
      <c r="L76" s="38" cm="1">
        <f t="array" ref="L76">SUMPRODUCT(TRANSPOSE(I76:K76),Constants!$E$24:$E$26)</f>
        <v>0</v>
      </c>
      <c r="M76" s="39"/>
      <c r="N76" s="39"/>
      <c r="O76" s="39"/>
      <c r="P76" s="39"/>
      <c r="Q76" s="39"/>
      <c r="R76" s="38" cm="1">
        <f t="array" ref="R76">SUMPRODUCT(TRANSPOSE(M76:Q76),Constants!$F$24:$F$28)</f>
        <v>0</v>
      </c>
      <c r="S76" s="40"/>
      <c r="T76" s="40"/>
      <c r="U76" s="39"/>
      <c r="V76" s="94">
        <f>T76*U76*Constants!$F$37</f>
        <v>0</v>
      </c>
      <c r="W76" s="38">
        <f t="shared" si="11"/>
        <v>0</v>
      </c>
      <c r="X76" s="215" t="str">
        <f t="shared" si="12"/>
        <v/>
      </c>
      <c r="Y76" s="38">
        <f t="shared" si="13"/>
        <v>0</v>
      </c>
      <c r="Z76" s="41"/>
      <c r="AA76" s="41"/>
      <c r="AB76" s="92">
        <f t="shared" si="14"/>
        <v>0</v>
      </c>
      <c r="AC76" s="38" cm="1">
        <f t="array" ref="AC76">SUMPRODUCT(TRANSPOSE(Z76:AA76),Constants!$E$40:$E$41)</f>
        <v>0</v>
      </c>
    </row>
    <row r="77" spans="1:29" ht="18" customHeight="1" x14ac:dyDescent="0.35">
      <c r="A77" s="35" t="s">
        <v>232</v>
      </c>
      <c r="B77" s="35" t="s">
        <v>211</v>
      </c>
      <c r="C77" s="38">
        <f t="shared" si="10"/>
        <v>0</v>
      </c>
      <c r="D77" s="39"/>
      <c r="E77" s="39"/>
      <c r="F77" s="39"/>
      <c r="G77" s="39"/>
      <c r="H77" s="38" cm="1">
        <f t="array" ref="H77">SUMPRODUCT(TRANSPOSE(D77:G77),Constants!$D$25:$D$28)</f>
        <v>0</v>
      </c>
      <c r="I77" s="39"/>
      <c r="J77" s="39"/>
      <c r="K77" s="39"/>
      <c r="L77" s="38" cm="1">
        <f t="array" ref="L77">SUMPRODUCT(TRANSPOSE(I77:K77),Constants!$E$24:$E$26)</f>
        <v>0</v>
      </c>
      <c r="M77" s="39"/>
      <c r="N77" s="39"/>
      <c r="O77" s="39"/>
      <c r="P77" s="39"/>
      <c r="Q77" s="39"/>
      <c r="R77" s="38" cm="1">
        <f t="array" ref="R77">SUMPRODUCT(TRANSPOSE(M77:Q77),Constants!$F$24:$F$28)</f>
        <v>0</v>
      </c>
      <c r="S77" s="40"/>
      <c r="T77" s="40"/>
      <c r="U77" s="39"/>
      <c r="V77" s="94">
        <f>T77*U77*Constants!$F$37</f>
        <v>0</v>
      </c>
      <c r="W77" s="38">
        <f t="shared" si="11"/>
        <v>0</v>
      </c>
      <c r="X77" s="215" t="str">
        <f t="shared" si="12"/>
        <v/>
      </c>
      <c r="Y77" s="38">
        <f t="shared" si="13"/>
        <v>0</v>
      </c>
      <c r="Z77" s="41"/>
      <c r="AA77" s="41"/>
      <c r="AB77" s="92">
        <f t="shared" si="14"/>
        <v>0</v>
      </c>
      <c r="AC77" s="38" cm="1">
        <f t="array" ref="AC77">SUMPRODUCT(TRANSPOSE(Z77:AA77),Constants!$E$40:$E$41)</f>
        <v>0</v>
      </c>
    </row>
    <row r="78" spans="1:29" ht="18" customHeight="1" x14ac:dyDescent="0.35">
      <c r="A78" s="35" t="s">
        <v>232</v>
      </c>
      <c r="B78" s="35" t="s">
        <v>212</v>
      </c>
      <c r="C78" s="38">
        <f t="shared" si="10"/>
        <v>0</v>
      </c>
      <c r="D78" s="39"/>
      <c r="E78" s="39"/>
      <c r="F78" s="39"/>
      <c r="G78" s="39"/>
      <c r="H78" s="38" cm="1">
        <f t="array" ref="H78">SUMPRODUCT(TRANSPOSE(D78:G78),Constants!$D$25:$D$28)</f>
        <v>0</v>
      </c>
      <c r="I78" s="39"/>
      <c r="J78" s="39"/>
      <c r="K78" s="39"/>
      <c r="L78" s="38" cm="1">
        <f t="array" ref="L78">SUMPRODUCT(TRANSPOSE(I78:K78),Constants!$E$24:$E$26)</f>
        <v>0</v>
      </c>
      <c r="M78" s="39"/>
      <c r="N78" s="39"/>
      <c r="O78" s="39"/>
      <c r="P78" s="39"/>
      <c r="Q78" s="39"/>
      <c r="R78" s="38" cm="1">
        <f t="array" ref="R78">SUMPRODUCT(TRANSPOSE(M78:Q78),Constants!$F$24:$F$28)</f>
        <v>0</v>
      </c>
      <c r="S78" s="40"/>
      <c r="T78" s="40"/>
      <c r="U78" s="39"/>
      <c r="V78" s="94">
        <f>T78*U78*Constants!$F$37</f>
        <v>0</v>
      </c>
      <c r="W78" s="38">
        <f t="shared" si="11"/>
        <v>0</v>
      </c>
      <c r="X78" s="215" t="str">
        <f t="shared" si="12"/>
        <v/>
      </c>
      <c r="Y78" s="38">
        <f t="shared" si="13"/>
        <v>0</v>
      </c>
      <c r="Z78" s="41"/>
      <c r="AA78" s="41"/>
      <c r="AB78" s="92">
        <f t="shared" si="14"/>
        <v>0</v>
      </c>
      <c r="AC78" s="38" cm="1">
        <f t="array" ref="AC78">SUMPRODUCT(TRANSPOSE(Z78:AA78),Constants!$E$40:$E$41)</f>
        <v>0</v>
      </c>
    </row>
    <row r="79" spans="1:29" ht="18" customHeight="1" x14ac:dyDescent="0.35">
      <c r="A79" s="35" t="s">
        <v>232</v>
      </c>
      <c r="B79" s="35" t="s">
        <v>213</v>
      </c>
      <c r="C79" s="38">
        <f t="shared" si="10"/>
        <v>0</v>
      </c>
      <c r="D79" s="39"/>
      <c r="E79" s="39"/>
      <c r="F79" s="39"/>
      <c r="G79" s="39"/>
      <c r="H79" s="38" cm="1">
        <f t="array" ref="H79">SUMPRODUCT(TRANSPOSE(D79:G79),Constants!$D$25:$D$28)</f>
        <v>0</v>
      </c>
      <c r="I79" s="39"/>
      <c r="J79" s="39"/>
      <c r="K79" s="39"/>
      <c r="L79" s="38" cm="1">
        <f t="array" ref="L79">SUMPRODUCT(TRANSPOSE(I79:K79),Constants!$E$24:$E$26)</f>
        <v>0</v>
      </c>
      <c r="M79" s="39"/>
      <c r="N79" s="39"/>
      <c r="O79" s="39"/>
      <c r="P79" s="39"/>
      <c r="Q79" s="39"/>
      <c r="R79" s="38" cm="1">
        <f t="array" ref="R79">SUMPRODUCT(TRANSPOSE(M79:Q79),Constants!$F$24:$F$28)</f>
        <v>0</v>
      </c>
      <c r="S79" s="40"/>
      <c r="T79" s="40"/>
      <c r="U79" s="39"/>
      <c r="V79" s="94">
        <f>T79*U79*Constants!$F$37</f>
        <v>0</v>
      </c>
      <c r="W79" s="38">
        <f t="shared" si="11"/>
        <v>0</v>
      </c>
      <c r="X79" s="215" t="str">
        <f t="shared" si="12"/>
        <v/>
      </c>
      <c r="Y79" s="38">
        <f t="shared" si="13"/>
        <v>0</v>
      </c>
      <c r="Z79" s="41"/>
      <c r="AA79" s="41"/>
      <c r="AB79" s="92">
        <f t="shared" si="14"/>
        <v>0</v>
      </c>
      <c r="AC79" s="38" cm="1">
        <f t="array" ref="AC79">SUMPRODUCT(TRANSPOSE(Z79:AA79),Constants!$E$40:$E$41)</f>
        <v>0</v>
      </c>
    </row>
    <row r="80" spans="1:29" ht="18" customHeight="1" thickBot="1" x14ac:dyDescent="0.4">
      <c r="A80" s="100" t="s">
        <v>232</v>
      </c>
      <c r="B80" s="100" t="s">
        <v>214</v>
      </c>
      <c r="C80" s="38">
        <f t="shared" si="10"/>
        <v>0</v>
      </c>
      <c r="D80" s="89"/>
      <c r="E80" s="89"/>
      <c r="F80" s="89"/>
      <c r="G80" s="89"/>
      <c r="H80" s="38" cm="1">
        <f t="array" ref="H80">SUMPRODUCT(TRANSPOSE(D80:G80),Constants!$D$25:$D$28)</f>
        <v>0</v>
      </c>
      <c r="I80" s="89"/>
      <c r="J80" s="89"/>
      <c r="K80" s="89"/>
      <c r="L80" s="38" cm="1">
        <f t="array" ref="L80">SUMPRODUCT(TRANSPOSE(I80:K80),Constants!$E$24:$E$26)</f>
        <v>0</v>
      </c>
      <c r="M80" s="89"/>
      <c r="N80" s="89"/>
      <c r="O80" s="89"/>
      <c r="P80" s="89"/>
      <c r="Q80" s="89"/>
      <c r="R80" s="38" cm="1">
        <f t="array" ref="R80">SUMPRODUCT(TRANSPOSE(M80:Q80),Constants!$F$24:$F$28)</f>
        <v>0</v>
      </c>
      <c r="S80" s="56"/>
      <c r="T80" s="56"/>
      <c r="U80" s="89"/>
      <c r="V80" s="94">
        <f>T80*U80*Constants!$F$37</f>
        <v>0</v>
      </c>
      <c r="W80" s="38">
        <f t="shared" si="11"/>
        <v>0</v>
      </c>
      <c r="X80" s="215" t="str">
        <f t="shared" si="12"/>
        <v/>
      </c>
      <c r="Y80" s="38">
        <f t="shared" si="13"/>
        <v>0</v>
      </c>
      <c r="Z80" s="91"/>
      <c r="AA80" s="91"/>
      <c r="AB80" s="92">
        <f t="shared" si="14"/>
        <v>0</v>
      </c>
      <c r="AC80" s="38" cm="1">
        <f t="array" ref="AC80">SUMPRODUCT(TRANSPOSE(Z80:AA80),Constants!$E$40:$E$41)</f>
        <v>0</v>
      </c>
    </row>
    <row r="81" spans="1:29" ht="18" customHeight="1" x14ac:dyDescent="0.35">
      <c r="A81" s="35" t="s">
        <v>233</v>
      </c>
      <c r="B81" s="35" t="s">
        <v>209</v>
      </c>
      <c r="C81" s="38">
        <f t="shared" si="10"/>
        <v>0</v>
      </c>
      <c r="D81" s="42"/>
      <c r="E81" s="42"/>
      <c r="F81" s="42"/>
      <c r="G81" s="42"/>
      <c r="H81" s="38" cm="1">
        <f t="array" ref="H81">SUMPRODUCT(TRANSPOSE(D81:G81),Constants!$D$25:$D$28)</f>
        <v>0</v>
      </c>
      <c r="I81" s="42"/>
      <c r="J81" s="42"/>
      <c r="K81" s="42"/>
      <c r="L81" s="38" cm="1">
        <f t="array" ref="L81">SUMPRODUCT(TRANSPOSE(I81:K81),Constants!$E$24:$E$26)</f>
        <v>0</v>
      </c>
      <c r="M81" s="42"/>
      <c r="N81" s="42"/>
      <c r="O81" s="42"/>
      <c r="P81" s="42"/>
      <c r="Q81" s="42"/>
      <c r="R81" s="38" cm="1">
        <f t="array" ref="R81">SUMPRODUCT(TRANSPOSE(M81:Q81),Constants!$F$24:$F$28)</f>
        <v>0</v>
      </c>
      <c r="S81" s="87"/>
      <c r="T81" s="87"/>
      <c r="U81" s="42"/>
      <c r="V81" s="94">
        <f>T81*U81*Constants!$F$37</f>
        <v>0</v>
      </c>
      <c r="W81" s="38">
        <f t="shared" si="11"/>
        <v>0</v>
      </c>
      <c r="X81" s="215" t="str">
        <f t="shared" si="12"/>
        <v/>
      </c>
      <c r="Y81" s="38">
        <f t="shared" si="13"/>
        <v>0</v>
      </c>
      <c r="Z81" s="90"/>
      <c r="AA81" s="90"/>
      <c r="AB81" s="92">
        <f t="shared" si="14"/>
        <v>0</v>
      </c>
      <c r="AC81" s="38" cm="1">
        <f t="array" ref="AC81">SUMPRODUCT(TRANSPOSE(Z81:AA81),Constants!$E$40:$E$41)</f>
        <v>0</v>
      </c>
    </row>
    <row r="82" spans="1:29" ht="18" customHeight="1" x14ac:dyDescent="0.35">
      <c r="A82" s="35" t="s">
        <v>233</v>
      </c>
      <c r="B82" s="35" t="s">
        <v>210</v>
      </c>
      <c r="C82" s="38">
        <f t="shared" si="10"/>
        <v>0</v>
      </c>
      <c r="D82" s="39"/>
      <c r="E82" s="39"/>
      <c r="F82" s="39"/>
      <c r="G82" s="39"/>
      <c r="H82" s="38" cm="1">
        <f t="array" ref="H82">SUMPRODUCT(TRANSPOSE(D82:G82),Constants!$D$25:$D$28)</f>
        <v>0</v>
      </c>
      <c r="I82" s="39"/>
      <c r="J82" s="39"/>
      <c r="K82" s="39"/>
      <c r="L82" s="38" cm="1">
        <f t="array" ref="L82">SUMPRODUCT(TRANSPOSE(I82:K82),Constants!$E$24:$E$26)</f>
        <v>0</v>
      </c>
      <c r="M82" s="39"/>
      <c r="N82" s="39"/>
      <c r="O82" s="39"/>
      <c r="P82" s="39"/>
      <c r="Q82" s="39"/>
      <c r="R82" s="38" cm="1">
        <f t="array" ref="R82">SUMPRODUCT(TRANSPOSE(M82:Q82),Constants!$F$24:$F$28)</f>
        <v>0</v>
      </c>
      <c r="S82" s="40"/>
      <c r="T82" s="40"/>
      <c r="U82" s="39"/>
      <c r="V82" s="94">
        <f>T82*U82*Constants!$F$37</f>
        <v>0</v>
      </c>
      <c r="W82" s="38">
        <f t="shared" si="11"/>
        <v>0</v>
      </c>
      <c r="X82" s="215" t="str">
        <f t="shared" si="12"/>
        <v/>
      </c>
      <c r="Y82" s="38">
        <f t="shared" si="13"/>
        <v>0</v>
      </c>
      <c r="Z82" s="41"/>
      <c r="AA82" s="41"/>
      <c r="AB82" s="92">
        <f t="shared" si="14"/>
        <v>0</v>
      </c>
      <c r="AC82" s="38" cm="1">
        <f t="array" ref="AC82">SUMPRODUCT(TRANSPOSE(Z82:AA82),Constants!$E$40:$E$41)</f>
        <v>0</v>
      </c>
    </row>
    <row r="83" spans="1:29" ht="18" customHeight="1" x14ac:dyDescent="0.35">
      <c r="A83" s="35" t="s">
        <v>233</v>
      </c>
      <c r="B83" s="35" t="s">
        <v>211</v>
      </c>
      <c r="C83" s="38">
        <f t="shared" si="10"/>
        <v>0</v>
      </c>
      <c r="D83" s="39"/>
      <c r="E83" s="39"/>
      <c r="F83" s="39"/>
      <c r="G83" s="39"/>
      <c r="H83" s="38" cm="1">
        <f t="array" ref="H83">SUMPRODUCT(TRANSPOSE(D83:G83),Constants!$D$25:$D$28)</f>
        <v>0</v>
      </c>
      <c r="I83" s="39"/>
      <c r="J83" s="39"/>
      <c r="K83" s="39"/>
      <c r="L83" s="38" cm="1">
        <f t="array" ref="L83">SUMPRODUCT(TRANSPOSE(I83:K83),Constants!$E$24:$E$26)</f>
        <v>0</v>
      </c>
      <c r="M83" s="39"/>
      <c r="N83" s="39"/>
      <c r="O83" s="39"/>
      <c r="P83" s="39"/>
      <c r="Q83" s="39"/>
      <c r="R83" s="38" cm="1">
        <f t="array" ref="R83">SUMPRODUCT(TRANSPOSE(M83:Q83),Constants!$F$24:$F$28)</f>
        <v>0</v>
      </c>
      <c r="S83" s="40"/>
      <c r="T83" s="40"/>
      <c r="U83" s="39"/>
      <c r="V83" s="94">
        <f>T83*U83*Constants!$F$37</f>
        <v>0</v>
      </c>
      <c r="W83" s="38">
        <f t="shared" si="11"/>
        <v>0</v>
      </c>
      <c r="X83" s="215" t="str">
        <f t="shared" si="12"/>
        <v/>
      </c>
      <c r="Y83" s="38">
        <f t="shared" si="13"/>
        <v>0</v>
      </c>
      <c r="Z83" s="41"/>
      <c r="AA83" s="41"/>
      <c r="AB83" s="92">
        <f t="shared" si="14"/>
        <v>0</v>
      </c>
      <c r="AC83" s="38" cm="1">
        <f t="array" ref="AC83">SUMPRODUCT(TRANSPOSE(Z83:AA83),Constants!$E$40:$E$41)</f>
        <v>0</v>
      </c>
    </row>
    <row r="84" spans="1:29" ht="18" customHeight="1" x14ac:dyDescent="0.35">
      <c r="A84" s="35" t="s">
        <v>233</v>
      </c>
      <c r="B84" s="35" t="s">
        <v>212</v>
      </c>
      <c r="C84" s="38">
        <f t="shared" si="10"/>
        <v>0</v>
      </c>
      <c r="D84" s="39"/>
      <c r="E84" s="39"/>
      <c r="F84" s="39"/>
      <c r="G84" s="39"/>
      <c r="H84" s="38" cm="1">
        <f t="array" ref="H84">SUMPRODUCT(TRANSPOSE(D84:G84),Constants!$D$25:$D$28)</f>
        <v>0</v>
      </c>
      <c r="I84" s="39"/>
      <c r="J84" s="39"/>
      <c r="K84" s="39"/>
      <c r="L84" s="38" cm="1">
        <f t="array" ref="L84">SUMPRODUCT(TRANSPOSE(I84:K84),Constants!$E$24:$E$26)</f>
        <v>0</v>
      </c>
      <c r="M84" s="39"/>
      <c r="N84" s="39"/>
      <c r="O84" s="39"/>
      <c r="P84" s="39"/>
      <c r="Q84" s="39"/>
      <c r="R84" s="38" cm="1">
        <f t="array" ref="R84">SUMPRODUCT(TRANSPOSE(M84:Q84),Constants!$F$24:$F$28)</f>
        <v>0</v>
      </c>
      <c r="S84" s="40"/>
      <c r="T84" s="40"/>
      <c r="U84" s="39"/>
      <c r="V84" s="94">
        <f>T84*U84*Constants!$F$37</f>
        <v>0</v>
      </c>
      <c r="W84" s="38">
        <f t="shared" si="11"/>
        <v>0</v>
      </c>
      <c r="X84" s="215" t="str">
        <f t="shared" si="12"/>
        <v/>
      </c>
      <c r="Y84" s="38">
        <f t="shared" si="13"/>
        <v>0</v>
      </c>
      <c r="Z84" s="41"/>
      <c r="AA84" s="41"/>
      <c r="AB84" s="92">
        <f t="shared" si="14"/>
        <v>0</v>
      </c>
      <c r="AC84" s="38" cm="1">
        <f t="array" ref="AC84">SUMPRODUCT(TRANSPOSE(Z84:AA84),Constants!$E$40:$E$41)</f>
        <v>0</v>
      </c>
    </row>
    <row r="85" spans="1:29" ht="18" customHeight="1" x14ac:dyDescent="0.35">
      <c r="A85" s="35" t="s">
        <v>233</v>
      </c>
      <c r="B85" s="35" t="s">
        <v>213</v>
      </c>
      <c r="C85" s="38">
        <f t="shared" si="10"/>
        <v>0</v>
      </c>
      <c r="D85" s="39"/>
      <c r="E85" s="39"/>
      <c r="F85" s="39"/>
      <c r="G85" s="39"/>
      <c r="H85" s="38" cm="1">
        <f t="array" ref="H85">SUMPRODUCT(TRANSPOSE(D85:G85),Constants!$D$25:$D$28)</f>
        <v>0</v>
      </c>
      <c r="I85" s="39"/>
      <c r="J85" s="39"/>
      <c r="K85" s="39"/>
      <c r="L85" s="38" cm="1">
        <f t="array" ref="L85">SUMPRODUCT(TRANSPOSE(I85:K85),Constants!$E$24:$E$26)</f>
        <v>0</v>
      </c>
      <c r="M85" s="39"/>
      <c r="N85" s="39"/>
      <c r="O85" s="39"/>
      <c r="P85" s="39"/>
      <c r="Q85" s="39"/>
      <c r="R85" s="38" cm="1">
        <f t="array" ref="R85">SUMPRODUCT(TRANSPOSE(M85:Q85),Constants!$F$24:$F$28)</f>
        <v>0</v>
      </c>
      <c r="S85" s="40"/>
      <c r="T85" s="40"/>
      <c r="U85" s="39"/>
      <c r="V85" s="94">
        <f>T85*U85*Constants!$F$37</f>
        <v>0</v>
      </c>
      <c r="W85" s="38">
        <f t="shared" si="11"/>
        <v>0</v>
      </c>
      <c r="X85" s="215" t="str">
        <f t="shared" si="12"/>
        <v/>
      </c>
      <c r="Y85" s="38">
        <f t="shared" si="13"/>
        <v>0</v>
      </c>
      <c r="Z85" s="41"/>
      <c r="AA85" s="41"/>
      <c r="AB85" s="92">
        <f t="shared" si="14"/>
        <v>0</v>
      </c>
      <c r="AC85" s="38" cm="1">
        <f t="array" ref="AC85">SUMPRODUCT(TRANSPOSE(Z85:AA85),Constants!$E$40:$E$41)</f>
        <v>0</v>
      </c>
    </row>
    <row r="86" spans="1:29" ht="18" customHeight="1" thickBot="1" x14ac:dyDescent="0.4">
      <c r="A86" s="100" t="s">
        <v>233</v>
      </c>
      <c r="B86" s="100" t="s">
        <v>214</v>
      </c>
      <c r="C86" s="38">
        <f t="shared" si="10"/>
        <v>0</v>
      </c>
      <c r="D86" s="89"/>
      <c r="E86" s="89"/>
      <c r="F86" s="89"/>
      <c r="G86" s="89"/>
      <c r="H86" s="38" cm="1">
        <f t="array" ref="H86">SUMPRODUCT(TRANSPOSE(D86:G86),Constants!$D$25:$D$28)</f>
        <v>0</v>
      </c>
      <c r="I86" s="89"/>
      <c r="J86" s="89"/>
      <c r="K86" s="89"/>
      <c r="L86" s="38" cm="1">
        <f t="array" ref="L86">SUMPRODUCT(TRANSPOSE(I86:K86),Constants!$E$24:$E$26)</f>
        <v>0</v>
      </c>
      <c r="M86" s="89"/>
      <c r="N86" s="89"/>
      <c r="O86" s="89"/>
      <c r="P86" s="89"/>
      <c r="Q86" s="89"/>
      <c r="R86" s="38" cm="1">
        <f t="array" ref="R86">SUMPRODUCT(TRANSPOSE(M86:Q86),Constants!$F$24:$F$28)</f>
        <v>0</v>
      </c>
      <c r="S86" s="56"/>
      <c r="T86" s="56"/>
      <c r="U86" s="89"/>
      <c r="V86" s="94">
        <f>T86*U86*Constants!$F$37</f>
        <v>0</v>
      </c>
      <c r="W86" s="38">
        <f t="shared" si="11"/>
        <v>0</v>
      </c>
      <c r="X86" s="215" t="str">
        <f t="shared" si="12"/>
        <v/>
      </c>
      <c r="Y86" s="38">
        <f t="shared" si="13"/>
        <v>0</v>
      </c>
      <c r="Z86" s="91"/>
      <c r="AA86" s="91"/>
      <c r="AB86" s="92">
        <f t="shared" si="14"/>
        <v>0</v>
      </c>
      <c r="AC86" s="38" cm="1">
        <f t="array" ref="AC86">SUMPRODUCT(TRANSPOSE(Z86:AA86),Constants!$E$40:$E$41)</f>
        <v>0</v>
      </c>
    </row>
    <row r="87" spans="1:29" ht="18" customHeight="1" x14ac:dyDescent="0.35">
      <c r="A87" s="35" t="s">
        <v>234</v>
      </c>
      <c r="B87" s="35" t="s">
        <v>209</v>
      </c>
      <c r="C87" s="38">
        <f t="shared" si="10"/>
        <v>0</v>
      </c>
      <c r="D87" s="42"/>
      <c r="E87" s="42"/>
      <c r="F87" s="42"/>
      <c r="G87" s="42"/>
      <c r="H87" s="38" cm="1">
        <f t="array" ref="H87">SUMPRODUCT(TRANSPOSE(D87:G87),Constants!$D$25:$D$28)</f>
        <v>0</v>
      </c>
      <c r="I87" s="42"/>
      <c r="J87" s="42"/>
      <c r="K87" s="42"/>
      <c r="L87" s="38" cm="1">
        <f t="array" ref="L87">SUMPRODUCT(TRANSPOSE(I87:K87),Constants!$E$24:$E$26)</f>
        <v>0</v>
      </c>
      <c r="M87" s="42"/>
      <c r="N87" s="42"/>
      <c r="O87" s="42"/>
      <c r="P87" s="42"/>
      <c r="Q87" s="42"/>
      <c r="R87" s="38" cm="1">
        <f t="array" ref="R87">SUMPRODUCT(TRANSPOSE(M87:Q87),Constants!$F$24:$F$28)</f>
        <v>0</v>
      </c>
      <c r="S87" s="87"/>
      <c r="T87" s="87"/>
      <c r="U87" s="42"/>
      <c r="V87" s="94">
        <f>T87*U87*Constants!$F$37</f>
        <v>0</v>
      </c>
      <c r="W87" s="38">
        <f t="shared" si="11"/>
        <v>0</v>
      </c>
      <c r="X87" s="215" t="str">
        <f t="shared" si="12"/>
        <v/>
      </c>
      <c r="Y87" s="38">
        <f t="shared" si="13"/>
        <v>0</v>
      </c>
      <c r="Z87" s="90"/>
      <c r="AA87" s="90"/>
      <c r="AB87" s="92">
        <f t="shared" si="14"/>
        <v>0</v>
      </c>
      <c r="AC87" s="38" cm="1">
        <f t="array" ref="AC87">SUMPRODUCT(TRANSPOSE(Z87:AA87),Constants!$E$40:$E$41)</f>
        <v>0</v>
      </c>
    </row>
    <row r="88" spans="1:29" ht="18" customHeight="1" x14ac:dyDescent="0.35">
      <c r="A88" s="35" t="s">
        <v>234</v>
      </c>
      <c r="B88" s="35" t="s">
        <v>210</v>
      </c>
      <c r="C88" s="38">
        <f t="shared" si="10"/>
        <v>0</v>
      </c>
      <c r="D88" s="39"/>
      <c r="E88" s="39"/>
      <c r="F88" s="39"/>
      <c r="G88" s="39"/>
      <c r="H88" s="38" cm="1">
        <f t="array" ref="H88">SUMPRODUCT(TRANSPOSE(D88:G88),Constants!$D$25:$D$28)</f>
        <v>0</v>
      </c>
      <c r="I88" s="39"/>
      <c r="J88" s="39"/>
      <c r="K88" s="39"/>
      <c r="L88" s="38" cm="1">
        <f t="array" ref="L88">SUMPRODUCT(TRANSPOSE(I88:K88),Constants!$E$24:$E$26)</f>
        <v>0</v>
      </c>
      <c r="M88" s="39"/>
      <c r="N88" s="39"/>
      <c r="O88" s="39"/>
      <c r="P88" s="39"/>
      <c r="Q88" s="39"/>
      <c r="R88" s="38" cm="1">
        <f t="array" ref="R88">SUMPRODUCT(TRANSPOSE(M88:Q88),Constants!$F$24:$F$28)</f>
        <v>0</v>
      </c>
      <c r="S88" s="40"/>
      <c r="T88" s="40"/>
      <c r="U88" s="39"/>
      <c r="V88" s="94">
        <f>T88*U88*Constants!$F$37</f>
        <v>0</v>
      </c>
      <c r="W88" s="38">
        <f t="shared" si="11"/>
        <v>0</v>
      </c>
      <c r="X88" s="215" t="str">
        <f t="shared" si="12"/>
        <v/>
      </c>
      <c r="Y88" s="38">
        <f t="shared" si="13"/>
        <v>0</v>
      </c>
      <c r="Z88" s="41"/>
      <c r="AA88" s="41"/>
      <c r="AB88" s="92">
        <f t="shared" si="14"/>
        <v>0</v>
      </c>
      <c r="AC88" s="38" cm="1">
        <f t="array" ref="AC88">SUMPRODUCT(TRANSPOSE(Z88:AA88),Constants!$E$40:$E$41)</f>
        <v>0</v>
      </c>
    </row>
    <row r="89" spans="1:29" ht="18" customHeight="1" x14ac:dyDescent="0.35">
      <c r="A89" s="35" t="s">
        <v>234</v>
      </c>
      <c r="B89" s="35" t="s">
        <v>211</v>
      </c>
      <c r="C89" s="38">
        <f t="shared" si="10"/>
        <v>0</v>
      </c>
      <c r="D89" s="39"/>
      <c r="E89" s="39"/>
      <c r="F89" s="39"/>
      <c r="G89" s="39"/>
      <c r="H89" s="38" cm="1">
        <f t="array" ref="H89">SUMPRODUCT(TRANSPOSE(D89:G89),Constants!$D$25:$D$28)</f>
        <v>0</v>
      </c>
      <c r="I89" s="39"/>
      <c r="J89" s="39"/>
      <c r="K89" s="39"/>
      <c r="L89" s="38" cm="1">
        <f t="array" ref="L89">SUMPRODUCT(TRANSPOSE(I89:K89),Constants!$E$24:$E$26)</f>
        <v>0</v>
      </c>
      <c r="M89" s="39"/>
      <c r="N89" s="39"/>
      <c r="O89" s="39"/>
      <c r="P89" s="39"/>
      <c r="Q89" s="39"/>
      <c r="R89" s="38" cm="1">
        <f t="array" ref="R89">SUMPRODUCT(TRANSPOSE(M89:Q89),Constants!$F$24:$F$28)</f>
        <v>0</v>
      </c>
      <c r="S89" s="40"/>
      <c r="T89" s="40"/>
      <c r="U89" s="39"/>
      <c r="V89" s="94">
        <f>T89*U89*Constants!$F$37</f>
        <v>0</v>
      </c>
      <c r="W89" s="38">
        <f t="shared" si="11"/>
        <v>0</v>
      </c>
      <c r="X89" s="215" t="str">
        <f t="shared" si="12"/>
        <v/>
      </c>
      <c r="Y89" s="38">
        <f t="shared" si="13"/>
        <v>0</v>
      </c>
      <c r="Z89" s="41"/>
      <c r="AA89" s="41"/>
      <c r="AB89" s="92">
        <f t="shared" si="14"/>
        <v>0</v>
      </c>
      <c r="AC89" s="38" cm="1">
        <f t="array" ref="AC89">SUMPRODUCT(TRANSPOSE(Z89:AA89),Constants!$E$40:$E$41)</f>
        <v>0</v>
      </c>
    </row>
    <row r="90" spans="1:29" ht="18" customHeight="1" x14ac:dyDescent="0.35">
      <c r="A90" s="35" t="s">
        <v>234</v>
      </c>
      <c r="B90" s="35" t="s">
        <v>212</v>
      </c>
      <c r="C90" s="38">
        <f t="shared" si="10"/>
        <v>0</v>
      </c>
      <c r="D90" s="39"/>
      <c r="E90" s="39"/>
      <c r="F90" s="39"/>
      <c r="G90" s="39"/>
      <c r="H90" s="38" cm="1">
        <f t="array" ref="H90">SUMPRODUCT(TRANSPOSE(D90:G90),Constants!$D$25:$D$28)</f>
        <v>0</v>
      </c>
      <c r="I90" s="39"/>
      <c r="J90" s="39"/>
      <c r="K90" s="39"/>
      <c r="L90" s="38" cm="1">
        <f t="array" ref="L90">SUMPRODUCT(TRANSPOSE(I90:K90),Constants!$E$24:$E$26)</f>
        <v>0</v>
      </c>
      <c r="M90" s="39"/>
      <c r="N90" s="39"/>
      <c r="O90" s="39"/>
      <c r="P90" s="39"/>
      <c r="Q90" s="39"/>
      <c r="R90" s="38" cm="1">
        <f t="array" ref="R90">SUMPRODUCT(TRANSPOSE(M90:Q90),Constants!$F$24:$F$28)</f>
        <v>0</v>
      </c>
      <c r="S90" s="40"/>
      <c r="T90" s="40"/>
      <c r="U90" s="39"/>
      <c r="V90" s="94">
        <f>T90*U90*Constants!$F$37</f>
        <v>0</v>
      </c>
      <c r="W90" s="38">
        <f t="shared" si="11"/>
        <v>0</v>
      </c>
      <c r="X90" s="215" t="str">
        <f t="shared" si="12"/>
        <v/>
      </c>
      <c r="Y90" s="38">
        <f t="shared" si="13"/>
        <v>0</v>
      </c>
      <c r="Z90" s="41"/>
      <c r="AA90" s="41"/>
      <c r="AB90" s="92">
        <f t="shared" si="14"/>
        <v>0</v>
      </c>
      <c r="AC90" s="38" cm="1">
        <f t="array" ref="AC90">SUMPRODUCT(TRANSPOSE(Z90:AA90),Constants!$E$40:$E$41)</f>
        <v>0</v>
      </c>
    </row>
    <row r="91" spans="1:29" ht="18" customHeight="1" x14ac:dyDescent="0.35">
      <c r="A91" s="35" t="s">
        <v>234</v>
      </c>
      <c r="B91" s="35" t="s">
        <v>213</v>
      </c>
      <c r="C91" s="38">
        <f t="shared" si="10"/>
        <v>0</v>
      </c>
      <c r="D91" s="39"/>
      <c r="E91" s="39"/>
      <c r="F91" s="39"/>
      <c r="G91" s="39"/>
      <c r="H91" s="38" cm="1">
        <f t="array" ref="H91">SUMPRODUCT(TRANSPOSE(D91:G91),Constants!$D$25:$D$28)</f>
        <v>0</v>
      </c>
      <c r="I91" s="39"/>
      <c r="J91" s="39"/>
      <c r="K91" s="39"/>
      <c r="L91" s="38" cm="1">
        <f t="array" ref="L91">SUMPRODUCT(TRANSPOSE(I91:K91),Constants!$E$24:$E$26)</f>
        <v>0</v>
      </c>
      <c r="M91" s="39"/>
      <c r="N91" s="39"/>
      <c r="O91" s="39"/>
      <c r="P91" s="39"/>
      <c r="Q91" s="39"/>
      <c r="R91" s="38" cm="1">
        <f t="array" ref="R91">SUMPRODUCT(TRANSPOSE(M91:Q91),Constants!$F$24:$F$28)</f>
        <v>0</v>
      </c>
      <c r="S91" s="40"/>
      <c r="T91" s="40"/>
      <c r="U91" s="39"/>
      <c r="V91" s="94">
        <f>T91*U91*Constants!$F$37</f>
        <v>0</v>
      </c>
      <c r="W91" s="38">
        <f t="shared" si="11"/>
        <v>0</v>
      </c>
      <c r="X91" s="215" t="str">
        <f t="shared" si="12"/>
        <v/>
      </c>
      <c r="Y91" s="38">
        <f t="shared" si="13"/>
        <v>0</v>
      </c>
      <c r="Z91" s="41"/>
      <c r="AA91" s="41"/>
      <c r="AB91" s="92">
        <f t="shared" si="14"/>
        <v>0</v>
      </c>
      <c r="AC91" s="38" cm="1">
        <f t="array" ref="AC91">SUMPRODUCT(TRANSPOSE(Z91:AA91),Constants!$E$40:$E$41)</f>
        <v>0</v>
      </c>
    </row>
    <row r="92" spans="1:29" ht="18" customHeight="1" thickBot="1" x14ac:dyDescent="0.4">
      <c r="A92" s="100" t="s">
        <v>234</v>
      </c>
      <c r="B92" s="100" t="s">
        <v>214</v>
      </c>
      <c r="C92" s="38">
        <f t="shared" si="10"/>
        <v>0</v>
      </c>
      <c r="D92" s="89"/>
      <c r="E92" s="89"/>
      <c r="F92" s="89"/>
      <c r="G92" s="89"/>
      <c r="H92" s="38" cm="1">
        <f t="array" ref="H92">SUMPRODUCT(TRANSPOSE(D92:G92),Constants!$D$25:$D$28)</f>
        <v>0</v>
      </c>
      <c r="I92" s="89"/>
      <c r="J92" s="89"/>
      <c r="K92" s="89"/>
      <c r="L92" s="38" cm="1">
        <f t="array" ref="L92">SUMPRODUCT(TRANSPOSE(I92:K92),Constants!$E$24:$E$26)</f>
        <v>0</v>
      </c>
      <c r="M92" s="89"/>
      <c r="N92" s="89"/>
      <c r="O92" s="89"/>
      <c r="P92" s="89"/>
      <c r="Q92" s="89"/>
      <c r="R92" s="38" cm="1">
        <f t="array" ref="R92">SUMPRODUCT(TRANSPOSE(M92:Q92),Constants!$F$24:$F$28)</f>
        <v>0</v>
      </c>
      <c r="S92" s="56"/>
      <c r="T92" s="56"/>
      <c r="U92" s="89"/>
      <c r="V92" s="94">
        <f>T92*U92*Constants!$F$37</f>
        <v>0</v>
      </c>
      <c r="W92" s="38">
        <f t="shared" si="11"/>
        <v>0</v>
      </c>
      <c r="X92" s="215" t="str">
        <f t="shared" si="12"/>
        <v/>
      </c>
      <c r="Y92" s="38">
        <f t="shared" si="13"/>
        <v>0</v>
      </c>
      <c r="Z92" s="91"/>
      <c r="AA92" s="91"/>
      <c r="AB92" s="92">
        <f t="shared" si="14"/>
        <v>0</v>
      </c>
      <c r="AC92" s="38" cm="1">
        <f t="array" ref="AC92">SUMPRODUCT(TRANSPOSE(Z92:AA92),Constants!$E$40:$E$41)</f>
        <v>0</v>
      </c>
    </row>
    <row r="93" spans="1:29" ht="18" customHeight="1" x14ac:dyDescent="0.35">
      <c r="A93" s="35" t="s">
        <v>235</v>
      </c>
      <c r="B93" s="35" t="s">
        <v>209</v>
      </c>
      <c r="C93" s="38">
        <f t="shared" si="10"/>
        <v>0</v>
      </c>
      <c r="D93" s="42"/>
      <c r="E93" s="42"/>
      <c r="F93" s="42"/>
      <c r="G93" s="42"/>
      <c r="H93" s="38" cm="1">
        <f t="array" ref="H93">SUMPRODUCT(TRANSPOSE(D93:G93),Constants!$D$25:$D$28)</f>
        <v>0</v>
      </c>
      <c r="I93" s="42"/>
      <c r="J93" s="42"/>
      <c r="K93" s="42"/>
      <c r="L93" s="38" cm="1">
        <f t="array" ref="L93">SUMPRODUCT(TRANSPOSE(I93:K93),Constants!$E$24:$E$26)</f>
        <v>0</v>
      </c>
      <c r="M93" s="42"/>
      <c r="N93" s="42"/>
      <c r="O93" s="42"/>
      <c r="P93" s="42"/>
      <c r="Q93" s="42"/>
      <c r="R93" s="38" cm="1">
        <f t="array" ref="R93">SUMPRODUCT(TRANSPOSE(M93:Q93),Constants!$F$24:$F$28)</f>
        <v>0</v>
      </c>
      <c r="S93" s="87"/>
      <c r="T93" s="87"/>
      <c r="U93" s="42"/>
      <c r="V93" s="94">
        <f>T93*U93*Constants!$F$37</f>
        <v>0</v>
      </c>
      <c r="W93" s="38">
        <f t="shared" si="11"/>
        <v>0</v>
      </c>
      <c r="X93" s="215" t="str">
        <f t="shared" si="12"/>
        <v/>
      </c>
      <c r="Y93" s="38">
        <f t="shared" si="13"/>
        <v>0</v>
      </c>
      <c r="Z93" s="90"/>
      <c r="AA93" s="90"/>
      <c r="AB93" s="92">
        <f t="shared" si="14"/>
        <v>0</v>
      </c>
      <c r="AC93" s="38" cm="1">
        <f t="array" ref="AC93">SUMPRODUCT(TRANSPOSE(Z93:AA93),Constants!$E$40:$E$41)</f>
        <v>0</v>
      </c>
    </row>
    <row r="94" spans="1:29" ht="18" customHeight="1" x14ac:dyDescent="0.35">
      <c r="A94" s="35" t="s">
        <v>235</v>
      </c>
      <c r="B94" s="35" t="s">
        <v>210</v>
      </c>
      <c r="C94" s="38">
        <f t="shared" si="10"/>
        <v>0</v>
      </c>
      <c r="D94" s="39"/>
      <c r="E94" s="39"/>
      <c r="F94" s="39"/>
      <c r="G94" s="39"/>
      <c r="H94" s="38" cm="1">
        <f t="array" ref="H94">SUMPRODUCT(TRANSPOSE(D94:G94),Constants!$D$25:$D$28)</f>
        <v>0</v>
      </c>
      <c r="I94" s="39"/>
      <c r="J94" s="39"/>
      <c r="K94" s="39"/>
      <c r="L94" s="38" cm="1">
        <f t="array" ref="L94">SUMPRODUCT(TRANSPOSE(I94:K94),Constants!$E$24:$E$26)</f>
        <v>0</v>
      </c>
      <c r="M94" s="39"/>
      <c r="N94" s="39"/>
      <c r="O94" s="39"/>
      <c r="P94" s="39"/>
      <c r="Q94" s="39"/>
      <c r="R94" s="38" cm="1">
        <f t="array" ref="R94">SUMPRODUCT(TRANSPOSE(M94:Q94),Constants!$F$24:$F$28)</f>
        <v>0</v>
      </c>
      <c r="S94" s="40"/>
      <c r="T94" s="40"/>
      <c r="U94" s="39"/>
      <c r="V94" s="94">
        <f>T94*U94*Constants!$F$37</f>
        <v>0</v>
      </c>
      <c r="W94" s="38">
        <f t="shared" si="11"/>
        <v>0</v>
      </c>
      <c r="X94" s="215" t="str">
        <f t="shared" si="12"/>
        <v/>
      </c>
      <c r="Y94" s="38">
        <f t="shared" si="13"/>
        <v>0</v>
      </c>
      <c r="Z94" s="41"/>
      <c r="AA94" s="41"/>
      <c r="AB94" s="92">
        <f t="shared" si="14"/>
        <v>0</v>
      </c>
      <c r="AC94" s="38" cm="1">
        <f t="array" ref="AC94">SUMPRODUCT(TRANSPOSE(Z94:AA94),Constants!$E$40:$E$41)</f>
        <v>0</v>
      </c>
    </row>
    <row r="95" spans="1:29" ht="18" customHeight="1" x14ac:dyDescent="0.35">
      <c r="A95" s="35" t="s">
        <v>235</v>
      </c>
      <c r="B95" s="35" t="s">
        <v>211</v>
      </c>
      <c r="C95" s="38">
        <f t="shared" si="10"/>
        <v>0</v>
      </c>
      <c r="D95" s="39"/>
      <c r="E95" s="39"/>
      <c r="F95" s="39"/>
      <c r="G95" s="39"/>
      <c r="H95" s="38" cm="1">
        <f t="array" ref="H95">SUMPRODUCT(TRANSPOSE(D95:G95),Constants!$D$25:$D$28)</f>
        <v>0</v>
      </c>
      <c r="I95" s="39"/>
      <c r="J95" s="39"/>
      <c r="K95" s="39"/>
      <c r="L95" s="38" cm="1">
        <f t="array" ref="L95">SUMPRODUCT(TRANSPOSE(I95:K95),Constants!$E$24:$E$26)</f>
        <v>0</v>
      </c>
      <c r="M95" s="39"/>
      <c r="N95" s="39"/>
      <c r="O95" s="39"/>
      <c r="P95" s="39"/>
      <c r="Q95" s="39"/>
      <c r="R95" s="38" cm="1">
        <f t="array" ref="R95">SUMPRODUCT(TRANSPOSE(M95:Q95),Constants!$F$24:$F$28)</f>
        <v>0</v>
      </c>
      <c r="S95" s="40"/>
      <c r="T95" s="40"/>
      <c r="U95" s="39"/>
      <c r="V95" s="94">
        <f>T95*U95*Constants!$F$37</f>
        <v>0</v>
      </c>
      <c r="W95" s="38">
        <f t="shared" si="11"/>
        <v>0</v>
      </c>
      <c r="X95" s="215" t="str">
        <f t="shared" si="12"/>
        <v/>
      </c>
      <c r="Y95" s="38">
        <f t="shared" si="13"/>
        <v>0</v>
      </c>
      <c r="Z95" s="41"/>
      <c r="AA95" s="41"/>
      <c r="AB95" s="92">
        <f t="shared" si="14"/>
        <v>0</v>
      </c>
      <c r="AC95" s="38" cm="1">
        <f t="array" ref="AC95">SUMPRODUCT(TRANSPOSE(Z95:AA95),Constants!$E$40:$E$41)</f>
        <v>0</v>
      </c>
    </row>
    <row r="96" spans="1:29" ht="18" customHeight="1" x14ac:dyDescent="0.35">
      <c r="A96" s="35" t="s">
        <v>235</v>
      </c>
      <c r="B96" s="35" t="s">
        <v>212</v>
      </c>
      <c r="C96" s="38">
        <f t="shared" si="10"/>
        <v>0</v>
      </c>
      <c r="D96" s="39"/>
      <c r="E96" s="39"/>
      <c r="F96" s="39"/>
      <c r="G96" s="39"/>
      <c r="H96" s="38" cm="1">
        <f t="array" ref="H96">SUMPRODUCT(TRANSPOSE(D96:G96),Constants!$D$25:$D$28)</f>
        <v>0</v>
      </c>
      <c r="I96" s="39"/>
      <c r="J96" s="39"/>
      <c r="K96" s="39"/>
      <c r="L96" s="38" cm="1">
        <f t="array" ref="L96">SUMPRODUCT(TRANSPOSE(I96:K96),Constants!$E$24:$E$26)</f>
        <v>0</v>
      </c>
      <c r="M96" s="39"/>
      <c r="N96" s="39"/>
      <c r="O96" s="39"/>
      <c r="P96" s="39"/>
      <c r="Q96" s="39"/>
      <c r="R96" s="38" cm="1">
        <f t="array" ref="R96">SUMPRODUCT(TRANSPOSE(M96:Q96),Constants!$F$24:$F$28)</f>
        <v>0</v>
      </c>
      <c r="S96" s="40"/>
      <c r="T96" s="40"/>
      <c r="U96" s="39"/>
      <c r="V96" s="94">
        <f>T96*U96*Constants!$F$37</f>
        <v>0</v>
      </c>
      <c r="W96" s="38">
        <f t="shared" si="11"/>
        <v>0</v>
      </c>
      <c r="X96" s="215" t="str">
        <f t="shared" si="12"/>
        <v/>
      </c>
      <c r="Y96" s="38">
        <f t="shared" si="13"/>
        <v>0</v>
      </c>
      <c r="Z96" s="41"/>
      <c r="AA96" s="41"/>
      <c r="AB96" s="92">
        <f t="shared" si="14"/>
        <v>0</v>
      </c>
      <c r="AC96" s="38" cm="1">
        <f t="array" ref="AC96">SUMPRODUCT(TRANSPOSE(Z96:AA96),Constants!$E$40:$E$41)</f>
        <v>0</v>
      </c>
    </row>
    <row r="97" spans="1:29" ht="18" customHeight="1" x14ac:dyDescent="0.35">
      <c r="A97" s="35" t="s">
        <v>235</v>
      </c>
      <c r="B97" s="35" t="s">
        <v>213</v>
      </c>
      <c r="C97" s="38">
        <f t="shared" si="10"/>
        <v>0</v>
      </c>
      <c r="D97" s="39"/>
      <c r="E97" s="39"/>
      <c r="F97" s="39"/>
      <c r="G97" s="39"/>
      <c r="H97" s="38" cm="1">
        <f t="array" ref="H97">SUMPRODUCT(TRANSPOSE(D97:G97),Constants!$D$25:$D$28)</f>
        <v>0</v>
      </c>
      <c r="I97" s="39"/>
      <c r="J97" s="39"/>
      <c r="K97" s="39"/>
      <c r="L97" s="38" cm="1">
        <f t="array" ref="L97">SUMPRODUCT(TRANSPOSE(I97:K97),Constants!$E$24:$E$26)</f>
        <v>0</v>
      </c>
      <c r="M97" s="39"/>
      <c r="N97" s="39"/>
      <c r="O97" s="39"/>
      <c r="P97" s="39"/>
      <c r="Q97" s="39"/>
      <c r="R97" s="38" cm="1">
        <f t="array" ref="R97">SUMPRODUCT(TRANSPOSE(M97:Q97),Constants!$F$24:$F$28)</f>
        <v>0</v>
      </c>
      <c r="S97" s="40"/>
      <c r="T97" s="40"/>
      <c r="U97" s="39"/>
      <c r="V97" s="94">
        <f>T97*U97*Constants!$F$37</f>
        <v>0</v>
      </c>
      <c r="W97" s="38">
        <f t="shared" si="11"/>
        <v>0</v>
      </c>
      <c r="X97" s="215" t="str">
        <f t="shared" si="12"/>
        <v/>
      </c>
      <c r="Y97" s="38">
        <f t="shared" si="13"/>
        <v>0</v>
      </c>
      <c r="Z97" s="41"/>
      <c r="AA97" s="41"/>
      <c r="AB97" s="92">
        <f t="shared" si="14"/>
        <v>0</v>
      </c>
      <c r="AC97" s="38" cm="1">
        <f t="array" ref="AC97">SUMPRODUCT(TRANSPOSE(Z97:AA97),Constants!$E$40:$E$41)</f>
        <v>0</v>
      </c>
    </row>
    <row r="98" spans="1:29" ht="18" customHeight="1" thickBot="1" x14ac:dyDescent="0.4">
      <c r="A98" s="100" t="s">
        <v>235</v>
      </c>
      <c r="B98" s="100" t="s">
        <v>214</v>
      </c>
      <c r="C98" s="38">
        <f t="shared" si="10"/>
        <v>0</v>
      </c>
      <c r="D98" s="89"/>
      <c r="E98" s="89"/>
      <c r="F98" s="89"/>
      <c r="G98" s="89"/>
      <c r="H98" s="38" cm="1">
        <f t="array" ref="H98">SUMPRODUCT(TRANSPOSE(D98:G98),Constants!$D$25:$D$28)</f>
        <v>0</v>
      </c>
      <c r="I98" s="89"/>
      <c r="J98" s="89"/>
      <c r="K98" s="89"/>
      <c r="L98" s="38" cm="1">
        <f t="array" ref="L98">SUMPRODUCT(TRANSPOSE(I98:K98),Constants!$E$24:$E$26)</f>
        <v>0</v>
      </c>
      <c r="M98" s="89"/>
      <c r="N98" s="89"/>
      <c r="O98" s="89"/>
      <c r="P98" s="89"/>
      <c r="Q98" s="89"/>
      <c r="R98" s="38" cm="1">
        <f t="array" ref="R98">SUMPRODUCT(TRANSPOSE(M98:Q98),Constants!$F$24:$F$28)</f>
        <v>0</v>
      </c>
      <c r="S98" s="56"/>
      <c r="T98" s="56"/>
      <c r="U98" s="89"/>
      <c r="V98" s="94">
        <f>T98*U98*Constants!$F$37</f>
        <v>0</v>
      </c>
      <c r="W98" s="38">
        <f t="shared" si="11"/>
        <v>0</v>
      </c>
      <c r="X98" s="215" t="str">
        <f t="shared" si="12"/>
        <v/>
      </c>
      <c r="Y98" s="38">
        <f t="shared" si="13"/>
        <v>0</v>
      </c>
      <c r="Z98" s="91"/>
      <c r="AA98" s="91"/>
      <c r="AB98" s="92">
        <f t="shared" si="14"/>
        <v>0</v>
      </c>
      <c r="AC98" s="38" cm="1">
        <f t="array" ref="AC98">SUMPRODUCT(TRANSPOSE(Z98:AA98),Constants!$E$40:$E$41)</f>
        <v>0</v>
      </c>
    </row>
    <row r="99" spans="1:29" ht="18" customHeight="1" x14ac:dyDescent="0.35">
      <c r="A99" s="35" t="s">
        <v>236</v>
      </c>
      <c r="B99" s="35" t="s">
        <v>209</v>
      </c>
      <c r="C99" s="38">
        <f t="shared" ref="C99:C122" si="15">H99+L99+R99+Y99+AC99</f>
        <v>0</v>
      </c>
      <c r="D99" s="42"/>
      <c r="E99" s="42"/>
      <c r="F99" s="42"/>
      <c r="G99" s="42"/>
      <c r="H99" s="38" cm="1">
        <f t="array" ref="H99">SUMPRODUCT(TRANSPOSE(D99:G99),Constants!$D$25:$D$28)</f>
        <v>0</v>
      </c>
      <c r="I99" s="42"/>
      <c r="J99" s="42"/>
      <c r="K99" s="42"/>
      <c r="L99" s="38" cm="1">
        <f t="array" ref="L99">SUMPRODUCT(TRANSPOSE(I99:K99),Constants!$E$24:$E$26)</f>
        <v>0</v>
      </c>
      <c r="M99" s="42"/>
      <c r="N99" s="42"/>
      <c r="O99" s="42"/>
      <c r="P99" s="42"/>
      <c r="Q99" s="42"/>
      <c r="R99" s="38" cm="1">
        <f t="array" ref="R99">SUMPRODUCT(TRANSPOSE(M99:Q99),Constants!$F$24:$F$28)</f>
        <v>0</v>
      </c>
      <c r="S99" s="87"/>
      <c r="T99" s="87"/>
      <c r="U99" s="42"/>
      <c r="V99" s="94">
        <f>T99*U99*Constants!$F$37</f>
        <v>0</v>
      </c>
      <c r="W99" s="38">
        <f t="shared" ref="W99:W122" si="16">_xlfn.IFNA(VLOOKUP(S99,Surface_costs,2,FALSE)*V99,0)</f>
        <v>0</v>
      </c>
      <c r="X99" s="215" t="str">
        <f t="shared" ref="X99:X122" si="17">_xlfn.IFNA(VLOOKUP(S99,Surface_costs,3,FALSE),"")</f>
        <v/>
      </c>
      <c r="Y99" s="38">
        <f t="shared" ref="Y99:Y122" si="18">IF(W99&gt;0,-PV(((1+Discount_rate)^X99-1),ROUNDUP(Analysis_period/X99,0),W99,0,1),0)</f>
        <v>0</v>
      </c>
      <c r="Z99" s="90"/>
      <c r="AA99" s="90"/>
      <c r="AB99" s="92">
        <f t="shared" ref="AB99:AB122" si="19">Z99+AA99</f>
        <v>0</v>
      </c>
      <c r="AC99" s="38" cm="1">
        <f t="array" ref="AC99">SUMPRODUCT(TRANSPOSE(Z99:AA99),Constants!$E$40:$E$41)</f>
        <v>0</v>
      </c>
    </row>
    <row r="100" spans="1:29" ht="18" customHeight="1" x14ac:dyDescent="0.35">
      <c r="A100" s="35" t="s">
        <v>236</v>
      </c>
      <c r="B100" s="35" t="s">
        <v>210</v>
      </c>
      <c r="C100" s="38">
        <f t="shared" si="15"/>
        <v>0</v>
      </c>
      <c r="D100" s="39"/>
      <c r="E100" s="39"/>
      <c r="F100" s="39"/>
      <c r="G100" s="39"/>
      <c r="H100" s="38" cm="1">
        <f t="array" ref="H100">SUMPRODUCT(TRANSPOSE(D100:G100),Constants!$D$25:$D$28)</f>
        <v>0</v>
      </c>
      <c r="I100" s="39"/>
      <c r="J100" s="39"/>
      <c r="K100" s="39"/>
      <c r="L100" s="38" cm="1">
        <f t="array" ref="L100">SUMPRODUCT(TRANSPOSE(I100:K100),Constants!$E$24:$E$26)</f>
        <v>0</v>
      </c>
      <c r="M100" s="39"/>
      <c r="N100" s="39"/>
      <c r="O100" s="39"/>
      <c r="P100" s="39"/>
      <c r="Q100" s="39"/>
      <c r="R100" s="38" cm="1">
        <f t="array" ref="R100">SUMPRODUCT(TRANSPOSE(M100:Q100),Constants!$F$24:$F$28)</f>
        <v>0</v>
      </c>
      <c r="S100" s="40"/>
      <c r="T100" s="40"/>
      <c r="U100" s="39"/>
      <c r="V100" s="94">
        <f>T100*U100*Constants!$F$37</f>
        <v>0</v>
      </c>
      <c r="W100" s="38">
        <f t="shared" si="16"/>
        <v>0</v>
      </c>
      <c r="X100" s="215" t="str">
        <f t="shared" si="17"/>
        <v/>
      </c>
      <c r="Y100" s="38">
        <f t="shared" si="18"/>
        <v>0</v>
      </c>
      <c r="Z100" s="41"/>
      <c r="AA100" s="41"/>
      <c r="AB100" s="92">
        <f t="shared" si="19"/>
        <v>0</v>
      </c>
      <c r="AC100" s="38" cm="1">
        <f t="array" ref="AC100">SUMPRODUCT(TRANSPOSE(Z100:AA100),Constants!$E$40:$E$41)</f>
        <v>0</v>
      </c>
    </row>
    <row r="101" spans="1:29" ht="18" customHeight="1" x14ac:dyDescent="0.35">
      <c r="A101" s="35" t="s">
        <v>236</v>
      </c>
      <c r="B101" s="35" t="s">
        <v>211</v>
      </c>
      <c r="C101" s="38">
        <f t="shared" si="15"/>
        <v>0</v>
      </c>
      <c r="D101" s="39"/>
      <c r="E101" s="39"/>
      <c r="F101" s="39"/>
      <c r="G101" s="39"/>
      <c r="H101" s="38" cm="1">
        <f t="array" ref="H101">SUMPRODUCT(TRANSPOSE(D101:G101),Constants!$D$25:$D$28)</f>
        <v>0</v>
      </c>
      <c r="I101" s="39"/>
      <c r="J101" s="39"/>
      <c r="K101" s="39"/>
      <c r="L101" s="38" cm="1">
        <f t="array" ref="L101">SUMPRODUCT(TRANSPOSE(I101:K101),Constants!$E$24:$E$26)</f>
        <v>0</v>
      </c>
      <c r="M101" s="39"/>
      <c r="N101" s="39"/>
      <c r="O101" s="39"/>
      <c r="P101" s="39"/>
      <c r="Q101" s="39"/>
      <c r="R101" s="38" cm="1">
        <f t="array" ref="R101">SUMPRODUCT(TRANSPOSE(M101:Q101),Constants!$F$24:$F$28)</f>
        <v>0</v>
      </c>
      <c r="S101" s="40"/>
      <c r="T101" s="40"/>
      <c r="U101" s="39"/>
      <c r="V101" s="94">
        <f>T101*U101*Constants!$F$37</f>
        <v>0</v>
      </c>
      <c r="W101" s="38">
        <f t="shared" si="16"/>
        <v>0</v>
      </c>
      <c r="X101" s="215" t="str">
        <f t="shared" si="17"/>
        <v/>
      </c>
      <c r="Y101" s="38">
        <f t="shared" si="18"/>
        <v>0</v>
      </c>
      <c r="Z101" s="41"/>
      <c r="AA101" s="41"/>
      <c r="AB101" s="92">
        <f t="shared" si="19"/>
        <v>0</v>
      </c>
      <c r="AC101" s="38" cm="1">
        <f t="array" ref="AC101">SUMPRODUCT(TRANSPOSE(Z101:AA101),Constants!$E$40:$E$41)</f>
        <v>0</v>
      </c>
    </row>
    <row r="102" spans="1:29" ht="18" customHeight="1" x14ac:dyDescent="0.35">
      <c r="A102" s="35" t="s">
        <v>236</v>
      </c>
      <c r="B102" s="35" t="s">
        <v>212</v>
      </c>
      <c r="C102" s="38">
        <f t="shared" si="15"/>
        <v>0</v>
      </c>
      <c r="D102" s="39"/>
      <c r="E102" s="39"/>
      <c r="F102" s="39"/>
      <c r="G102" s="39"/>
      <c r="H102" s="38" cm="1">
        <f t="array" ref="H102">SUMPRODUCT(TRANSPOSE(D102:G102),Constants!$D$25:$D$28)</f>
        <v>0</v>
      </c>
      <c r="I102" s="39"/>
      <c r="J102" s="39"/>
      <c r="K102" s="39"/>
      <c r="L102" s="38" cm="1">
        <f t="array" ref="L102">SUMPRODUCT(TRANSPOSE(I102:K102),Constants!$E$24:$E$26)</f>
        <v>0</v>
      </c>
      <c r="M102" s="39"/>
      <c r="N102" s="39"/>
      <c r="O102" s="39"/>
      <c r="P102" s="39"/>
      <c r="Q102" s="39"/>
      <c r="R102" s="38" cm="1">
        <f t="array" ref="R102">SUMPRODUCT(TRANSPOSE(M102:Q102),Constants!$F$24:$F$28)</f>
        <v>0</v>
      </c>
      <c r="S102" s="40"/>
      <c r="T102" s="40"/>
      <c r="U102" s="39"/>
      <c r="V102" s="94">
        <f>T102*U102*Constants!$F$37</f>
        <v>0</v>
      </c>
      <c r="W102" s="38">
        <f t="shared" si="16"/>
        <v>0</v>
      </c>
      <c r="X102" s="215" t="str">
        <f t="shared" si="17"/>
        <v/>
      </c>
      <c r="Y102" s="38">
        <f t="shared" si="18"/>
        <v>0</v>
      </c>
      <c r="Z102" s="41"/>
      <c r="AA102" s="41"/>
      <c r="AB102" s="92">
        <f t="shared" si="19"/>
        <v>0</v>
      </c>
      <c r="AC102" s="38" cm="1">
        <f t="array" ref="AC102">SUMPRODUCT(TRANSPOSE(Z102:AA102),Constants!$E$40:$E$41)</f>
        <v>0</v>
      </c>
    </row>
    <row r="103" spans="1:29" ht="18" customHeight="1" x14ac:dyDescent="0.35">
      <c r="A103" s="35" t="s">
        <v>236</v>
      </c>
      <c r="B103" s="35" t="s">
        <v>213</v>
      </c>
      <c r="C103" s="38">
        <f t="shared" si="15"/>
        <v>0</v>
      </c>
      <c r="D103" s="39"/>
      <c r="E103" s="39"/>
      <c r="F103" s="39"/>
      <c r="G103" s="39"/>
      <c r="H103" s="38" cm="1">
        <f t="array" ref="H103">SUMPRODUCT(TRANSPOSE(D103:G103),Constants!$D$25:$D$28)</f>
        <v>0</v>
      </c>
      <c r="I103" s="39"/>
      <c r="J103" s="39"/>
      <c r="K103" s="39"/>
      <c r="L103" s="38" cm="1">
        <f t="array" ref="L103">SUMPRODUCT(TRANSPOSE(I103:K103),Constants!$E$24:$E$26)</f>
        <v>0</v>
      </c>
      <c r="M103" s="39"/>
      <c r="N103" s="39"/>
      <c r="O103" s="39"/>
      <c r="P103" s="39"/>
      <c r="Q103" s="39"/>
      <c r="R103" s="38" cm="1">
        <f t="array" ref="R103">SUMPRODUCT(TRANSPOSE(M103:Q103),Constants!$F$24:$F$28)</f>
        <v>0</v>
      </c>
      <c r="S103" s="40"/>
      <c r="T103" s="40"/>
      <c r="U103" s="39"/>
      <c r="V103" s="94">
        <f>T103*U103*Constants!$F$37</f>
        <v>0</v>
      </c>
      <c r="W103" s="38">
        <f t="shared" si="16"/>
        <v>0</v>
      </c>
      <c r="X103" s="215" t="str">
        <f t="shared" si="17"/>
        <v/>
      </c>
      <c r="Y103" s="38">
        <f t="shared" si="18"/>
        <v>0</v>
      </c>
      <c r="Z103" s="41"/>
      <c r="AA103" s="41"/>
      <c r="AB103" s="92">
        <f t="shared" si="19"/>
        <v>0</v>
      </c>
      <c r="AC103" s="38" cm="1">
        <f t="array" ref="AC103">SUMPRODUCT(TRANSPOSE(Z103:AA103),Constants!$E$40:$E$41)</f>
        <v>0</v>
      </c>
    </row>
    <row r="104" spans="1:29" ht="18" customHeight="1" thickBot="1" x14ac:dyDescent="0.4">
      <c r="A104" s="100" t="s">
        <v>236</v>
      </c>
      <c r="B104" s="100" t="s">
        <v>214</v>
      </c>
      <c r="C104" s="38">
        <f t="shared" si="15"/>
        <v>0</v>
      </c>
      <c r="D104" s="89"/>
      <c r="E104" s="89"/>
      <c r="F104" s="89"/>
      <c r="G104" s="89"/>
      <c r="H104" s="38" cm="1">
        <f t="array" ref="H104">SUMPRODUCT(TRANSPOSE(D104:G104),Constants!$D$25:$D$28)</f>
        <v>0</v>
      </c>
      <c r="I104" s="89"/>
      <c r="J104" s="89"/>
      <c r="K104" s="89"/>
      <c r="L104" s="38" cm="1">
        <f t="array" ref="L104">SUMPRODUCT(TRANSPOSE(I104:K104),Constants!$E$24:$E$26)</f>
        <v>0</v>
      </c>
      <c r="M104" s="89"/>
      <c r="N104" s="89"/>
      <c r="O104" s="89"/>
      <c r="P104" s="89"/>
      <c r="Q104" s="89"/>
      <c r="R104" s="38" cm="1">
        <f t="array" ref="R104">SUMPRODUCT(TRANSPOSE(M104:Q104),Constants!$F$24:$F$28)</f>
        <v>0</v>
      </c>
      <c r="S104" s="56"/>
      <c r="T104" s="56"/>
      <c r="U104" s="89"/>
      <c r="V104" s="94">
        <f>T104*U104*Constants!$F$37</f>
        <v>0</v>
      </c>
      <c r="W104" s="38">
        <f t="shared" si="16"/>
        <v>0</v>
      </c>
      <c r="X104" s="215" t="str">
        <f t="shared" si="17"/>
        <v/>
      </c>
      <c r="Y104" s="38">
        <f t="shared" si="18"/>
        <v>0</v>
      </c>
      <c r="Z104" s="91"/>
      <c r="AA104" s="91"/>
      <c r="AB104" s="92">
        <f t="shared" si="19"/>
        <v>0</v>
      </c>
      <c r="AC104" s="38" cm="1">
        <f t="array" ref="AC104">SUMPRODUCT(TRANSPOSE(Z104:AA104),Constants!$E$40:$E$41)</f>
        <v>0</v>
      </c>
    </row>
    <row r="105" spans="1:29" ht="18" customHeight="1" x14ac:dyDescent="0.35">
      <c r="A105" s="35" t="s">
        <v>237</v>
      </c>
      <c r="B105" s="35" t="s">
        <v>209</v>
      </c>
      <c r="C105" s="38">
        <f t="shared" si="15"/>
        <v>0</v>
      </c>
      <c r="D105" s="42"/>
      <c r="E105" s="42"/>
      <c r="F105" s="42"/>
      <c r="G105" s="42"/>
      <c r="H105" s="38" cm="1">
        <f t="array" ref="H105">SUMPRODUCT(TRANSPOSE(D105:G105),Constants!$D$25:$D$28)</f>
        <v>0</v>
      </c>
      <c r="I105" s="42"/>
      <c r="J105" s="42"/>
      <c r="K105" s="42"/>
      <c r="L105" s="38" cm="1">
        <f t="array" ref="L105">SUMPRODUCT(TRANSPOSE(I105:K105),Constants!$E$24:$E$26)</f>
        <v>0</v>
      </c>
      <c r="M105" s="42"/>
      <c r="N105" s="42"/>
      <c r="O105" s="42"/>
      <c r="P105" s="42"/>
      <c r="Q105" s="42"/>
      <c r="R105" s="38" cm="1">
        <f t="array" ref="R105">SUMPRODUCT(TRANSPOSE(M105:Q105),Constants!$F$24:$F$28)</f>
        <v>0</v>
      </c>
      <c r="S105" s="87"/>
      <c r="T105" s="87"/>
      <c r="U105" s="42"/>
      <c r="V105" s="94">
        <f>T105*U105*Constants!$F$37</f>
        <v>0</v>
      </c>
      <c r="W105" s="38">
        <f t="shared" si="16"/>
        <v>0</v>
      </c>
      <c r="X105" s="215" t="str">
        <f t="shared" si="17"/>
        <v/>
      </c>
      <c r="Y105" s="38">
        <f t="shared" si="18"/>
        <v>0</v>
      </c>
      <c r="Z105" s="90"/>
      <c r="AA105" s="90"/>
      <c r="AB105" s="92">
        <f t="shared" si="19"/>
        <v>0</v>
      </c>
      <c r="AC105" s="38" cm="1">
        <f t="array" ref="AC105">SUMPRODUCT(TRANSPOSE(Z105:AA105),Constants!$E$40:$E$41)</f>
        <v>0</v>
      </c>
    </row>
    <row r="106" spans="1:29" ht="18" customHeight="1" x14ac:dyDescent="0.35">
      <c r="A106" s="35" t="s">
        <v>237</v>
      </c>
      <c r="B106" s="35" t="s">
        <v>210</v>
      </c>
      <c r="C106" s="38">
        <f t="shared" si="15"/>
        <v>0</v>
      </c>
      <c r="D106" s="39"/>
      <c r="E106" s="39"/>
      <c r="F106" s="39"/>
      <c r="G106" s="39"/>
      <c r="H106" s="38" cm="1">
        <f t="array" ref="H106">SUMPRODUCT(TRANSPOSE(D106:G106),Constants!$D$25:$D$28)</f>
        <v>0</v>
      </c>
      <c r="I106" s="39"/>
      <c r="J106" s="39"/>
      <c r="K106" s="39"/>
      <c r="L106" s="38" cm="1">
        <f t="array" ref="L106">SUMPRODUCT(TRANSPOSE(I106:K106),Constants!$E$24:$E$26)</f>
        <v>0</v>
      </c>
      <c r="M106" s="39"/>
      <c r="N106" s="39"/>
      <c r="O106" s="39"/>
      <c r="P106" s="39"/>
      <c r="Q106" s="39"/>
      <c r="R106" s="38" cm="1">
        <f t="array" ref="R106">SUMPRODUCT(TRANSPOSE(M106:Q106),Constants!$F$24:$F$28)</f>
        <v>0</v>
      </c>
      <c r="S106" s="40"/>
      <c r="T106" s="40"/>
      <c r="U106" s="39"/>
      <c r="V106" s="94">
        <f>T106*U106*Constants!$F$37</f>
        <v>0</v>
      </c>
      <c r="W106" s="38">
        <f t="shared" si="16"/>
        <v>0</v>
      </c>
      <c r="X106" s="215" t="str">
        <f t="shared" si="17"/>
        <v/>
      </c>
      <c r="Y106" s="38">
        <f t="shared" si="18"/>
        <v>0</v>
      </c>
      <c r="Z106" s="41"/>
      <c r="AA106" s="41"/>
      <c r="AB106" s="92">
        <f t="shared" si="19"/>
        <v>0</v>
      </c>
      <c r="AC106" s="38" cm="1">
        <f t="array" ref="AC106">SUMPRODUCT(TRANSPOSE(Z106:AA106),Constants!$E$40:$E$41)</f>
        <v>0</v>
      </c>
    </row>
    <row r="107" spans="1:29" ht="18" customHeight="1" x14ac:dyDescent="0.35">
      <c r="A107" s="35" t="s">
        <v>237</v>
      </c>
      <c r="B107" s="35" t="s">
        <v>211</v>
      </c>
      <c r="C107" s="38">
        <f t="shared" si="15"/>
        <v>0</v>
      </c>
      <c r="D107" s="39"/>
      <c r="E107" s="39"/>
      <c r="F107" s="39"/>
      <c r="G107" s="39"/>
      <c r="H107" s="38" cm="1">
        <f t="array" ref="H107">SUMPRODUCT(TRANSPOSE(D107:G107),Constants!$D$25:$D$28)</f>
        <v>0</v>
      </c>
      <c r="I107" s="39"/>
      <c r="J107" s="39"/>
      <c r="K107" s="39"/>
      <c r="L107" s="38" cm="1">
        <f t="array" ref="L107">SUMPRODUCT(TRANSPOSE(I107:K107),Constants!$E$24:$E$26)</f>
        <v>0</v>
      </c>
      <c r="M107" s="39"/>
      <c r="N107" s="39"/>
      <c r="O107" s="39"/>
      <c r="P107" s="39"/>
      <c r="Q107" s="39"/>
      <c r="R107" s="38" cm="1">
        <f t="array" ref="R107">SUMPRODUCT(TRANSPOSE(M107:Q107),Constants!$F$24:$F$28)</f>
        <v>0</v>
      </c>
      <c r="S107" s="40"/>
      <c r="T107" s="40"/>
      <c r="U107" s="39"/>
      <c r="V107" s="94">
        <f>T107*U107*Constants!$F$37</f>
        <v>0</v>
      </c>
      <c r="W107" s="38">
        <f t="shared" si="16"/>
        <v>0</v>
      </c>
      <c r="X107" s="215" t="str">
        <f t="shared" si="17"/>
        <v/>
      </c>
      <c r="Y107" s="38">
        <f t="shared" si="18"/>
        <v>0</v>
      </c>
      <c r="Z107" s="41"/>
      <c r="AA107" s="41"/>
      <c r="AB107" s="92">
        <f t="shared" si="19"/>
        <v>0</v>
      </c>
      <c r="AC107" s="38" cm="1">
        <f t="array" ref="AC107">SUMPRODUCT(TRANSPOSE(Z107:AA107),Constants!$E$40:$E$41)</f>
        <v>0</v>
      </c>
    </row>
    <row r="108" spans="1:29" ht="18" customHeight="1" x14ac:dyDescent="0.35">
      <c r="A108" s="35" t="s">
        <v>237</v>
      </c>
      <c r="B108" s="35" t="s">
        <v>212</v>
      </c>
      <c r="C108" s="38">
        <f t="shared" si="15"/>
        <v>0</v>
      </c>
      <c r="D108" s="39"/>
      <c r="E108" s="39"/>
      <c r="F108" s="39"/>
      <c r="G108" s="39"/>
      <c r="H108" s="38" cm="1">
        <f t="array" ref="H108">SUMPRODUCT(TRANSPOSE(D108:G108),Constants!$D$25:$D$28)</f>
        <v>0</v>
      </c>
      <c r="I108" s="39"/>
      <c r="J108" s="39"/>
      <c r="K108" s="39"/>
      <c r="L108" s="38" cm="1">
        <f t="array" ref="L108">SUMPRODUCT(TRANSPOSE(I108:K108),Constants!$E$24:$E$26)</f>
        <v>0</v>
      </c>
      <c r="M108" s="39"/>
      <c r="N108" s="39"/>
      <c r="O108" s="39"/>
      <c r="P108" s="39"/>
      <c r="Q108" s="39"/>
      <c r="R108" s="38" cm="1">
        <f t="array" ref="R108">SUMPRODUCT(TRANSPOSE(M108:Q108),Constants!$F$24:$F$28)</f>
        <v>0</v>
      </c>
      <c r="S108" s="40"/>
      <c r="T108" s="40"/>
      <c r="U108" s="39"/>
      <c r="V108" s="94">
        <f>T108*U108*Constants!$F$37</f>
        <v>0</v>
      </c>
      <c r="W108" s="38">
        <f t="shared" si="16"/>
        <v>0</v>
      </c>
      <c r="X108" s="215" t="str">
        <f t="shared" si="17"/>
        <v/>
      </c>
      <c r="Y108" s="38">
        <f t="shared" si="18"/>
        <v>0</v>
      </c>
      <c r="Z108" s="41"/>
      <c r="AA108" s="41"/>
      <c r="AB108" s="92">
        <f t="shared" si="19"/>
        <v>0</v>
      </c>
      <c r="AC108" s="38" cm="1">
        <f t="array" ref="AC108">SUMPRODUCT(TRANSPOSE(Z108:AA108),Constants!$E$40:$E$41)</f>
        <v>0</v>
      </c>
    </row>
    <row r="109" spans="1:29" ht="18" customHeight="1" x14ac:dyDescent="0.35">
      <c r="A109" s="35" t="s">
        <v>237</v>
      </c>
      <c r="B109" s="35" t="s">
        <v>213</v>
      </c>
      <c r="C109" s="38">
        <f t="shared" si="15"/>
        <v>0</v>
      </c>
      <c r="D109" s="39"/>
      <c r="E109" s="39"/>
      <c r="F109" s="39"/>
      <c r="G109" s="39"/>
      <c r="H109" s="38" cm="1">
        <f t="array" ref="H109">SUMPRODUCT(TRANSPOSE(D109:G109),Constants!$D$25:$D$28)</f>
        <v>0</v>
      </c>
      <c r="I109" s="39"/>
      <c r="J109" s="39"/>
      <c r="K109" s="39"/>
      <c r="L109" s="38" cm="1">
        <f t="array" ref="L109">SUMPRODUCT(TRANSPOSE(I109:K109),Constants!$E$24:$E$26)</f>
        <v>0</v>
      </c>
      <c r="M109" s="39"/>
      <c r="N109" s="39"/>
      <c r="O109" s="39"/>
      <c r="P109" s="39"/>
      <c r="Q109" s="39"/>
      <c r="R109" s="38" cm="1">
        <f t="array" ref="R109">SUMPRODUCT(TRANSPOSE(M109:Q109),Constants!$F$24:$F$28)</f>
        <v>0</v>
      </c>
      <c r="S109" s="40"/>
      <c r="T109" s="40"/>
      <c r="U109" s="39"/>
      <c r="V109" s="94">
        <f>T109*U109*Constants!$F$37</f>
        <v>0</v>
      </c>
      <c r="W109" s="38">
        <f t="shared" si="16"/>
        <v>0</v>
      </c>
      <c r="X109" s="215" t="str">
        <f t="shared" si="17"/>
        <v/>
      </c>
      <c r="Y109" s="38">
        <f t="shared" si="18"/>
        <v>0</v>
      </c>
      <c r="Z109" s="41"/>
      <c r="AA109" s="41"/>
      <c r="AB109" s="92">
        <f t="shared" si="19"/>
        <v>0</v>
      </c>
      <c r="AC109" s="38" cm="1">
        <f t="array" ref="AC109">SUMPRODUCT(TRANSPOSE(Z109:AA109),Constants!$E$40:$E$41)</f>
        <v>0</v>
      </c>
    </row>
    <row r="110" spans="1:29" ht="18" customHeight="1" thickBot="1" x14ac:dyDescent="0.4">
      <c r="A110" s="100" t="s">
        <v>237</v>
      </c>
      <c r="B110" s="100" t="s">
        <v>214</v>
      </c>
      <c r="C110" s="38">
        <f t="shared" si="15"/>
        <v>0</v>
      </c>
      <c r="D110" s="89"/>
      <c r="E110" s="89"/>
      <c r="F110" s="89"/>
      <c r="G110" s="89"/>
      <c r="H110" s="38" cm="1">
        <f t="array" ref="H110">SUMPRODUCT(TRANSPOSE(D110:G110),Constants!$D$25:$D$28)</f>
        <v>0</v>
      </c>
      <c r="I110" s="89"/>
      <c r="J110" s="89"/>
      <c r="K110" s="89"/>
      <c r="L110" s="38" cm="1">
        <f t="array" ref="L110">SUMPRODUCT(TRANSPOSE(I110:K110),Constants!$E$24:$E$26)</f>
        <v>0</v>
      </c>
      <c r="M110" s="89"/>
      <c r="N110" s="89"/>
      <c r="O110" s="89"/>
      <c r="P110" s="89"/>
      <c r="Q110" s="89"/>
      <c r="R110" s="38" cm="1">
        <f t="array" ref="R110">SUMPRODUCT(TRANSPOSE(M110:Q110),Constants!$F$24:$F$28)</f>
        <v>0</v>
      </c>
      <c r="S110" s="56"/>
      <c r="T110" s="56"/>
      <c r="U110" s="89"/>
      <c r="V110" s="94">
        <f>T110*U110*Constants!$F$37</f>
        <v>0</v>
      </c>
      <c r="W110" s="38">
        <f t="shared" si="16"/>
        <v>0</v>
      </c>
      <c r="X110" s="215" t="str">
        <f t="shared" si="17"/>
        <v/>
      </c>
      <c r="Y110" s="38">
        <f t="shared" si="18"/>
        <v>0</v>
      </c>
      <c r="Z110" s="91"/>
      <c r="AA110" s="91"/>
      <c r="AB110" s="92">
        <f t="shared" si="19"/>
        <v>0</v>
      </c>
      <c r="AC110" s="38" cm="1">
        <f t="array" ref="AC110">SUMPRODUCT(TRANSPOSE(Z110:AA110),Constants!$E$40:$E$41)</f>
        <v>0</v>
      </c>
    </row>
    <row r="111" spans="1:29" ht="18" customHeight="1" x14ac:dyDescent="0.35">
      <c r="A111" s="35" t="s">
        <v>238</v>
      </c>
      <c r="B111" s="35" t="s">
        <v>209</v>
      </c>
      <c r="C111" s="38">
        <f t="shared" si="15"/>
        <v>0</v>
      </c>
      <c r="D111" s="42"/>
      <c r="E111" s="42"/>
      <c r="F111" s="42"/>
      <c r="G111" s="42"/>
      <c r="H111" s="38" cm="1">
        <f t="array" ref="H111">SUMPRODUCT(TRANSPOSE(D111:G111),Constants!$D$25:$D$28)</f>
        <v>0</v>
      </c>
      <c r="I111" s="42"/>
      <c r="J111" s="42"/>
      <c r="K111" s="42"/>
      <c r="L111" s="38" cm="1">
        <f t="array" ref="L111">SUMPRODUCT(TRANSPOSE(I111:K111),Constants!$E$24:$E$26)</f>
        <v>0</v>
      </c>
      <c r="M111" s="42"/>
      <c r="N111" s="42"/>
      <c r="O111" s="42"/>
      <c r="P111" s="42"/>
      <c r="Q111" s="42"/>
      <c r="R111" s="38" cm="1">
        <f t="array" ref="R111">SUMPRODUCT(TRANSPOSE(M111:Q111),Constants!$F$24:$F$28)</f>
        <v>0</v>
      </c>
      <c r="S111" s="87"/>
      <c r="T111" s="87"/>
      <c r="U111" s="42"/>
      <c r="V111" s="94">
        <f>T111*U111*Constants!$F$37</f>
        <v>0</v>
      </c>
      <c r="W111" s="38">
        <f t="shared" si="16"/>
        <v>0</v>
      </c>
      <c r="X111" s="215" t="str">
        <f t="shared" si="17"/>
        <v/>
      </c>
      <c r="Y111" s="38">
        <f t="shared" si="18"/>
        <v>0</v>
      </c>
      <c r="Z111" s="90"/>
      <c r="AA111" s="90"/>
      <c r="AB111" s="92">
        <f t="shared" si="19"/>
        <v>0</v>
      </c>
      <c r="AC111" s="38" cm="1">
        <f t="array" ref="AC111">SUMPRODUCT(TRANSPOSE(Z111:AA111),Constants!$E$40:$E$41)</f>
        <v>0</v>
      </c>
    </row>
    <row r="112" spans="1:29" ht="18" customHeight="1" x14ac:dyDescent="0.35">
      <c r="A112" s="35" t="s">
        <v>238</v>
      </c>
      <c r="B112" s="35" t="s">
        <v>210</v>
      </c>
      <c r="C112" s="38">
        <f t="shared" si="15"/>
        <v>0</v>
      </c>
      <c r="D112" s="39"/>
      <c r="E112" s="39"/>
      <c r="F112" s="39"/>
      <c r="G112" s="39"/>
      <c r="H112" s="38" cm="1">
        <f t="array" ref="H112">SUMPRODUCT(TRANSPOSE(D112:G112),Constants!$D$25:$D$28)</f>
        <v>0</v>
      </c>
      <c r="I112" s="39"/>
      <c r="J112" s="39"/>
      <c r="K112" s="39"/>
      <c r="L112" s="38" cm="1">
        <f t="array" ref="L112">SUMPRODUCT(TRANSPOSE(I112:K112),Constants!$E$24:$E$26)</f>
        <v>0</v>
      </c>
      <c r="M112" s="39"/>
      <c r="N112" s="39"/>
      <c r="O112" s="39"/>
      <c r="P112" s="39"/>
      <c r="Q112" s="39"/>
      <c r="R112" s="38" cm="1">
        <f t="array" ref="R112">SUMPRODUCT(TRANSPOSE(M112:Q112),Constants!$F$24:$F$28)</f>
        <v>0</v>
      </c>
      <c r="S112" s="40"/>
      <c r="T112" s="40"/>
      <c r="U112" s="39"/>
      <c r="V112" s="94">
        <f>T112*U112*Constants!$F$37</f>
        <v>0</v>
      </c>
      <c r="W112" s="38">
        <f t="shared" si="16"/>
        <v>0</v>
      </c>
      <c r="X112" s="215" t="str">
        <f t="shared" si="17"/>
        <v/>
      </c>
      <c r="Y112" s="38">
        <f t="shared" si="18"/>
        <v>0</v>
      </c>
      <c r="Z112" s="41"/>
      <c r="AA112" s="41"/>
      <c r="AB112" s="92">
        <f t="shared" si="19"/>
        <v>0</v>
      </c>
      <c r="AC112" s="38" cm="1">
        <f t="array" ref="AC112">SUMPRODUCT(TRANSPOSE(Z112:AA112),Constants!$E$40:$E$41)</f>
        <v>0</v>
      </c>
    </row>
    <row r="113" spans="1:29" ht="18" customHeight="1" x14ac:dyDescent="0.35">
      <c r="A113" s="35" t="s">
        <v>238</v>
      </c>
      <c r="B113" s="35" t="s">
        <v>211</v>
      </c>
      <c r="C113" s="38">
        <f t="shared" si="15"/>
        <v>0</v>
      </c>
      <c r="D113" s="39"/>
      <c r="E113" s="39"/>
      <c r="F113" s="39"/>
      <c r="G113" s="39"/>
      <c r="H113" s="38" cm="1">
        <f t="array" ref="H113">SUMPRODUCT(TRANSPOSE(D113:G113),Constants!$D$25:$D$28)</f>
        <v>0</v>
      </c>
      <c r="I113" s="39"/>
      <c r="J113" s="39"/>
      <c r="K113" s="39"/>
      <c r="L113" s="38" cm="1">
        <f t="array" ref="L113">SUMPRODUCT(TRANSPOSE(I113:K113),Constants!$E$24:$E$26)</f>
        <v>0</v>
      </c>
      <c r="M113" s="39"/>
      <c r="N113" s="39"/>
      <c r="O113" s="39"/>
      <c r="P113" s="39"/>
      <c r="Q113" s="39"/>
      <c r="R113" s="38" cm="1">
        <f t="array" ref="R113">SUMPRODUCT(TRANSPOSE(M113:Q113),Constants!$F$24:$F$28)</f>
        <v>0</v>
      </c>
      <c r="S113" s="40"/>
      <c r="T113" s="40"/>
      <c r="U113" s="39"/>
      <c r="V113" s="94">
        <f>T113*U113*Constants!$F$37</f>
        <v>0</v>
      </c>
      <c r="W113" s="38">
        <f t="shared" si="16"/>
        <v>0</v>
      </c>
      <c r="X113" s="215" t="str">
        <f t="shared" si="17"/>
        <v/>
      </c>
      <c r="Y113" s="38">
        <f t="shared" si="18"/>
        <v>0</v>
      </c>
      <c r="Z113" s="41"/>
      <c r="AA113" s="41"/>
      <c r="AB113" s="92">
        <f t="shared" si="19"/>
        <v>0</v>
      </c>
      <c r="AC113" s="38" cm="1">
        <f t="array" ref="AC113">SUMPRODUCT(TRANSPOSE(Z113:AA113),Constants!$E$40:$E$41)</f>
        <v>0</v>
      </c>
    </row>
    <row r="114" spans="1:29" ht="18" customHeight="1" x14ac:dyDescent="0.35">
      <c r="A114" s="35" t="s">
        <v>238</v>
      </c>
      <c r="B114" s="35" t="s">
        <v>212</v>
      </c>
      <c r="C114" s="38">
        <f t="shared" si="15"/>
        <v>0</v>
      </c>
      <c r="D114" s="39"/>
      <c r="E114" s="39"/>
      <c r="F114" s="39"/>
      <c r="G114" s="39"/>
      <c r="H114" s="38" cm="1">
        <f t="array" ref="H114">SUMPRODUCT(TRANSPOSE(D114:G114),Constants!$D$25:$D$28)</f>
        <v>0</v>
      </c>
      <c r="I114" s="39"/>
      <c r="J114" s="39"/>
      <c r="K114" s="39"/>
      <c r="L114" s="38" cm="1">
        <f t="array" ref="L114">SUMPRODUCT(TRANSPOSE(I114:K114),Constants!$E$24:$E$26)</f>
        <v>0</v>
      </c>
      <c r="M114" s="39"/>
      <c r="N114" s="39"/>
      <c r="O114" s="39"/>
      <c r="P114" s="39"/>
      <c r="Q114" s="39"/>
      <c r="R114" s="38" cm="1">
        <f t="array" ref="R114">SUMPRODUCT(TRANSPOSE(M114:Q114),Constants!$F$24:$F$28)</f>
        <v>0</v>
      </c>
      <c r="S114" s="40"/>
      <c r="T114" s="40"/>
      <c r="U114" s="39"/>
      <c r="V114" s="94">
        <f>T114*U114*Constants!$F$37</f>
        <v>0</v>
      </c>
      <c r="W114" s="38">
        <f t="shared" si="16"/>
        <v>0</v>
      </c>
      <c r="X114" s="215" t="str">
        <f t="shared" si="17"/>
        <v/>
      </c>
      <c r="Y114" s="38">
        <f t="shared" si="18"/>
        <v>0</v>
      </c>
      <c r="Z114" s="41"/>
      <c r="AA114" s="41"/>
      <c r="AB114" s="92">
        <f t="shared" si="19"/>
        <v>0</v>
      </c>
      <c r="AC114" s="38" cm="1">
        <f t="array" ref="AC114">SUMPRODUCT(TRANSPOSE(Z114:AA114),Constants!$E$40:$E$41)</f>
        <v>0</v>
      </c>
    </row>
    <row r="115" spans="1:29" ht="18" customHeight="1" x14ac:dyDescent="0.35">
      <c r="A115" s="35" t="s">
        <v>238</v>
      </c>
      <c r="B115" s="35" t="s">
        <v>213</v>
      </c>
      <c r="C115" s="38">
        <f t="shared" si="15"/>
        <v>0</v>
      </c>
      <c r="D115" s="39"/>
      <c r="E115" s="39"/>
      <c r="F115" s="39"/>
      <c r="G115" s="39"/>
      <c r="H115" s="38" cm="1">
        <f t="array" ref="H115">SUMPRODUCT(TRANSPOSE(D115:G115),Constants!$D$25:$D$28)</f>
        <v>0</v>
      </c>
      <c r="I115" s="39"/>
      <c r="J115" s="39"/>
      <c r="K115" s="39"/>
      <c r="L115" s="38" cm="1">
        <f t="array" ref="L115">SUMPRODUCT(TRANSPOSE(I115:K115),Constants!$E$24:$E$26)</f>
        <v>0</v>
      </c>
      <c r="M115" s="39"/>
      <c r="N115" s="39"/>
      <c r="O115" s="39"/>
      <c r="P115" s="39"/>
      <c r="Q115" s="39"/>
      <c r="R115" s="38" cm="1">
        <f t="array" ref="R115">SUMPRODUCT(TRANSPOSE(M115:Q115),Constants!$F$24:$F$28)</f>
        <v>0</v>
      </c>
      <c r="S115" s="40"/>
      <c r="T115" s="40"/>
      <c r="U115" s="39"/>
      <c r="V115" s="94">
        <f>T115*U115*Constants!$F$37</f>
        <v>0</v>
      </c>
      <c r="W115" s="38">
        <f t="shared" si="16"/>
        <v>0</v>
      </c>
      <c r="X115" s="215" t="str">
        <f t="shared" si="17"/>
        <v/>
      </c>
      <c r="Y115" s="38">
        <f t="shared" si="18"/>
        <v>0</v>
      </c>
      <c r="Z115" s="41"/>
      <c r="AA115" s="41"/>
      <c r="AB115" s="92">
        <f t="shared" si="19"/>
        <v>0</v>
      </c>
      <c r="AC115" s="38" cm="1">
        <f t="array" ref="AC115">SUMPRODUCT(TRANSPOSE(Z115:AA115),Constants!$E$40:$E$41)</f>
        <v>0</v>
      </c>
    </row>
    <row r="116" spans="1:29" ht="18" customHeight="1" thickBot="1" x14ac:dyDescent="0.4">
      <c r="A116" s="100" t="s">
        <v>238</v>
      </c>
      <c r="B116" s="100" t="s">
        <v>214</v>
      </c>
      <c r="C116" s="38">
        <f t="shared" si="15"/>
        <v>0</v>
      </c>
      <c r="D116" s="89"/>
      <c r="E116" s="89"/>
      <c r="F116" s="89"/>
      <c r="G116" s="89"/>
      <c r="H116" s="38" cm="1">
        <f t="array" ref="H116">SUMPRODUCT(TRANSPOSE(D116:G116),Constants!$D$25:$D$28)</f>
        <v>0</v>
      </c>
      <c r="I116" s="89"/>
      <c r="J116" s="89"/>
      <c r="K116" s="89"/>
      <c r="L116" s="38" cm="1">
        <f t="array" ref="L116">SUMPRODUCT(TRANSPOSE(I116:K116),Constants!$E$24:$E$26)</f>
        <v>0</v>
      </c>
      <c r="M116" s="89"/>
      <c r="N116" s="89"/>
      <c r="O116" s="89"/>
      <c r="P116" s="89"/>
      <c r="Q116" s="89"/>
      <c r="R116" s="38" cm="1">
        <f t="array" ref="R116">SUMPRODUCT(TRANSPOSE(M116:Q116),Constants!$F$24:$F$28)</f>
        <v>0</v>
      </c>
      <c r="S116" s="56"/>
      <c r="T116" s="56"/>
      <c r="U116" s="89"/>
      <c r="V116" s="94">
        <f>T116*U116*Constants!$F$37</f>
        <v>0</v>
      </c>
      <c r="W116" s="38">
        <f t="shared" si="16"/>
        <v>0</v>
      </c>
      <c r="X116" s="215" t="str">
        <f t="shared" si="17"/>
        <v/>
      </c>
      <c r="Y116" s="38">
        <f t="shared" si="18"/>
        <v>0</v>
      </c>
      <c r="Z116" s="91"/>
      <c r="AA116" s="91"/>
      <c r="AB116" s="92">
        <f t="shared" si="19"/>
        <v>0</v>
      </c>
      <c r="AC116" s="38" cm="1">
        <f t="array" ref="AC116">SUMPRODUCT(TRANSPOSE(Z116:AA116),Constants!$E$40:$E$41)</f>
        <v>0</v>
      </c>
    </row>
    <row r="117" spans="1:29" ht="18" customHeight="1" x14ac:dyDescent="0.35">
      <c r="A117" s="35" t="s">
        <v>239</v>
      </c>
      <c r="B117" s="35" t="s">
        <v>209</v>
      </c>
      <c r="C117" s="38">
        <f t="shared" si="15"/>
        <v>0</v>
      </c>
      <c r="D117" s="42"/>
      <c r="E117" s="42"/>
      <c r="F117" s="42"/>
      <c r="G117" s="42"/>
      <c r="H117" s="38" cm="1">
        <f t="array" ref="H117">SUMPRODUCT(TRANSPOSE(D117:G117),Constants!$D$25:$D$28)</f>
        <v>0</v>
      </c>
      <c r="I117" s="42"/>
      <c r="J117" s="42"/>
      <c r="K117" s="42"/>
      <c r="L117" s="38" cm="1">
        <f t="array" ref="L117">SUMPRODUCT(TRANSPOSE(I117:K117),Constants!$E$24:$E$26)</f>
        <v>0</v>
      </c>
      <c r="M117" s="42"/>
      <c r="N117" s="42"/>
      <c r="O117" s="42"/>
      <c r="P117" s="42"/>
      <c r="Q117" s="42"/>
      <c r="R117" s="38" cm="1">
        <f t="array" ref="R117">SUMPRODUCT(TRANSPOSE(M117:Q117),Constants!$F$24:$F$28)</f>
        <v>0</v>
      </c>
      <c r="S117" s="87"/>
      <c r="T117" s="87"/>
      <c r="U117" s="42"/>
      <c r="V117" s="94">
        <f>T117*U117*Constants!$F$37</f>
        <v>0</v>
      </c>
      <c r="W117" s="38">
        <f t="shared" si="16"/>
        <v>0</v>
      </c>
      <c r="X117" s="215" t="str">
        <f t="shared" si="17"/>
        <v/>
      </c>
      <c r="Y117" s="38">
        <f t="shared" si="18"/>
        <v>0</v>
      </c>
      <c r="Z117" s="90"/>
      <c r="AA117" s="90"/>
      <c r="AB117" s="92">
        <f t="shared" si="19"/>
        <v>0</v>
      </c>
      <c r="AC117" s="38" cm="1">
        <f t="array" ref="AC117">SUMPRODUCT(TRANSPOSE(Z117:AA117),Constants!$E$40:$E$41)</f>
        <v>0</v>
      </c>
    </row>
    <row r="118" spans="1:29" ht="18" customHeight="1" x14ac:dyDescent="0.35">
      <c r="A118" s="35" t="s">
        <v>239</v>
      </c>
      <c r="B118" s="35" t="s">
        <v>210</v>
      </c>
      <c r="C118" s="38">
        <f t="shared" si="15"/>
        <v>0</v>
      </c>
      <c r="D118" s="39"/>
      <c r="E118" s="39"/>
      <c r="F118" s="39"/>
      <c r="G118" s="39"/>
      <c r="H118" s="38" cm="1">
        <f t="array" ref="H118">SUMPRODUCT(TRANSPOSE(D118:G118),Constants!$D$25:$D$28)</f>
        <v>0</v>
      </c>
      <c r="I118" s="39"/>
      <c r="J118" s="39"/>
      <c r="K118" s="39"/>
      <c r="L118" s="38" cm="1">
        <f t="array" ref="L118">SUMPRODUCT(TRANSPOSE(I118:K118),Constants!$E$24:$E$26)</f>
        <v>0</v>
      </c>
      <c r="M118" s="39"/>
      <c r="N118" s="39"/>
      <c r="O118" s="39"/>
      <c r="P118" s="39"/>
      <c r="Q118" s="39"/>
      <c r="R118" s="38" cm="1">
        <f t="array" ref="R118">SUMPRODUCT(TRANSPOSE(M118:Q118),Constants!$F$24:$F$28)</f>
        <v>0</v>
      </c>
      <c r="S118" s="40"/>
      <c r="T118" s="40"/>
      <c r="U118" s="39"/>
      <c r="V118" s="94">
        <f>T118*U118*Constants!$F$37</f>
        <v>0</v>
      </c>
      <c r="W118" s="38">
        <f t="shared" si="16"/>
        <v>0</v>
      </c>
      <c r="X118" s="215" t="str">
        <f t="shared" si="17"/>
        <v/>
      </c>
      <c r="Y118" s="38">
        <f t="shared" si="18"/>
        <v>0</v>
      </c>
      <c r="Z118" s="41"/>
      <c r="AA118" s="41"/>
      <c r="AB118" s="92">
        <f t="shared" si="19"/>
        <v>0</v>
      </c>
      <c r="AC118" s="38" cm="1">
        <f t="array" ref="AC118">SUMPRODUCT(TRANSPOSE(Z118:AA118),Constants!$E$40:$E$41)</f>
        <v>0</v>
      </c>
    </row>
    <row r="119" spans="1:29" ht="18" customHeight="1" x14ac:dyDescent="0.35">
      <c r="A119" s="35" t="s">
        <v>239</v>
      </c>
      <c r="B119" s="35" t="s">
        <v>211</v>
      </c>
      <c r="C119" s="38">
        <f t="shared" si="15"/>
        <v>0</v>
      </c>
      <c r="D119" s="39"/>
      <c r="E119" s="39"/>
      <c r="F119" s="39"/>
      <c r="G119" s="39"/>
      <c r="H119" s="38" cm="1">
        <f t="array" ref="H119">SUMPRODUCT(TRANSPOSE(D119:G119),Constants!$D$25:$D$28)</f>
        <v>0</v>
      </c>
      <c r="I119" s="39"/>
      <c r="J119" s="39"/>
      <c r="K119" s="39"/>
      <c r="L119" s="38" cm="1">
        <f t="array" ref="L119">SUMPRODUCT(TRANSPOSE(I119:K119),Constants!$E$24:$E$26)</f>
        <v>0</v>
      </c>
      <c r="M119" s="39"/>
      <c r="N119" s="39"/>
      <c r="O119" s="39"/>
      <c r="P119" s="39"/>
      <c r="Q119" s="39"/>
      <c r="R119" s="38" cm="1">
        <f t="array" ref="R119">SUMPRODUCT(TRANSPOSE(M119:Q119),Constants!$F$24:$F$28)</f>
        <v>0</v>
      </c>
      <c r="S119" s="40"/>
      <c r="T119" s="40"/>
      <c r="U119" s="39"/>
      <c r="V119" s="94">
        <f>T119*U119*Constants!$F$37</f>
        <v>0</v>
      </c>
      <c r="W119" s="38">
        <f t="shared" si="16"/>
        <v>0</v>
      </c>
      <c r="X119" s="215" t="str">
        <f t="shared" si="17"/>
        <v/>
      </c>
      <c r="Y119" s="38">
        <f t="shared" si="18"/>
        <v>0</v>
      </c>
      <c r="Z119" s="41"/>
      <c r="AA119" s="41"/>
      <c r="AB119" s="92">
        <f t="shared" si="19"/>
        <v>0</v>
      </c>
      <c r="AC119" s="38" cm="1">
        <f t="array" ref="AC119">SUMPRODUCT(TRANSPOSE(Z119:AA119),Constants!$E$40:$E$41)</f>
        <v>0</v>
      </c>
    </row>
    <row r="120" spans="1:29" ht="18" customHeight="1" x14ac:dyDescent="0.35">
      <c r="A120" s="35" t="s">
        <v>239</v>
      </c>
      <c r="B120" s="35" t="s">
        <v>212</v>
      </c>
      <c r="C120" s="38">
        <f t="shared" si="15"/>
        <v>0</v>
      </c>
      <c r="D120" s="39"/>
      <c r="E120" s="39"/>
      <c r="F120" s="39"/>
      <c r="G120" s="39"/>
      <c r="H120" s="38" cm="1">
        <f t="array" ref="H120">SUMPRODUCT(TRANSPOSE(D120:G120),Constants!$D$25:$D$28)</f>
        <v>0</v>
      </c>
      <c r="I120" s="39"/>
      <c r="J120" s="39"/>
      <c r="K120" s="39"/>
      <c r="L120" s="38" cm="1">
        <f t="array" ref="L120">SUMPRODUCT(TRANSPOSE(I120:K120),Constants!$E$24:$E$26)</f>
        <v>0</v>
      </c>
      <c r="M120" s="39"/>
      <c r="N120" s="39"/>
      <c r="O120" s="39"/>
      <c r="P120" s="39"/>
      <c r="Q120" s="39"/>
      <c r="R120" s="38" cm="1">
        <f t="array" ref="R120">SUMPRODUCT(TRANSPOSE(M120:Q120),Constants!$F$24:$F$28)</f>
        <v>0</v>
      </c>
      <c r="S120" s="40"/>
      <c r="T120" s="40"/>
      <c r="U120" s="39"/>
      <c r="V120" s="94">
        <f>T120*U120*Constants!$F$37</f>
        <v>0</v>
      </c>
      <c r="W120" s="38">
        <f t="shared" si="16"/>
        <v>0</v>
      </c>
      <c r="X120" s="215" t="str">
        <f t="shared" si="17"/>
        <v/>
      </c>
      <c r="Y120" s="38">
        <f t="shared" si="18"/>
        <v>0</v>
      </c>
      <c r="Z120" s="41"/>
      <c r="AA120" s="41"/>
      <c r="AB120" s="92">
        <f t="shared" si="19"/>
        <v>0</v>
      </c>
      <c r="AC120" s="38" cm="1">
        <f t="array" ref="AC120">SUMPRODUCT(TRANSPOSE(Z120:AA120),Constants!$E$40:$E$41)</f>
        <v>0</v>
      </c>
    </row>
    <row r="121" spans="1:29" ht="18" customHeight="1" x14ac:dyDescent="0.35">
      <c r="A121" s="35" t="s">
        <v>239</v>
      </c>
      <c r="B121" s="35" t="s">
        <v>213</v>
      </c>
      <c r="C121" s="38">
        <f t="shared" si="15"/>
        <v>0</v>
      </c>
      <c r="D121" s="39"/>
      <c r="E121" s="39"/>
      <c r="F121" s="39"/>
      <c r="G121" s="39"/>
      <c r="H121" s="38" cm="1">
        <f t="array" ref="H121">SUMPRODUCT(TRANSPOSE(D121:G121),Constants!$D$25:$D$28)</f>
        <v>0</v>
      </c>
      <c r="I121" s="39"/>
      <c r="J121" s="39"/>
      <c r="K121" s="39"/>
      <c r="L121" s="38" cm="1">
        <f t="array" ref="L121">SUMPRODUCT(TRANSPOSE(I121:K121),Constants!$E$24:$E$26)</f>
        <v>0</v>
      </c>
      <c r="M121" s="39"/>
      <c r="N121" s="39"/>
      <c r="O121" s="39"/>
      <c r="P121" s="39"/>
      <c r="Q121" s="39"/>
      <c r="R121" s="38" cm="1">
        <f t="array" ref="R121">SUMPRODUCT(TRANSPOSE(M121:Q121),Constants!$F$24:$F$28)</f>
        <v>0</v>
      </c>
      <c r="S121" s="40"/>
      <c r="T121" s="40"/>
      <c r="U121" s="39"/>
      <c r="V121" s="94">
        <f>T121*U121*Constants!$F$37</f>
        <v>0</v>
      </c>
      <c r="W121" s="38">
        <f t="shared" si="16"/>
        <v>0</v>
      </c>
      <c r="X121" s="215" t="str">
        <f t="shared" si="17"/>
        <v/>
      </c>
      <c r="Y121" s="38">
        <f t="shared" si="18"/>
        <v>0</v>
      </c>
      <c r="Z121" s="41"/>
      <c r="AA121" s="41"/>
      <c r="AB121" s="92">
        <f t="shared" si="19"/>
        <v>0</v>
      </c>
      <c r="AC121" s="38" cm="1">
        <f t="array" ref="AC121">SUMPRODUCT(TRANSPOSE(Z121:AA121),Constants!$E$40:$E$41)</f>
        <v>0</v>
      </c>
    </row>
    <row r="122" spans="1:29" ht="18" customHeight="1" thickBot="1" x14ac:dyDescent="0.4">
      <c r="A122" s="100" t="s">
        <v>239</v>
      </c>
      <c r="B122" s="100" t="s">
        <v>214</v>
      </c>
      <c r="C122" s="38">
        <f t="shared" si="15"/>
        <v>0</v>
      </c>
      <c r="D122" s="89"/>
      <c r="E122" s="89"/>
      <c r="F122" s="89"/>
      <c r="G122" s="89"/>
      <c r="H122" s="38" cm="1">
        <f t="array" ref="H122">SUMPRODUCT(TRANSPOSE(D122:G122),Constants!$D$25:$D$28)</f>
        <v>0</v>
      </c>
      <c r="I122" s="89"/>
      <c r="J122" s="89"/>
      <c r="K122" s="89"/>
      <c r="L122" s="38" cm="1">
        <f t="array" ref="L122">SUMPRODUCT(TRANSPOSE(I122:K122),Constants!$E$24:$E$26)</f>
        <v>0</v>
      </c>
      <c r="M122" s="89"/>
      <c r="N122" s="89"/>
      <c r="O122" s="89"/>
      <c r="P122" s="89"/>
      <c r="Q122" s="89"/>
      <c r="R122" s="38" cm="1">
        <f t="array" ref="R122">SUMPRODUCT(TRANSPOSE(M122:Q122),Constants!$F$24:$F$28)</f>
        <v>0</v>
      </c>
      <c r="S122" s="56"/>
      <c r="T122" s="56"/>
      <c r="U122" s="89"/>
      <c r="V122" s="94">
        <f>T122*U122*Constants!$F$37</f>
        <v>0</v>
      </c>
      <c r="W122" s="38">
        <f t="shared" si="16"/>
        <v>0</v>
      </c>
      <c r="X122" s="215" t="str">
        <f t="shared" si="17"/>
        <v/>
      </c>
      <c r="Y122" s="38">
        <f t="shared" si="18"/>
        <v>0</v>
      </c>
      <c r="Z122" s="91"/>
      <c r="AA122" s="91"/>
      <c r="AB122" s="92">
        <f t="shared" si="19"/>
        <v>0</v>
      </c>
      <c r="AC122" s="38" cm="1">
        <f t="array" ref="AC122">SUMPRODUCT(TRANSPOSE(Z122:AA122),Constants!$E$40:$E$41)</f>
        <v>0</v>
      </c>
    </row>
  </sheetData>
  <sheetProtection sheet="1" objects="1" scenarios="1" selectLockedCells="1"/>
  <phoneticPr fontId="2" type="noConversion"/>
  <dataValidations count="4">
    <dataValidation type="whole" allowBlank="1" showInputMessage="1" showErrorMessage="1" errorTitle="Traffic lanes" error="Between 1 and 6 traffic lanes can be entered." sqref="T3:T122" xr:uid="{AF52625B-1A4A-4AB6-9E99-83EA14AE6AAE}">
      <formula1>1</formula1>
      <formula2>6</formula2>
    </dataValidation>
    <dataValidation type="whole" allowBlank="1" showInputMessage="1" showErrorMessage="1" errorTitle="Surface length" error="Length limited to integer value between 200 m and 30,000 m" sqref="U3:U122" xr:uid="{87EC9DFF-425F-44BF-B1F8-03D600D00A1C}">
      <formula1>200</formula1>
      <formula2>30000</formula2>
    </dataValidation>
    <dataValidation type="whole" allowBlank="1" showInputMessage="1" showErrorMessage="1" errorTitle="PPFs for treatment" error="Limited to integer values between 1 and 50 PPFs" sqref="Z3:AA122" xr:uid="{A6894F98-E57A-48D1-9633-11BD1FE2C0E2}">
      <formula1>1</formula1>
      <formula2>50</formula2>
    </dataValidation>
    <dataValidation type="whole" allowBlank="1" showInputMessage="1" showErrorMessage="1" errorTitle="Barrier length" error="Limited to integer values between 10 m and 5,000 m" sqref="M3:Q122 D3:G122 I3:K122" xr:uid="{659A757E-097B-47CB-89F6-D78CFF31A2F8}">
      <formula1>10</formula1>
      <formula2>5000</formula2>
    </dataValidation>
  </dataValidations>
  <pageMargins left="0.78740157480314965" right="0.78740157480314965" top="0.78740157480314965" bottom="0.59055118110236227" header="0" footer="0"/>
  <pageSetup paperSize="9" scale="74"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C9E3EDFE-ABA3-4230-8A9F-7EE0EE0DE99D}">
          <x14:formula1>
            <xm:f>Constants!$E$32:$E$35</xm:f>
          </x14:formula1>
          <xm:sqref>S3:S122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tabColor indexed="42"/>
  </sheetPr>
  <dimension ref="A1:DE202"/>
  <sheetViews>
    <sheetView showGridLines="0" showZeros="0" workbookViewId="0">
      <pane xSplit="14" ySplit="2" topLeftCell="O3" activePane="bottomRight" state="frozen"/>
      <selection pane="topRight" activeCell="O1" sqref="O1"/>
      <selection pane="bottomLeft" activeCell="A3" sqref="A3"/>
      <selection pane="bottomRight" activeCell="A3" sqref="A3"/>
    </sheetView>
  </sheetViews>
  <sheetFormatPr defaultColWidth="9.1796875" defaultRowHeight="14.5" x14ac:dyDescent="0.35"/>
  <cols>
    <col min="1" max="1" width="7.1796875" style="13" customWidth="1"/>
    <col min="2" max="2" width="9.7265625" style="13" customWidth="1"/>
    <col min="3" max="3" width="30.7265625" style="15" customWidth="1"/>
    <col min="4" max="5" width="9.7265625" style="13" customWidth="1"/>
    <col min="6" max="25" width="8.54296875" style="13" customWidth="1"/>
    <col min="26" max="58" width="9.1796875" style="13"/>
    <col min="59" max="68" width="9.1796875" style="15"/>
    <col min="69" max="109" width="9.1796875" style="134"/>
    <col min="110" max="16384" width="9.1796875" style="15"/>
  </cols>
  <sheetData>
    <row r="1" spans="1:109" ht="18.649999999999999" customHeight="1" x14ac:dyDescent="0.45">
      <c r="A1" s="238" t="s">
        <v>240</v>
      </c>
      <c r="B1" s="239"/>
      <c r="C1" s="239"/>
      <c r="D1" s="60"/>
      <c r="E1" s="61"/>
      <c r="F1" s="238" t="s">
        <v>241</v>
      </c>
      <c r="G1" s="239"/>
      <c r="H1" s="239"/>
      <c r="I1" s="239"/>
      <c r="J1" s="239"/>
      <c r="K1" s="239"/>
      <c r="L1" s="239"/>
      <c r="M1" s="239"/>
      <c r="N1" s="240"/>
      <c r="O1" s="238" t="s">
        <v>242</v>
      </c>
      <c r="P1" s="239"/>
      <c r="Q1" s="239" t="s">
        <v>243</v>
      </c>
      <c r="R1" s="239"/>
      <c r="S1" s="239"/>
      <c r="T1" s="239"/>
      <c r="U1" s="239"/>
      <c r="V1" s="239"/>
      <c r="W1" s="239"/>
      <c r="X1" s="239"/>
      <c r="Y1" s="240"/>
      <c r="Z1" s="238" t="s">
        <v>244</v>
      </c>
      <c r="AA1" s="239"/>
      <c r="AB1" s="239" t="s">
        <v>245</v>
      </c>
      <c r="AC1" s="239"/>
      <c r="AD1" s="239"/>
      <c r="AE1" s="239"/>
      <c r="AF1" s="239"/>
      <c r="AG1" s="240"/>
      <c r="AH1" s="238" t="s">
        <v>246</v>
      </c>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40"/>
      <c r="BG1" s="238" t="s">
        <v>247</v>
      </c>
      <c r="BH1" s="239"/>
      <c r="BI1" s="239"/>
      <c r="BJ1" s="239"/>
      <c r="BK1" s="239"/>
      <c r="BL1" s="239"/>
      <c r="BM1" s="239"/>
      <c r="BN1" s="239"/>
      <c r="BO1" s="240"/>
      <c r="BP1" s="18"/>
      <c r="BR1" s="104" t="s">
        <v>248</v>
      </c>
      <c r="BS1" s="97" t="str">
        <f>Results!C20</f>
        <v>A</v>
      </c>
      <c r="BT1" s="34" t="s">
        <v>190</v>
      </c>
    </row>
    <row r="2" spans="1:109" x14ac:dyDescent="0.35">
      <c r="A2" s="54" t="s">
        <v>191</v>
      </c>
      <c r="B2" s="46" t="s">
        <v>249</v>
      </c>
      <c r="C2" s="45" t="s">
        <v>250</v>
      </c>
      <c r="D2" s="46" t="s">
        <v>251</v>
      </c>
      <c r="E2" s="55" t="s">
        <v>252</v>
      </c>
      <c r="F2" s="31" t="s">
        <v>253</v>
      </c>
      <c r="G2" s="13" t="s">
        <v>254</v>
      </c>
      <c r="H2" s="13" t="s">
        <v>255</v>
      </c>
      <c r="I2" s="13" t="s">
        <v>256</v>
      </c>
      <c r="J2" s="13" t="s">
        <v>257</v>
      </c>
      <c r="K2" s="13" t="s">
        <v>258</v>
      </c>
      <c r="L2" s="13" t="s">
        <v>259</v>
      </c>
      <c r="M2" s="13" t="s">
        <v>260</v>
      </c>
      <c r="N2" s="48" t="s">
        <v>261</v>
      </c>
      <c r="O2" s="31" t="s">
        <v>262</v>
      </c>
      <c r="P2" s="13" t="s">
        <v>263</v>
      </c>
      <c r="Q2" s="13" t="s">
        <v>264</v>
      </c>
      <c r="R2" s="13" t="s">
        <v>265</v>
      </c>
      <c r="S2" s="13" t="s">
        <v>266</v>
      </c>
      <c r="T2" s="13" t="s">
        <v>267</v>
      </c>
      <c r="U2" s="13" t="s">
        <v>268</v>
      </c>
      <c r="V2" s="13" t="s">
        <v>269</v>
      </c>
      <c r="W2" s="13" t="s">
        <v>270</v>
      </c>
      <c r="X2" s="13" t="s">
        <v>271</v>
      </c>
      <c r="Y2" s="48" t="s">
        <v>272</v>
      </c>
      <c r="Z2" s="31" t="s">
        <v>273</v>
      </c>
      <c r="AA2" s="13" t="s">
        <v>274</v>
      </c>
      <c r="AB2" s="13" t="s">
        <v>275</v>
      </c>
      <c r="AC2" s="13" t="s">
        <v>276</v>
      </c>
      <c r="AD2" s="13" t="s">
        <v>277</v>
      </c>
      <c r="AE2" s="13" t="s">
        <v>278</v>
      </c>
      <c r="AF2" s="13" t="s">
        <v>279</v>
      </c>
      <c r="AG2" s="48" t="s">
        <v>280</v>
      </c>
      <c r="AH2" s="31" t="s">
        <v>281</v>
      </c>
      <c r="AI2" s="13" t="s">
        <v>282</v>
      </c>
      <c r="AJ2" s="13" t="s">
        <v>283</v>
      </c>
      <c r="AK2" s="13" t="s">
        <v>284</v>
      </c>
      <c r="AL2" s="13" t="s">
        <v>285</v>
      </c>
      <c r="AM2" s="13" t="s">
        <v>286</v>
      </c>
      <c r="AN2" s="13" t="s">
        <v>287</v>
      </c>
      <c r="AO2" s="13" t="s">
        <v>288</v>
      </c>
      <c r="AP2" s="13" t="s">
        <v>289</v>
      </c>
      <c r="AQ2" s="13" t="s">
        <v>290</v>
      </c>
      <c r="AR2" s="13" t="s">
        <v>291</v>
      </c>
      <c r="AS2" s="13" t="s">
        <v>292</v>
      </c>
      <c r="AT2" s="13" t="s">
        <v>293</v>
      </c>
      <c r="AU2" s="13" t="s">
        <v>294</v>
      </c>
      <c r="AV2" s="13" t="s">
        <v>295</v>
      </c>
      <c r="AW2" s="13" t="s">
        <v>296</v>
      </c>
      <c r="AX2" s="13" t="s">
        <v>297</v>
      </c>
      <c r="AY2" s="13" t="s">
        <v>298</v>
      </c>
      <c r="AZ2" s="13" t="s">
        <v>299</v>
      </c>
      <c r="BA2" s="13" t="s">
        <v>300</v>
      </c>
      <c r="BB2" s="13" t="s">
        <v>301</v>
      </c>
      <c r="BC2" s="13" t="s">
        <v>302</v>
      </c>
      <c r="BD2" s="13" t="s">
        <v>303</v>
      </c>
      <c r="BE2" s="13" t="s">
        <v>304</v>
      </c>
      <c r="BF2" s="48" t="s">
        <v>305</v>
      </c>
      <c r="BG2" s="31" t="s">
        <v>306</v>
      </c>
      <c r="BH2" s="13" t="s">
        <v>307</v>
      </c>
      <c r="BI2" s="13" t="s">
        <v>308</v>
      </c>
      <c r="BJ2" s="13" t="s">
        <v>309</v>
      </c>
      <c r="BK2" s="13" t="s">
        <v>310</v>
      </c>
      <c r="BL2" s="13" t="s">
        <v>311</v>
      </c>
      <c r="BM2" s="13" t="s">
        <v>312</v>
      </c>
      <c r="BN2" s="13" t="s">
        <v>313</v>
      </c>
      <c r="BO2" s="48" t="s">
        <v>314</v>
      </c>
      <c r="BP2" s="18"/>
      <c r="BQ2" s="134" t="s">
        <v>253</v>
      </c>
      <c r="BR2" s="134" t="s">
        <v>254</v>
      </c>
      <c r="BS2" s="134" t="s">
        <v>255</v>
      </c>
      <c r="BT2" s="134" t="s">
        <v>256</v>
      </c>
      <c r="BU2" s="134" t="s">
        <v>257</v>
      </c>
      <c r="BV2" s="134" t="s">
        <v>258</v>
      </c>
      <c r="BW2" s="134" t="s">
        <v>259</v>
      </c>
      <c r="BX2" s="134" t="s">
        <v>260</v>
      </c>
      <c r="BY2" s="134" t="s">
        <v>261</v>
      </c>
      <c r="BZ2" s="134" t="s">
        <v>264</v>
      </c>
      <c r="CA2" s="134" t="s">
        <v>265</v>
      </c>
      <c r="CB2" s="134" t="s">
        <v>266</v>
      </c>
      <c r="CC2" s="134" t="s">
        <v>267</v>
      </c>
      <c r="CD2" s="134" t="s">
        <v>268</v>
      </c>
      <c r="CE2" s="134" t="s">
        <v>269</v>
      </c>
      <c r="CF2" s="134" t="s">
        <v>270</v>
      </c>
      <c r="CG2" s="134" t="s">
        <v>271</v>
      </c>
      <c r="CH2" s="134" t="s">
        <v>272</v>
      </c>
      <c r="CI2" s="134" t="s">
        <v>273</v>
      </c>
      <c r="CJ2" s="134" t="s">
        <v>274</v>
      </c>
      <c r="CK2" s="134" t="s">
        <v>275</v>
      </c>
      <c r="CL2" s="134" t="s">
        <v>276</v>
      </c>
      <c r="CM2" s="134" t="s">
        <v>277</v>
      </c>
      <c r="CN2" s="134" t="s">
        <v>278</v>
      </c>
      <c r="CO2" s="134" t="s">
        <v>279</v>
      </c>
      <c r="CP2" s="134" t="s">
        <v>280</v>
      </c>
      <c r="CQ2" s="134" t="s">
        <v>300</v>
      </c>
      <c r="CR2" s="134" t="s">
        <v>301</v>
      </c>
      <c r="CS2" s="134" t="s">
        <v>302</v>
      </c>
      <c r="CT2" s="134" t="s">
        <v>303</v>
      </c>
      <c r="CU2" s="134" t="s">
        <v>304</v>
      </c>
      <c r="CV2" s="134" t="s">
        <v>305</v>
      </c>
      <c r="CW2" s="134" t="s">
        <v>306</v>
      </c>
      <c r="CX2" s="134" t="s">
        <v>307</v>
      </c>
      <c r="CY2" s="134" t="s">
        <v>308</v>
      </c>
      <c r="CZ2" s="134" t="s">
        <v>309</v>
      </c>
      <c r="DA2" s="134" t="s">
        <v>310</v>
      </c>
      <c r="DB2" s="134" t="s">
        <v>311</v>
      </c>
      <c r="DC2" s="134" t="s">
        <v>312</v>
      </c>
      <c r="DD2" s="134" t="s">
        <v>313</v>
      </c>
      <c r="DE2" s="134" t="s">
        <v>314</v>
      </c>
    </row>
    <row r="3" spans="1:109" x14ac:dyDescent="0.35">
      <c r="A3" s="32"/>
      <c r="B3" s="40"/>
      <c r="C3" s="14"/>
      <c r="D3" s="26">
        <v>1</v>
      </c>
      <c r="E3" s="51" t="s">
        <v>315</v>
      </c>
      <c r="F3" s="49"/>
      <c r="G3" s="47"/>
      <c r="H3" s="47"/>
      <c r="I3" s="47"/>
      <c r="J3" s="47"/>
      <c r="K3" s="47"/>
      <c r="L3" s="47"/>
      <c r="M3" s="47"/>
      <c r="N3" s="50"/>
      <c r="O3" s="69">
        <f>IF(E3="New",57,64)</f>
        <v>57</v>
      </c>
      <c r="P3" s="70">
        <f>IF(E3="New",64,67)</f>
        <v>64</v>
      </c>
      <c r="Q3" s="13" t="str">
        <f>IF(F3&lt;$O3+0.5,IF(F3&gt;0,"A",""),IF(F3&lt;$P3+0.5,"B","C"))</f>
        <v/>
      </c>
      <c r="R3" s="13" t="str">
        <f t="shared" ref="R3:Y3" si="0">IF(G3&lt;$O3+0.5,IF(G3&gt;0,"A",""),IF(G3&lt;$P3+0.5,"B","C"))</f>
        <v/>
      </c>
      <c r="S3" s="13" t="str">
        <f t="shared" si="0"/>
        <v/>
      </c>
      <c r="T3" s="13" t="str">
        <f t="shared" si="0"/>
        <v/>
      </c>
      <c r="U3" s="13" t="str">
        <f t="shared" si="0"/>
        <v/>
      </c>
      <c r="V3" s="13" t="str">
        <f t="shared" si="0"/>
        <v/>
      </c>
      <c r="W3" s="13" t="str">
        <f t="shared" si="0"/>
        <v/>
      </c>
      <c r="X3" s="13" t="str">
        <f t="shared" si="0"/>
        <v/>
      </c>
      <c r="Y3" s="13" t="str">
        <f t="shared" si="0"/>
        <v/>
      </c>
      <c r="Z3" s="58" t="str">
        <f>IF(AND(ISNUMBER(H3),ISNUMBER(F3)),H3-F3,"")</f>
        <v/>
      </c>
      <c r="AA3" s="186" t="str">
        <f>IF(AND(ISNUMBER(H3),ISNUMBER(G3)),H3-G3,"")</f>
        <v/>
      </c>
      <c r="AB3" s="186" t="str">
        <f>IF(AND(ISNUMBER(I3),ISNUMBER($H3)),$H3-I3,"")</f>
        <v/>
      </c>
      <c r="AC3" s="186" t="str">
        <f t="shared" ref="AC3:AG3" si="1">IF(AND(ISNUMBER(J3),ISNUMBER($H3)),$H3-J3,"")</f>
        <v/>
      </c>
      <c r="AD3" s="186" t="str">
        <f t="shared" si="1"/>
        <v/>
      </c>
      <c r="AE3" s="186" t="str">
        <f t="shared" si="1"/>
        <v/>
      </c>
      <c r="AF3" s="186" t="str">
        <f t="shared" si="1"/>
        <v/>
      </c>
      <c r="AG3" s="59" t="str">
        <f t="shared" si="1"/>
        <v/>
      </c>
      <c r="AH3" s="58">
        <f>IF(E3="New",F3,G3)</f>
        <v>0</v>
      </c>
      <c r="AI3" s="88" t="str">
        <f>IF(ISNUMBER(I3),IF(AND(I3&lt;$H3,$H3&gt;$AH3),IF(I3&gt;$AH3,($H3-I3)*Constants!$G$9,($H3-$AH3)*Constants!$G$9),0),"")</f>
        <v/>
      </c>
      <c r="AJ3" s="88" t="str">
        <f>IF(ISNUMBER(J3),IF(AND(J3&lt;$H3,$H3&gt;$AH3),IF(J3&gt;$AH3,($H3-J3)*Constants!$G$9,($H3-$AH3)*Constants!$G$9),0),"")</f>
        <v/>
      </c>
      <c r="AK3" s="88" t="str">
        <f>IF(ISNUMBER(K3),IF(AND(K3&lt;$H3,$H3&gt;$AH3),IF(K3&gt;$AH3,($H3-K3)*Constants!$G$9,($H3-$AH3)*Constants!$G$9),0),"")</f>
        <v/>
      </c>
      <c r="AL3" s="88" t="str">
        <f>IF(ISNUMBER(L3),IF(AND(L3&lt;$H3,$H3&gt;$AH3),IF(L3&gt;$AH3,($H3-L3)*Constants!$G$9,($H3-$AH3)*Constants!$G$9),0),"")</f>
        <v/>
      </c>
      <c r="AM3" s="88" t="str">
        <f>IF(ISNUMBER(M3),IF(AND(M3&lt;$H3,$H3&gt;$AH3),IF(M3&gt;$AH3,($H3-M3)*Constants!$G$9,($H3-$AH3)*Constants!$G$9),0),"")</f>
        <v/>
      </c>
      <c r="AN3" s="88" t="str">
        <f>IF(ISNUMBER(N3),IF(AND(N3&lt;$H3,$H3&gt;$AH3),IF(N3&gt;$AH3,($H3-N3)*Constants!$G$9,($H3-$AH3)*Constants!$G$9),0),"")</f>
        <v/>
      </c>
      <c r="AO3" s="88" t="str">
        <f>IF(ISNUMBER(I3),IF(AND(I3&lt;$H3,I3&lt;$AH3),IF($H3&gt;$AH3,($AH3-I3)*Constants!$G$10,($H3-I3)*Constants!$G$10),0),"")</f>
        <v/>
      </c>
      <c r="AP3" s="88" t="str">
        <f>IF(ISNUMBER(J3),IF(AND(J3&lt;$H3,J3&lt;$AH3),IF($H3&gt;$AH3,($AH3-J3)*Constants!$G$10,($H3-J3)*Constants!$G$10),0),"")</f>
        <v/>
      </c>
      <c r="AQ3" s="88" t="str">
        <f>IF(ISNUMBER(K3),IF(AND(K3&lt;$H3,K3&lt;$AH3),IF($H3&gt;$AH3,($AH3-K3)*Constants!$G$10,($H3-K3)*Constants!$G$10),0),"")</f>
        <v/>
      </c>
      <c r="AR3" s="88" t="str">
        <f>IF(ISNUMBER(L3),IF(AND(L3&lt;$H3,L3&lt;$AH3),IF($H3&gt;$AH3,($AH3-L3)*Constants!$G$10,($H3-L3)*Constants!$G$10),0),"")</f>
        <v/>
      </c>
      <c r="AS3" s="88" t="str">
        <f>IF(ISNUMBER(M3),IF(AND(M3&lt;$H3,M3&lt;$AH3),IF($H3&gt;$AH3,($AH3-M3)*Constants!$G$10,($H3-M3)*Constants!$G$10),0),"")</f>
        <v/>
      </c>
      <c r="AT3" s="88" t="str">
        <f>IF(ISNUMBER(N3),IF(AND(N3&lt;$H3,N3&lt;$AH3),IF($H3&gt;$AH3,($AH3-N3)*Constants!$G$10,($H3-N3)*Constants!$G$10),0),"")</f>
        <v/>
      </c>
      <c r="AU3" s="88" t="str">
        <f>IF(ISNUMBER(I3),IF(T3="C",(I3-Constants!$E$15-Constants!$E$14)*Constants!$G$11,0),"")</f>
        <v/>
      </c>
      <c r="AV3" s="88" t="str">
        <f>IF(ISNUMBER(J3),IF(U3="C",(J3-Constants!$E$15-Constants!$E$14)*Constants!$G$11,0),"")</f>
        <v/>
      </c>
      <c r="AW3" s="88" t="str">
        <f>IF(ISNUMBER(K3),IF(V3="C",(K3-Constants!$E$15-Constants!$E$14)*Constants!$G$11,0),"")</f>
        <v/>
      </c>
      <c r="AX3" s="88" t="str">
        <f>IF(ISNUMBER(L3),IF(W3="C",(L3-Constants!$E$15-Constants!$E$14)*Constants!$G$11,0),"")</f>
        <v/>
      </c>
      <c r="AY3" s="88" t="str">
        <f>IF(ISNUMBER(M3),IF(X3="C",(M3-Constants!$E$15-Constants!$E$14)*Constants!$G$11,0),"")</f>
        <v/>
      </c>
      <c r="AZ3" s="88" t="str">
        <f>IF(ISNUMBER(N3),IF(Y3="C",(N3-Constants!$E$15-Constants!$E$14)*Constants!$G$11,0),"")</f>
        <v/>
      </c>
      <c r="BA3" s="88" t="str">
        <f>IF(ISNUMBER(I3),AI3+AO3+AU3,"")</f>
        <v/>
      </c>
      <c r="BB3" s="88" t="str">
        <f t="shared" ref="BB3:BF18" si="2">IF(ISNUMBER(J3),AJ3+AP3+AV3,"")</f>
        <v/>
      </c>
      <c r="BC3" s="88" t="str">
        <f t="shared" si="2"/>
        <v/>
      </c>
      <c r="BD3" s="88" t="str">
        <f t="shared" si="2"/>
        <v/>
      </c>
      <c r="BE3" s="88" t="str">
        <f t="shared" si="2"/>
        <v/>
      </c>
      <c r="BF3" s="62" t="str">
        <f t="shared" si="2"/>
        <v/>
      </c>
      <c r="BG3" s="128" t="str">
        <f t="shared" ref="BG3:BG34" si="3">IF(ISNUMBER(F3),VLOOKUP(F3,QALYs,2),"")</f>
        <v/>
      </c>
      <c r="BH3" s="129" t="str">
        <f t="shared" ref="BH3:BH34" si="4">IF(ISNUMBER(G3),VLOOKUP(G3,QALYs,2),"")</f>
        <v/>
      </c>
      <c r="BI3" s="129" t="str">
        <f t="shared" ref="BI3:BI34" si="5">IF(ISNUMBER(H3),VLOOKUP(H3,QALYs,2),"")</f>
        <v/>
      </c>
      <c r="BJ3" s="129" t="str">
        <f t="shared" ref="BJ3:BJ34" si="6">IF(ISNUMBER(I3),VLOOKUP(I3,QALYs,2),"")</f>
        <v/>
      </c>
      <c r="BK3" s="129" t="str">
        <f t="shared" ref="BK3:BK34" si="7">IF(ISNUMBER(J3),VLOOKUP(J3,QALYs,2),"")</f>
        <v/>
      </c>
      <c r="BL3" s="129" t="str">
        <f t="shared" ref="BL3:BL34" si="8">IF(ISNUMBER(K3),VLOOKUP(K3,QALYs,2),"")</f>
        <v/>
      </c>
      <c r="BM3" s="129" t="str">
        <f t="shared" ref="BM3:BM34" si="9">IF(ISNUMBER(L3),VLOOKUP(L3,QALYs,2),"")</f>
        <v/>
      </c>
      <c r="BN3" s="129" t="str">
        <f t="shared" ref="BN3:BN34" si="10">IF(ISNUMBER(M3),VLOOKUP(M3,QALYs,2),"")</f>
        <v/>
      </c>
      <c r="BO3" s="130" t="str">
        <f t="shared" ref="BO3:BO34" si="11">IF(ISNUMBER(N3),VLOOKUP(N3,QALYs,2),"")</f>
        <v/>
      </c>
      <c r="BP3" s="18"/>
      <c r="BQ3" s="134" t="e" cm="1" vm="1">
        <f t="array" ref="BQ3">_xlfn._xlws.FILTER(F3:N202,A3:A202=BS1)</f>
        <v>#VALUE!</v>
      </c>
      <c r="BZ3" s="134" t="e" cm="1" vm="1">
        <f t="array" ref="BZ3">_xlfn._xlws.FILTER(Q3:AG202,A3:A202=BS1)</f>
        <v>#VALUE!</v>
      </c>
      <c r="CQ3" s="134" t="e" cm="1" vm="1">
        <f t="array" ref="CQ3">_xlfn._xlws.FILTER(BA3:BO202,A3:A202=BS1)</f>
        <v>#VALUE!</v>
      </c>
    </row>
    <row r="4" spans="1:109" x14ac:dyDescent="0.35">
      <c r="A4" s="32"/>
      <c r="B4" s="40"/>
      <c r="C4" s="14"/>
      <c r="D4" s="26">
        <v>1</v>
      </c>
      <c r="E4" s="51" t="s">
        <v>315</v>
      </c>
      <c r="F4" s="49"/>
      <c r="G4" s="47"/>
      <c r="H4" s="47"/>
      <c r="I4" s="47"/>
      <c r="J4" s="47"/>
      <c r="K4" s="47"/>
      <c r="L4" s="47"/>
      <c r="M4" s="47"/>
      <c r="N4" s="50"/>
      <c r="O4" s="69">
        <f t="shared" ref="O4:O67" si="12">IF(E4="New",57,64)</f>
        <v>57</v>
      </c>
      <c r="P4" s="70">
        <f t="shared" ref="P4:P67" si="13">IF(E4="New",64,67)</f>
        <v>64</v>
      </c>
      <c r="Q4" s="13" t="str">
        <f t="shared" ref="Q4:Q67" si="14">IF(F4&lt;$O4+0.5,IF(F4&gt;0,"A",""),IF(F4&lt;$P4+0.5,"B","C"))</f>
        <v/>
      </c>
      <c r="R4" s="13" t="str">
        <f t="shared" ref="R4:R67" si="15">IF(G4&lt;$O4+0.5,IF(G4&gt;0,"A",""),IF(G4&lt;$P4+0.5,"B","C"))</f>
        <v/>
      </c>
      <c r="S4" s="13" t="str">
        <f t="shared" ref="S4:S67" si="16">IF(H4&lt;$O4+0.5,IF(H4&gt;0,"A",""),IF(H4&lt;$P4+0.5,"B","C"))</f>
        <v/>
      </c>
      <c r="T4" s="13" t="str">
        <f t="shared" ref="T4:T67" si="17">IF(I4&lt;$O4+0.5,IF(I4&gt;0,"A",""),IF(I4&lt;$P4+0.5,"B","C"))</f>
        <v/>
      </c>
      <c r="U4" s="13" t="str">
        <f t="shared" ref="U4:U67" si="18">IF(J4&lt;$O4+0.5,IF(J4&gt;0,"A",""),IF(J4&lt;$P4+0.5,"B","C"))</f>
        <v/>
      </c>
      <c r="V4" s="13" t="str">
        <f t="shared" ref="V4:V67" si="19">IF(K4&lt;$O4+0.5,IF(K4&gt;0,"A",""),IF(K4&lt;$P4+0.5,"B","C"))</f>
        <v/>
      </c>
      <c r="W4" s="13" t="str">
        <f t="shared" ref="W4:W67" si="20">IF(L4&lt;$O4+0.5,IF(L4&gt;0,"A",""),IF(L4&lt;$P4+0.5,"B","C"))</f>
        <v/>
      </c>
      <c r="X4" s="13" t="str">
        <f t="shared" ref="X4:X67" si="21">IF(M4&lt;$O4+0.5,IF(M4&gt;0,"A",""),IF(M4&lt;$P4+0.5,"B","C"))</f>
        <v/>
      </c>
      <c r="Y4" s="13" t="str">
        <f t="shared" ref="Y4:Y67" si="22">IF(N4&lt;$O4+0.5,IF(N4&gt;0,"A",""),IF(N4&lt;$P4+0.5,"B","C"))</f>
        <v/>
      </c>
      <c r="Z4" s="58" t="str">
        <f t="shared" ref="Z4:Z67" si="23">IF(AND(ISNUMBER(H4),ISNUMBER(F4)),H4-F4,"")</f>
        <v/>
      </c>
      <c r="AA4" s="186" t="str">
        <f t="shared" ref="AA4:AA67" si="24">IF(AND(ISNUMBER(H4),ISNUMBER(G4)),H4-G4,"")</f>
        <v/>
      </c>
      <c r="AB4" s="186" t="str">
        <f t="shared" ref="AB4:AB67" si="25">IF(AND(ISNUMBER(I4),ISNUMBER($H4)),$H4-I4,"")</f>
        <v/>
      </c>
      <c r="AC4" s="186" t="str">
        <f t="shared" ref="AC4:AC67" si="26">IF(AND(ISNUMBER(J4),ISNUMBER($H4)),$H4-J4,"")</f>
        <v/>
      </c>
      <c r="AD4" s="186" t="str">
        <f t="shared" ref="AD4:AD67" si="27">IF(AND(ISNUMBER(K4),ISNUMBER($H4)),$H4-K4,"")</f>
        <v/>
      </c>
      <c r="AE4" s="186" t="str">
        <f t="shared" ref="AE4:AE67" si="28">IF(AND(ISNUMBER(L4),ISNUMBER($H4)),$H4-L4,"")</f>
        <v/>
      </c>
      <c r="AF4" s="186" t="str">
        <f t="shared" ref="AF4:AF67" si="29">IF(AND(ISNUMBER(M4),ISNUMBER($H4)),$H4-M4,"")</f>
        <v/>
      </c>
      <c r="AG4" s="59" t="str">
        <f t="shared" ref="AG4:AG67" si="30">IF(AND(ISNUMBER(N4),ISNUMBER($H4)),$H4-N4,"")</f>
        <v/>
      </c>
      <c r="AH4" s="58">
        <f t="shared" ref="AH4:AH67" si="31">IF(E4="New",F4,G4)</f>
        <v>0</v>
      </c>
      <c r="AI4" s="88" t="str">
        <f>IF(ISNUMBER(I4),IF(AND(I4&lt;$H4,$H4&gt;$AH4),IF(I4&gt;$AH4,($H4-I4)*Constants!$G$9,($H4-$AH4)*Constants!$G$9),0),"")</f>
        <v/>
      </c>
      <c r="AJ4" s="88" t="str">
        <f>IF(ISNUMBER(J4),IF(AND(J4&lt;$H4,$H4&gt;$AH4),IF(J4&gt;$AH4,($H4-J4)*Constants!$G$9,($H4-$AH4)*Constants!$G$9),0),"")</f>
        <v/>
      </c>
      <c r="AK4" s="88" t="str">
        <f>IF(ISNUMBER(K4),IF(AND(K4&lt;$H4,$H4&gt;$AH4),IF(K4&gt;$AH4,($H4-K4)*Constants!$G$9,($H4-$AH4)*Constants!$G$9),0),"")</f>
        <v/>
      </c>
      <c r="AL4" s="88" t="str">
        <f>IF(ISNUMBER(L4),IF(AND(L4&lt;$H4,$H4&gt;$AH4),IF(L4&gt;$AH4,($H4-L4)*Constants!$G$9,($H4-$AH4)*Constants!$G$9),0),"")</f>
        <v/>
      </c>
      <c r="AM4" s="88" t="str">
        <f>IF(ISNUMBER(M4),IF(AND(M4&lt;$H4,$H4&gt;$AH4),IF(M4&gt;$AH4,($H4-M4)*Constants!$G$9,($H4-$AH4)*Constants!$G$9),0),"")</f>
        <v/>
      </c>
      <c r="AN4" s="88" t="str">
        <f>IF(ISNUMBER(N4),IF(AND(N4&lt;$H4,$H4&gt;$AH4),IF(N4&gt;$AH4,($H4-N4)*Constants!$G$9,($H4-$AH4)*Constants!$G$9),0),"")</f>
        <v/>
      </c>
      <c r="AO4" s="88" t="str">
        <f>IF(ISNUMBER(I4),IF(AND(I4&lt;$H4,I4&lt;$AH4),IF($H4&gt;$AH4,($AH4-I4)*Constants!$G$10,($H4-I4)*Constants!$G$10),0),"")</f>
        <v/>
      </c>
      <c r="AP4" s="88" t="str">
        <f>IF(ISNUMBER(J4),IF(AND(J4&lt;$H4,J4&lt;$AH4),IF($H4&gt;$AH4,($AH4-J4)*Constants!$G$10,($H4-J4)*Constants!$G$10),0),"")</f>
        <v/>
      </c>
      <c r="AQ4" s="88" t="str">
        <f>IF(ISNUMBER(K4),IF(AND(K4&lt;$H4,K4&lt;$AH4),IF($H4&gt;$AH4,($AH4-K4)*Constants!$G$10,($H4-K4)*Constants!$G$10),0),"")</f>
        <v/>
      </c>
      <c r="AR4" s="88" t="str">
        <f>IF(ISNUMBER(L4),IF(AND(L4&lt;$H4,L4&lt;$AH4),IF($H4&gt;$AH4,($AH4-L4)*Constants!$G$10,($H4-L4)*Constants!$G$10),0),"")</f>
        <v/>
      </c>
      <c r="AS4" s="88" t="str">
        <f>IF(ISNUMBER(M4),IF(AND(M4&lt;$H4,M4&lt;$AH4),IF($H4&gt;$AH4,($AH4-M4)*Constants!$G$10,($H4-M4)*Constants!$G$10),0),"")</f>
        <v/>
      </c>
      <c r="AT4" s="88" t="str">
        <f>IF(ISNUMBER(N4),IF(AND(N4&lt;$H4,N4&lt;$AH4),IF($H4&gt;$AH4,($AH4-N4)*Constants!$G$10,($H4-N4)*Constants!$G$10),0),"")</f>
        <v/>
      </c>
      <c r="AU4" s="88" t="str">
        <f>IF(ISNUMBER(I4),IF(T4="C",(I4-Constants!$E$15-Constants!$E$14)*Constants!$G$11,0),"")</f>
        <v/>
      </c>
      <c r="AV4" s="88" t="str">
        <f>IF(ISNUMBER(J4),IF(U4="C",(J4-Constants!$E$15-Constants!$E$14)*Constants!$G$11,0),"")</f>
        <v/>
      </c>
      <c r="AW4" s="88" t="str">
        <f>IF(ISNUMBER(K4),IF(V4="C",(K4-Constants!$E$15-Constants!$E$14)*Constants!$G$11,0),"")</f>
        <v/>
      </c>
      <c r="AX4" s="88" t="str">
        <f>IF(ISNUMBER(L4),IF(W4="C",(L4-Constants!$E$15-Constants!$E$14)*Constants!$G$11,0),"")</f>
        <v/>
      </c>
      <c r="AY4" s="88" t="str">
        <f>IF(ISNUMBER(M4),IF(X4="C",(M4-Constants!$E$15-Constants!$E$14)*Constants!$G$11,0),"")</f>
        <v/>
      </c>
      <c r="AZ4" s="88" t="str">
        <f>IF(ISNUMBER(N4),IF(Y4="C",(N4-Constants!$E$15-Constants!$E$14)*Constants!$G$11,0),"")</f>
        <v/>
      </c>
      <c r="BA4" s="88" t="str">
        <f t="shared" ref="BA4:BA67" si="32">IF(ISNUMBER(I4),AI4+AO4+AU4,"")</f>
        <v/>
      </c>
      <c r="BB4" s="88" t="str">
        <f t="shared" ref="BB4:BB67" si="33">IF(ISNUMBER(J4),AJ4+AP4+AV4,"")</f>
        <v/>
      </c>
      <c r="BC4" s="88" t="str">
        <f t="shared" ref="BC4:BD67" si="34">IF(ISNUMBER(K4),AK4+AQ4+AW4,"")</f>
        <v/>
      </c>
      <c r="BD4" s="88" t="str">
        <f t="shared" si="2"/>
        <v/>
      </c>
      <c r="BE4" s="88" t="str">
        <f t="shared" ref="BE4:BE67" si="35">IF(ISNUMBER(M4),AM4+AS4+AY4,"")</f>
        <v/>
      </c>
      <c r="BF4" s="62" t="str">
        <f t="shared" ref="BF4:BF67" si="36">IF(ISNUMBER(N4),AN4+AT4+AZ4,"")</f>
        <v/>
      </c>
      <c r="BG4" s="128" t="str">
        <f t="shared" si="3"/>
        <v/>
      </c>
      <c r="BH4" s="129" t="str">
        <f t="shared" si="4"/>
        <v/>
      </c>
      <c r="BI4" s="129" t="str">
        <f t="shared" si="5"/>
        <v/>
      </c>
      <c r="BJ4" s="129" t="str">
        <f t="shared" si="6"/>
        <v/>
      </c>
      <c r="BK4" s="129" t="str">
        <f t="shared" si="7"/>
        <v/>
      </c>
      <c r="BL4" s="129" t="str">
        <f t="shared" si="8"/>
        <v/>
      </c>
      <c r="BM4" s="129" t="str">
        <f t="shared" si="9"/>
        <v/>
      </c>
      <c r="BN4" s="129" t="str">
        <f t="shared" si="10"/>
        <v/>
      </c>
      <c r="BO4" s="130" t="str">
        <f t="shared" si="11"/>
        <v/>
      </c>
      <c r="BP4" s="18"/>
    </row>
    <row r="5" spans="1:109" x14ac:dyDescent="0.35">
      <c r="A5" s="32"/>
      <c r="B5" s="40"/>
      <c r="C5" s="14"/>
      <c r="D5" s="26">
        <v>1</v>
      </c>
      <c r="E5" s="51" t="s">
        <v>315</v>
      </c>
      <c r="F5" s="49"/>
      <c r="G5" s="47"/>
      <c r="H5" s="47"/>
      <c r="I5" s="47"/>
      <c r="J5" s="47"/>
      <c r="K5" s="47"/>
      <c r="L5" s="47"/>
      <c r="M5" s="47"/>
      <c r="N5" s="50"/>
      <c r="O5" s="69">
        <f t="shared" si="12"/>
        <v>57</v>
      </c>
      <c r="P5" s="70">
        <f t="shared" si="13"/>
        <v>64</v>
      </c>
      <c r="Q5" s="13" t="str">
        <f t="shared" si="14"/>
        <v/>
      </c>
      <c r="R5" s="13" t="str">
        <f t="shared" si="15"/>
        <v/>
      </c>
      <c r="S5" s="13" t="str">
        <f t="shared" si="16"/>
        <v/>
      </c>
      <c r="T5" s="13" t="str">
        <f t="shared" si="17"/>
        <v/>
      </c>
      <c r="U5" s="13" t="str">
        <f t="shared" si="18"/>
        <v/>
      </c>
      <c r="V5" s="13" t="str">
        <f t="shared" si="19"/>
        <v/>
      </c>
      <c r="W5" s="13" t="str">
        <f t="shared" si="20"/>
        <v/>
      </c>
      <c r="X5" s="13" t="str">
        <f t="shared" si="21"/>
        <v/>
      </c>
      <c r="Y5" s="13" t="str">
        <f t="shared" si="22"/>
        <v/>
      </c>
      <c r="Z5" s="58" t="str">
        <f t="shared" si="23"/>
        <v/>
      </c>
      <c r="AA5" s="186" t="str">
        <f t="shared" si="24"/>
        <v/>
      </c>
      <c r="AB5" s="186" t="str">
        <f t="shared" si="25"/>
        <v/>
      </c>
      <c r="AC5" s="186" t="str">
        <f t="shared" si="26"/>
        <v/>
      </c>
      <c r="AD5" s="186" t="str">
        <f t="shared" si="27"/>
        <v/>
      </c>
      <c r="AE5" s="186" t="str">
        <f t="shared" si="28"/>
        <v/>
      </c>
      <c r="AF5" s="186" t="str">
        <f t="shared" si="29"/>
        <v/>
      </c>
      <c r="AG5" s="59" t="str">
        <f t="shared" si="30"/>
        <v/>
      </c>
      <c r="AH5" s="58">
        <f t="shared" si="31"/>
        <v>0</v>
      </c>
      <c r="AI5" s="88" t="str">
        <f>IF(ISNUMBER(I5),IF(AND(I5&lt;$H5,$H5&gt;$AH5),IF(I5&gt;$AH5,($H5-I5)*Constants!$G$9,($H5-$AH5)*Constants!$G$9),0),"")</f>
        <v/>
      </c>
      <c r="AJ5" s="88" t="str">
        <f>IF(ISNUMBER(J5),IF(AND(J5&lt;$H5,$H5&gt;$AH5),IF(J5&gt;$AH5,($H5-J5)*Constants!$G$9,($H5-$AH5)*Constants!$G$9),0),"")</f>
        <v/>
      </c>
      <c r="AK5" s="88" t="str">
        <f>IF(ISNUMBER(K5),IF(AND(K5&lt;$H5,$H5&gt;$AH5),IF(K5&gt;$AH5,($H5-K5)*Constants!$G$9,($H5-$AH5)*Constants!$G$9),0),"")</f>
        <v/>
      </c>
      <c r="AL5" s="88" t="str">
        <f>IF(ISNUMBER(L5),IF(AND(L5&lt;$H5,$H5&gt;$AH5),IF(L5&gt;$AH5,($H5-L5)*Constants!$G$9,($H5-$AH5)*Constants!$G$9),0),"")</f>
        <v/>
      </c>
      <c r="AM5" s="88" t="str">
        <f>IF(ISNUMBER(M5),IF(AND(M5&lt;$H5,$H5&gt;$AH5),IF(M5&gt;$AH5,($H5-M5)*Constants!$G$9,($H5-$AH5)*Constants!$G$9),0),"")</f>
        <v/>
      </c>
      <c r="AN5" s="88" t="str">
        <f>IF(ISNUMBER(N5),IF(AND(N5&lt;$H5,$H5&gt;$AH5),IF(N5&gt;$AH5,($H5-N5)*Constants!$G$9,($H5-$AH5)*Constants!$G$9),0),"")</f>
        <v/>
      </c>
      <c r="AO5" s="88" t="str">
        <f>IF(ISNUMBER(I5),IF(AND(I5&lt;$H5,I5&lt;$AH5),IF($H5&gt;$AH5,($AH5-I5)*Constants!$G$10,($H5-I5)*Constants!$G$10),0),"")</f>
        <v/>
      </c>
      <c r="AP5" s="88" t="str">
        <f>IF(ISNUMBER(J5),IF(AND(J5&lt;$H5,J5&lt;$AH5),IF($H5&gt;$AH5,($AH5-J5)*Constants!$G$10,($H5-J5)*Constants!$G$10),0),"")</f>
        <v/>
      </c>
      <c r="AQ5" s="88" t="str">
        <f>IF(ISNUMBER(K5),IF(AND(K5&lt;$H5,K5&lt;$AH5),IF($H5&gt;$AH5,($AH5-K5)*Constants!$G$10,($H5-K5)*Constants!$G$10),0),"")</f>
        <v/>
      </c>
      <c r="AR5" s="88" t="str">
        <f>IF(ISNUMBER(L5),IF(AND(L5&lt;$H5,L5&lt;$AH5),IF($H5&gt;$AH5,($AH5-L5)*Constants!$G$10,($H5-L5)*Constants!$G$10),0),"")</f>
        <v/>
      </c>
      <c r="AS5" s="88" t="str">
        <f>IF(ISNUMBER(M5),IF(AND(M5&lt;$H5,M5&lt;$AH5),IF($H5&gt;$AH5,($AH5-M5)*Constants!$G$10,($H5-M5)*Constants!$G$10),0),"")</f>
        <v/>
      </c>
      <c r="AT5" s="88" t="str">
        <f>IF(ISNUMBER(N5),IF(AND(N5&lt;$H5,N5&lt;$AH5),IF($H5&gt;$AH5,($AH5-N5)*Constants!$G$10,($H5-N5)*Constants!$G$10),0),"")</f>
        <v/>
      </c>
      <c r="AU5" s="88" t="str">
        <f>IF(ISNUMBER(I5),IF(T5="C",(I5-Constants!$E$15-Constants!$E$14)*Constants!$G$11,0),"")</f>
        <v/>
      </c>
      <c r="AV5" s="88" t="str">
        <f>IF(ISNUMBER(J5),IF(U5="C",(J5-Constants!$E$15-Constants!$E$14)*Constants!$G$11,0),"")</f>
        <v/>
      </c>
      <c r="AW5" s="88" t="str">
        <f>IF(ISNUMBER(K5),IF(V5="C",(K5-Constants!$E$15-Constants!$E$14)*Constants!$G$11,0),"")</f>
        <v/>
      </c>
      <c r="AX5" s="88" t="str">
        <f>IF(ISNUMBER(L5),IF(W5="C",(L5-Constants!$E$15-Constants!$E$14)*Constants!$G$11,0),"")</f>
        <v/>
      </c>
      <c r="AY5" s="88" t="str">
        <f>IF(ISNUMBER(M5),IF(X5="C",(M5-Constants!$E$15-Constants!$E$14)*Constants!$G$11,0),"")</f>
        <v/>
      </c>
      <c r="AZ5" s="88" t="str">
        <f>IF(ISNUMBER(N5),IF(Y5="C",(N5-Constants!$E$15-Constants!$E$14)*Constants!$G$11,0),"")</f>
        <v/>
      </c>
      <c r="BA5" s="88" t="str">
        <f t="shared" si="32"/>
        <v/>
      </c>
      <c r="BB5" s="88" t="str">
        <f t="shared" si="33"/>
        <v/>
      </c>
      <c r="BC5" s="88" t="str">
        <f t="shared" si="34"/>
        <v/>
      </c>
      <c r="BD5" s="88" t="str">
        <f t="shared" si="2"/>
        <v/>
      </c>
      <c r="BE5" s="88" t="str">
        <f t="shared" si="35"/>
        <v/>
      </c>
      <c r="BF5" s="62" t="str">
        <f t="shared" si="36"/>
        <v/>
      </c>
      <c r="BG5" s="128" t="str">
        <f t="shared" si="3"/>
        <v/>
      </c>
      <c r="BH5" s="129" t="str">
        <f t="shared" si="4"/>
        <v/>
      </c>
      <c r="BI5" s="129" t="str">
        <f t="shared" si="5"/>
        <v/>
      </c>
      <c r="BJ5" s="129" t="str">
        <f t="shared" si="6"/>
        <v/>
      </c>
      <c r="BK5" s="129" t="str">
        <f t="shared" si="7"/>
        <v/>
      </c>
      <c r="BL5" s="129" t="str">
        <f t="shared" si="8"/>
        <v/>
      </c>
      <c r="BM5" s="129" t="str">
        <f t="shared" si="9"/>
        <v/>
      </c>
      <c r="BN5" s="129" t="str">
        <f t="shared" si="10"/>
        <v/>
      </c>
      <c r="BO5" s="130" t="str">
        <f t="shared" si="11"/>
        <v/>
      </c>
      <c r="BP5" s="18"/>
    </row>
    <row r="6" spans="1:109" x14ac:dyDescent="0.35">
      <c r="A6" s="32"/>
      <c r="B6" s="40"/>
      <c r="C6" s="14"/>
      <c r="D6" s="26">
        <v>1</v>
      </c>
      <c r="E6" s="51" t="s">
        <v>315</v>
      </c>
      <c r="F6" s="49"/>
      <c r="G6" s="47"/>
      <c r="H6" s="47"/>
      <c r="I6" s="47"/>
      <c r="J6" s="47"/>
      <c r="K6" s="47"/>
      <c r="L6" s="47"/>
      <c r="M6" s="47"/>
      <c r="N6" s="50"/>
      <c r="O6" s="69">
        <f t="shared" si="12"/>
        <v>57</v>
      </c>
      <c r="P6" s="70">
        <f t="shared" si="13"/>
        <v>64</v>
      </c>
      <c r="Q6" s="13" t="str">
        <f t="shared" si="14"/>
        <v/>
      </c>
      <c r="R6" s="13" t="str">
        <f t="shared" si="15"/>
        <v/>
      </c>
      <c r="S6" s="13" t="str">
        <f t="shared" si="16"/>
        <v/>
      </c>
      <c r="T6" s="13" t="str">
        <f t="shared" si="17"/>
        <v/>
      </c>
      <c r="U6" s="13" t="str">
        <f t="shared" si="18"/>
        <v/>
      </c>
      <c r="V6" s="13" t="str">
        <f t="shared" si="19"/>
        <v/>
      </c>
      <c r="W6" s="13" t="str">
        <f t="shared" si="20"/>
        <v/>
      </c>
      <c r="X6" s="13" t="str">
        <f t="shared" si="21"/>
        <v/>
      </c>
      <c r="Y6" s="13" t="str">
        <f t="shared" si="22"/>
        <v/>
      </c>
      <c r="Z6" s="58" t="str">
        <f t="shared" si="23"/>
        <v/>
      </c>
      <c r="AA6" s="186" t="str">
        <f t="shared" si="24"/>
        <v/>
      </c>
      <c r="AB6" s="186" t="str">
        <f t="shared" si="25"/>
        <v/>
      </c>
      <c r="AC6" s="186" t="str">
        <f t="shared" si="26"/>
        <v/>
      </c>
      <c r="AD6" s="186" t="str">
        <f t="shared" si="27"/>
        <v/>
      </c>
      <c r="AE6" s="186" t="str">
        <f t="shared" si="28"/>
        <v/>
      </c>
      <c r="AF6" s="186" t="str">
        <f t="shared" si="29"/>
        <v/>
      </c>
      <c r="AG6" s="59" t="str">
        <f t="shared" si="30"/>
        <v/>
      </c>
      <c r="AH6" s="58">
        <f t="shared" si="31"/>
        <v>0</v>
      </c>
      <c r="AI6" s="88" t="str">
        <f>IF(ISNUMBER(I6),IF(AND(I6&lt;$H6,$H6&gt;$AH6),IF(I6&gt;$AH6,($H6-I6)*Constants!$G$9,($H6-$AH6)*Constants!$G$9),0),"")</f>
        <v/>
      </c>
      <c r="AJ6" s="88" t="str">
        <f>IF(ISNUMBER(J6),IF(AND(J6&lt;$H6,$H6&gt;$AH6),IF(J6&gt;$AH6,($H6-J6)*Constants!$G$9,($H6-$AH6)*Constants!$G$9),0),"")</f>
        <v/>
      </c>
      <c r="AK6" s="88" t="str">
        <f>IF(ISNUMBER(K6),IF(AND(K6&lt;$H6,$H6&gt;$AH6),IF(K6&gt;$AH6,($H6-K6)*Constants!$G$9,($H6-$AH6)*Constants!$G$9),0),"")</f>
        <v/>
      </c>
      <c r="AL6" s="88" t="str">
        <f>IF(ISNUMBER(L6),IF(AND(L6&lt;$H6,$H6&gt;$AH6),IF(L6&gt;$AH6,($H6-L6)*Constants!$G$9,($H6-$AH6)*Constants!$G$9),0),"")</f>
        <v/>
      </c>
      <c r="AM6" s="88" t="str">
        <f>IF(ISNUMBER(M6),IF(AND(M6&lt;$H6,$H6&gt;$AH6),IF(M6&gt;$AH6,($H6-M6)*Constants!$G$9,($H6-$AH6)*Constants!$G$9),0),"")</f>
        <v/>
      </c>
      <c r="AN6" s="88" t="str">
        <f>IF(ISNUMBER(N6),IF(AND(N6&lt;$H6,$H6&gt;$AH6),IF(N6&gt;$AH6,($H6-N6)*Constants!$G$9,($H6-$AH6)*Constants!$G$9),0),"")</f>
        <v/>
      </c>
      <c r="AO6" s="88" t="str">
        <f>IF(ISNUMBER(I6),IF(AND(I6&lt;$H6,I6&lt;$AH6),IF($H6&gt;$AH6,($AH6-I6)*Constants!$G$10,($H6-I6)*Constants!$G$10),0),"")</f>
        <v/>
      </c>
      <c r="AP6" s="88" t="str">
        <f>IF(ISNUMBER(J6),IF(AND(J6&lt;$H6,J6&lt;$AH6),IF($H6&gt;$AH6,($AH6-J6)*Constants!$G$10,($H6-J6)*Constants!$G$10),0),"")</f>
        <v/>
      </c>
      <c r="AQ6" s="88" t="str">
        <f>IF(ISNUMBER(K6),IF(AND(K6&lt;$H6,K6&lt;$AH6),IF($H6&gt;$AH6,($AH6-K6)*Constants!$G$10,($H6-K6)*Constants!$G$10),0),"")</f>
        <v/>
      </c>
      <c r="AR6" s="88" t="str">
        <f>IF(ISNUMBER(L6),IF(AND(L6&lt;$H6,L6&lt;$AH6),IF($H6&gt;$AH6,($AH6-L6)*Constants!$G$10,($H6-L6)*Constants!$G$10),0),"")</f>
        <v/>
      </c>
      <c r="AS6" s="88" t="str">
        <f>IF(ISNUMBER(M6),IF(AND(M6&lt;$H6,M6&lt;$AH6),IF($H6&gt;$AH6,($AH6-M6)*Constants!$G$10,($H6-M6)*Constants!$G$10),0),"")</f>
        <v/>
      </c>
      <c r="AT6" s="88" t="str">
        <f>IF(ISNUMBER(N6),IF(AND(N6&lt;$H6,N6&lt;$AH6),IF($H6&gt;$AH6,($AH6-N6)*Constants!$G$10,($H6-N6)*Constants!$G$10),0),"")</f>
        <v/>
      </c>
      <c r="AU6" s="88" t="str">
        <f>IF(ISNUMBER(I6),IF(T6="C",(I6-Constants!$E$15-Constants!$E$14)*Constants!$G$11,0),"")</f>
        <v/>
      </c>
      <c r="AV6" s="88" t="str">
        <f>IF(ISNUMBER(J6),IF(U6="C",(J6-Constants!$E$15-Constants!$E$14)*Constants!$G$11,0),"")</f>
        <v/>
      </c>
      <c r="AW6" s="88" t="str">
        <f>IF(ISNUMBER(K6),IF(V6="C",(K6-Constants!$E$15-Constants!$E$14)*Constants!$G$11,0),"")</f>
        <v/>
      </c>
      <c r="AX6" s="88" t="str">
        <f>IF(ISNUMBER(L6),IF(W6="C",(L6-Constants!$E$15-Constants!$E$14)*Constants!$G$11,0),"")</f>
        <v/>
      </c>
      <c r="AY6" s="88" t="str">
        <f>IF(ISNUMBER(M6),IF(X6="C",(M6-Constants!$E$15-Constants!$E$14)*Constants!$G$11,0),"")</f>
        <v/>
      </c>
      <c r="AZ6" s="88" t="str">
        <f>IF(ISNUMBER(N6),IF(Y6="C",(N6-Constants!$E$15-Constants!$E$14)*Constants!$G$11,0),"")</f>
        <v/>
      </c>
      <c r="BA6" s="88" t="str">
        <f t="shared" si="32"/>
        <v/>
      </c>
      <c r="BB6" s="88" t="str">
        <f t="shared" si="33"/>
        <v/>
      </c>
      <c r="BC6" s="88" t="str">
        <f t="shared" si="34"/>
        <v/>
      </c>
      <c r="BD6" s="88" t="str">
        <f t="shared" si="2"/>
        <v/>
      </c>
      <c r="BE6" s="88" t="str">
        <f t="shared" si="35"/>
        <v/>
      </c>
      <c r="BF6" s="62" t="str">
        <f t="shared" si="36"/>
        <v/>
      </c>
      <c r="BG6" s="128" t="str">
        <f t="shared" si="3"/>
        <v/>
      </c>
      <c r="BH6" s="129" t="str">
        <f t="shared" si="4"/>
        <v/>
      </c>
      <c r="BI6" s="129" t="str">
        <f t="shared" si="5"/>
        <v/>
      </c>
      <c r="BJ6" s="129" t="str">
        <f t="shared" si="6"/>
        <v/>
      </c>
      <c r="BK6" s="129" t="str">
        <f t="shared" si="7"/>
        <v/>
      </c>
      <c r="BL6" s="129" t="str">
        <f t="shared" si="8"/>
        <v/>
      </c>
      <c r="BM6" s="129" t="str">
        <f t="shared" si="9"/>
        <v/>
      </c>
      <c r="BN6" s="129" t="str">
        <f t="shared" si="10"/>
        <v/>
      </c>
      <c r="BO6" s="130" t="str">
        <f t="shared" si="11"/>
        <v/>
      </c>
      <c r="BP6" s="18"/>
    </row>
    <row r="7" spans="1:109" x14ac:dyDescent="0.35">
      <c r="A7" s="32"/>
      <c r="B7" s="40"/>
      <c r="C7" s="14"/>
      <c r="D7" s="26">
        <v>1</v>
      </c>
      <c r="E7" s="51" t="s">
        <v>315</v>
      </c>
      <c r="F7" s="49"/>
      <c r="G7" s="47"/>
      <c r="H7" s="47"/>
      <c r="I7" s="47"/>
      <c r="J7" s="47"/>
      <c r="K7" s="47"/>
      <c r="L7" s="47"/>
      <c r="M7" s="47"/>
      <c r="N7" s="50"/>
      <c r="O7" s="69">
        <f t="shared" si="12"/>
        <v>57</v>
      </c>
      <c r="P7" s="70">
        <f t="shared" si="13"/>
        <v>64</v>
      </c>
      <c r="Q7" s="13" t="str">
        <f t="shared" si="14"/>
        <v/>
      </c>
      <c r="R7" s="13" t="str">
        <f t="shared" si="15"/>
        <v/>
      </c>
      <c r="S7" s="13" t="str">
        <f t="shared" si="16"/>
        <v/>
      </c>
      <c r="T7" s="13" t="str">
        <f t="shared" si="17"/>
        <v/>
      </c>
      <c r="U7" s="13" t="str">
        <f t="shared" si="18"/>
        <v/>
      </c>
      <c r="V7" s="13" t="str">
        <f t="shared" si="19"/>
        <v/>
      </c>
      <c r="W7" s="13" t="str">
        <f t="shared" si="20"/>
        <v/>
      </c>
      <c r="X7" s="13" t="str">
        <f t="shared" si="21"/>
        <v/>
      </c>
      <c r="Y7" s="13" t="str">
        <f t="shared" si="22"/>
        <v/>
      </c>
      <c r="Z7" s="58" t="str">
        <f t="shared" si="23"/>
        <v/>
      </c>
      <c r="AA7" s="186" t="str">
        <f t="shared" si="24"/>
        <v/>
      </c>
      <c r="AB7" s="186" t="str">
        <f t="shared" si="25"/>
        <v/>
      </c>
      <c r="AC7" s="186" t="str">
        <f t="shared" si="26"/>
        <v/>
      </c>
      <c r="AD7" s="186" t="str">
        <f t="shared" si="27"/>
        <v/>
      </c>
      <c r="AE7" s="186" t="str">
        <f t="shared" si="28"/>
        <v/>
      </c>
      <c r="AF7" s="186" t="str">
        <f t="shared" si="29"/>
        <v/>
      </c>
      <c r="AG7" s="59" t="str">
        <f t="shared" si="30"/>
        <v/>
      </c>
      <c r="AH7" s="58">
        <f t="shared" si="31"/>
        <v>0</v>
      </c>
      <c r="AI7" s="88" t="str">
        <f>IF(ISNUMBER(I7),IF(AND(I7&lt;$H7,$H7&gt;$AH7),IF(I7&gt;$AH7,($H7-I7)*Constants!$G$9,($H7-$AH7)*Constants!$G$9),0),"")</f>
        <v/>
      </c>
      <c r="AJ7" s="88" t="str">
        <f>IF(ISNUMBER(J7),IF(AND(J7&lt;$H7,$H7&gt;$AH7),IF(J7&gt;$AH7,($H7-J7)*Constants!$G$9,($H7-$AH7)*Constants!$G$9),0),"")</f>
        <v/>
      </c>
      <c r="AK7" s="88" t="str">
        <f>IF(ISNUMBER(K7),IF(AND(K7&lt;$H7,$H7&gt;$AH7),IF(K7&gt;$AH7,($H7-K7)*Constants!$G$9,($H7-$AH7)*Constants!$G$9),0),"")</f>
        <v/>
      </c>
      <c r="AL7" s="88" t="str">
        <f>IF(ISNUMBER(L7),IF(AND(L7&lt;$H7,$H7&gt;$AH7),IF(L7&gt;$AH7,($H7-L7)*Constants!$G$9,($H7-$AH7)*Constants!$G$9),0),"")</f>
        <v/>
      </c>
      <c r="AM7" s="88" t="str">
        <f>IF(ISNUMBER(M7),IF(AND(M7&lt;$H7,$H7&gt;$AH7),IF(M7&gt;$AH7,($H7-M7)*Constants!$G$9,($H7-$AH7)*Constants!$G$9),0),"")</f>
        <v/>
      </c>
      <c r="AN7" s="88" t="str">
        <f>IF(ISNUMBER(N7),IF(AND(N7&lt;$H7,$H7&gt;$AH7),IF(N7&gt;$AH7,($H7-N7)*Constants!$G$9,($H7-$AH7)*Constants!$G$9),0),"")</f>
        <v/>
      </c>
      <c r="AO7" s="88" t="str">
        <f>IF(ISNUMBER(I7),IF(AND(I7&lt;$H7,I7&lt;$AH7),IF($H7&gt;$AH7,($AH7-I7)*Constants!$G$10,($H7-I7)*Constants!$G$10),0),"")</f>
        <v/>
      </c>
      <c r="AP7" s="88" t="str">
        <f>IF(ISNUMBER(J7),IF(AND(J7&lt;$H7,J7&lt;$AH7),IF($H7&gt;$AH7,($AH7-J7)*Constants!$G$10,($H7-J7)*Constants!$G$10),0),"")</f>
        <v/>
      </c>
      <c r="AQ7" s="88" t="str">
        <f>IF(ISNUMBER(K7),IF(AND(K7&lt;$H7,K7&lt;$AH7),IF($H7&gt;$AH7,($AH7-K7)*Constants!$G$10,($H7-K7)*Constants!$G$10),0),"")</f>
        <v/>
      </c>
      <c r="AR7" s="88" t="str">
        <f>IF(ISNUMBER(L7),IF(AND(L7&lt;$H7,L7&lt;$AH7),IF($H7&gt;$AH7,($AH7-L7)*Constants!$G$10,($H7-L7)*Constants!$G$10),0),"")</f>
        <v/>
      </c>
      <c r="AS7" s="88" t="str">
        <f>IF(ISNUMBER(M7),IF(AND(M7&lt;$H7,M7&lt;$AH7),IF($H7&gt;$AH7,($AH7-M7)*Constants!$G$10,($H7-M7)*Constants!$G$10),0),"")</f>
        <v/>
      </c>
      <c r="AT7" s="88" t="str">
        <f>IF(ISNUMBER(N7),IF(AND(N7&lt;$H7,N7&lt;$AH7),IF($H7&gt;$AH7,($AH7-N7)*Constants!$G$10,($H7-N7)*Constants!$G$10),0),"")</f>
        <v/>
      </c>
      <c r="AU7" s="88" t="str">
        <f>IF(ISNUMBER(I7),IF(T7="C",(I7-Constants!$E$15-Constants!$E$14)*Constants!$G$11,0),"")</f>
        <v/>
      </c>
      <c r="AV7" s="88" t="str">
        <f>IF(ISNUMBER(J7),IF(U7="C",(J7-Constants!$E$15-Constants!$E$14)*Constants!$G$11,0),"")</f>
        <v/>
      </c>
      <c r="AW7" s="88" t="str">
        <f>IF(ISNUMBER(K7),IF(V7="C",(K7-Constants!$E$15-Constants!$E$14)*Constants!$G$11,0),"")</f>
        <v/>
      </c>
      <c r="AX7" s="88" t="str">
        <f>IF(ISNUMBER(L7),IF(W7="C",(L7-Constants!$E$15-Constants!$E$14)*Constants!$G$11,0),"")</f>
        <v/>
      </c>
      <c r="AY7" s="88" t="str">
        <f>IF(ISNUMBER(M7),IF(X7="C",(M7-Constants!$E$15-Constants!$E$14)*Constants!$G$11,0),"")</f>
        <v/>
      </c>
      <c r="AZ7" s="88" t="str">
        <f>IF(ISNUMBER(N7),IF(Y7="C",(N7-Constants!$E$15-Constants!$E$14)*Constants!$G$11,0),"")</f>
        <v/>
      </c>
      <c r="BA7" s="88" t="str">
        <f t="shared" si="32"/>
        <v/>
      </c>
      <c r="BB7" s="88" t="str">
        <f t="shared" si="33"/>
        <v/>
      </c>
      <c r="BC7" s="88" t="str">
        <f t="shared" si="34"/>
        <v/>
      </c>
      <c r="BD7" s="88" t="str">
        <f t="shared" si="2"/>
        <v/>
      </c>
      <c r="BE7" s="88" t="str">
        <f t="shared" si="35"/>
        <v/>
      </c>
      <c r="BF7" s="62" t="str">
        <f t="shared" si="36"/>
        <v/>
      </c>
      <c r="BG7" s="128" t="str">
        <f t="shared" si="3"/>
        <v/>
      </c>
      <c r="BH7" s="129" t="str">
        <f t="shared" si="4"/>
        <v/>
      </c>
      <c r="BI7" s="129" t="str">
        <f t="shared" si="5"/>
        <v/>
      </c>
      <c r="BJ7" s="129" t="str">
        <f t="shared" si="6"/>
        <v/>
      </c>
      <c r="BK7" s="129" t="str">
        <f t="shared" si="7"/>
        <v/>
      </c>
      <c r="BL7" s="129" t="str">
        <f t="shared" si="8"/>
        <v/>
      </c>
      <c r="BM7" s="129" t="str">
        <f t="shared" si="9"/>
        <v/>
      </c>
      <c r="BN7" s="129" t="str">
        <f t="shared" si="10"/>
        <v/>
      </c>
      <c r="BO7" s="130" t="str">
        <f t="shared" si="11"/>
        <v/>
      </c>
      <c r="BP7" s="18"/>
    </row>
    <row r="8" spans="1:109" x14ac:dyDescent="0.35">
      <c r="A8" s="32"/>
      <c r="B8" s="40"/>
      <c r="C8" s="14"/>
      <c r="D8" s="26">
        <v>1</v>
      </c>
      <c r="E8" s="51" t="s">
        <v>315</v>
      </c>
      <c r="F8" s="49"/>
      <c r="G8" s="47"/>
      <c r="H8" s="47"/>
      <c r="I8" s="47"/>
      <c r="J8" s="47"/>
      <c r="K8" s="47"/>
      <c r="L8" s="47"/>
      <c r="M8" s="47"/>
      <c r="N8" s="50"/>
      <c r="O8" s="69">
        <f t="shared" si="12"/>
        <v>57</v>
      </c>
      <c r="P8" s="70">
        <f t="shared" si="13"/>
        <v>64</v>
      </c>
      <c r="Q8" s="13" t="str">
        <f t="shared" si="14"/>
        <v/>
      </c>
      <c r="R8" s="13" t="str">
        <f t="shared" si="15"/>
        <v/>
      </c>
      <c r="S8" s="13" t="str">
        <f t="shared" si="16"/>
        <v/>
      </c>
      <c r="T8" s="13" t="str">
        <f t="shared" si="17"/>
        <v/>
      </c>
      <c r="U8" s="13" t="str">
        <f t="shared" si="18"/>
        <v/>
      </c>
      <c r="V8" s="13" t="str">
        <f t="shared" si="19"/>
        <v/>
      </c>
      <c r="W8" s="13" t="str">
        <f t="shared" si="20"/>
        <v/>
      </c>
      <c r="X8" s="13" t="str">
        <f t="shared" si="21"/>
        <v/>
      </c>
      <c r="Y8" s="13" t="str">
        <f t="shared" si="22"/>
        <v/>
      </c>
      <c r="Z8" s="58" t="str">
        <f t="shared" si="23"/>
        <v/>
      </c>
      <c r="AA8" s="186" t="str">
        <f t="shared" si="24"/>
        <v/>
      </c>
      <c r="AB8" s="186" t="str">
        <f t="shared" si="25"/>
        <v/>
      </c>
      <c r="AC8" s="186" t="str">
        <f t="shared" si="26"/>
        <v/>
      </c>
      <c r="AD8" s="186" t="str">
        <f t="shared" si="27"/>
        <v/>
      </c>
      <c r="AE8" s="186" t="str">
        <f t="shared" si="28"/>
        <v/>
      </c>
      <c r="AF8" s="186" t="str">
        <f t="shared" si="29"/>
        <v/>
      </c>
      <c r="AG8" s="59" t="str">
        <f t="shared" si="30"/>
        <v/>
      </c>
      <c r="AH8" s="58">
        <f t="shared" si="31"/>
        <v>0</v>
      </c>
      <c r="AI8" s="88" t="str">
        <f>IF(ISNUMBER(I8),IF(AND(I8&lt;$H8,$H8&gt;$AH8),IF(I8&gt;$AH8,($H8-I8)*Constants!$G$9,($H8-$AH8)*Constants!$G$9),0),"")</f>
        <v/>
      </c>
      <c r="AJ8" s="88" t="str">
        <f>IF(ISNUMBER(J8),IF(AND(J8&lt;$H8,$H8&gt;$AH8),IF(J8&gt;$AH8,($H8-J8)*Constants!$G$9,($H8-$AH8)*Constants!$G$9),0),"")</f>
        <v/>
      </c>
      <c r="AK8" s="88" t="str">
        <f>IF(ISNUMBER(K8),IF(AND(K8&lt;$H8,$H8&gt;$AH8),IF(K8&gt;$AH8,($H8-K8)*Constants!$G$9,($H8-$AH8)*Constants!$G$9),0),"")</f>
        <v/>
      </c>
      <c r="AL8" s="88" t="str">
        <f>IF(ISNUMBER(L8),IF(AND(L8&lt;$H8,$H8&gt;$AH8),IF(L8&gt;$AH8,($H8-L8)*Constants!$G$9,($H8-$AH8)*Constants!$G$9),0),"")</f>
        <v/>
      </c>
      <c r="AM8" s="88" t="str">
        <f>IF(ISNUMBER(M8),IF(AND(M8&lt;$H8,$H8&gt;$AH8),IF(M8&gt;$AH8,($H8-M8)*Constants!$G$9,($H8-$AH8)*Constants!$G$9),0),"")</f>
        <v/>
      </c>
      <c r="AN8" s="88" t="str">
        <f>IF(ISNUMBER(N8),IF(AND(N8&lt;$H8,$H8&gt;$AH8),IF(N8&gt;$AH8,($H8-N8)*Constants!$G$9,($H8-$AH8)*Constants!$G$9),0),"")</f>
        <v/>
      </c>
      <c r="AO8" s="88" t="str">
        <f>IF(ISNUMBER(I8),IF(AND(I8&lt;$H8,I8&lt;$AH8),IF($H8&gt;$AH8,($AH8-I8)*Constants!$G$10,($H8-I8)*Constants!$G$10),0),"")</f>
        <v/>
      </c>
      <c r="AP8" s="88" t="str">
        <f>IF(ISNUMBER(J8),IF(AND(J8&lt;$H8,J8&lt;$AH8),IF($H8&gt;$AH8,($AH8-J8)*Constants!$G$10,($H8-J8)*Constants!$G$10),0),"")</f>
        <v/>
      </c>
      <c r="AQ8" s="88" t="str">
        <f>IF(ISNUMBER(K8),IF(AND(K8&lt;$H8,K8&lt;$AH8),IF($H8&gt;$AH8,($AH8-K8)*Constants!$G$10,($H8-K8)*Constants!$G$10),0),"")</f>
        <v/>
      </c>
      <c r="AR8" s="88" t="str">
        <f>IF(ISNUMBER(L8),IF(AND(L8&lt;$H8,L8&lt;$AH8),IF($H8&gt;$AH8,($AH8-L8)*Constants!$G$10,($H8-L8)*Constants!$G$10),0),"")</f>
        <v/>
      </c>
      <c r="AS8" s="88" t="str">
        <f>IF(ISNUMBER(M8),IF(AND(M8&lt;$H8,M8&lt;$AH8),IF($H8&gt;$AH8,($AH8-M8)*Constants!$G$10,($H8-M8)*Constants!$G$10),0),"")</f>
        <v/>
      </c>
      <c r="AT8" s="88" t="str">
        <f>IF(ISNUMBER(N8),IF(AND(N8&lt;$H8,N8&lt;$AH8),IF($H8&gt;$AH8,($AH8-N8)*Constants!$G$10,($H8-N8)*Constants!$G$10),0),"")</f>
        <v/>
      </c>
      <c r="AU8" s="88" t="str">
        <f>IF(ISNUMBER(I8),IF(T8="C",(I8-Constants!$E$15-Constants!$E$14)*Constants!$G$11,0),"")</f>
        <v/>
      </c>
      <c r="AV8" s="88" t="str">
        <f>IF(ISNUMBER(J8),IF(U8="C",(J8-Constants!$E$15-Constants!$E$14)*Constants!$G$11,0),"")</f>
        <v/>
      </c>
      <c r="AW8" s="88" t="str">
        <f>IF(ISNUMBER(K8),IF(V8="C",(K8-Constants!$E$15-Constants!$E$14)*Constants!$G$11,0),"")</f>
        <v/>
      </c>
      <c r="AX8" s="88" t="str">
        <f>IF(ISNUMBER(L8),IF(W8="C",(L8-Constants!$E$15-Constants!$E$14)*Constants!$G$11,0),"")</f>
        <v/>
      </c>
      <c r="AY8" s="88" t="str">
        <f>IF(ISNUMBER(M8),IF(X8="C",(M8-Constants!$E$15-Constants!$E$14)*Constants!$G$11,0),"")</f>
        <v/>
      </c>
      <c r="AZ8" s="88" t="str">
        <f>IF(ISNUMBER(N8),IF(Y8="C",(N8-Constants!$E$15-Constants!$E$14)*Constants!$G$11,0),"")</f>
        <v/>
      </c>
      <c r="BA8" s="88" t="str">
        <f t="shared" si="32"/>
        <v/>
      </c>
      <c r="BB8" s="88" t="str">
        <f t="shared" si="33"/>
        <v/>
      </c>
      <c r="BC8" s="88" t="str">
        <f t="shared" si="34"/>
        <v/>
      </c>
      <c r="BD8" s="88" t="str">
        <f t="shared" si="2"/>
        <v/>
      </c>
      <c r="BE8" s="88" t="str">
        <f t="shared" si="35"/>
        <v/>
      </c>
      <c r="BF8" s="62" t="str">
        <f t="shared" si="36"/>
        <v/>
      </c>
      <c r="BG8" s="128" t="str">
        <f t="shared" si="3"/>
        <v/>
      </c>
      <c r="BH8" s="129" t="str">
        <f t="shared" si="4"/>
        <v/>
      </c>
      <c r="BI8" s="129" t="str">
        <f t="shared" si="5"/>
        <v/>
      </c>
      <c r="BJ8" s="129" t="str">
        <f t="shared" si="6"/>
        <v/>
      </c>
      <c r="BK8" s="129" t="str">
        <f t="shared" si="7"/>
        <v/>
      </c>
      <c r="BL8" s="129" t="str">
        <f t="shared" si="8"/>
        <v/>
      </c>
      <c r="BM8" s="129" t="str">
        <f t="shared" si="9"/>
        <v/>
      </c>
      <c r="BN8" s="129" t="str">
        <f t="shared" si="10"/>
        <v/>
      </c>
      <c r="BO8" s="130" t="str">
        <f t="shared" si="11"/>
        <v/>
      </c>
      <c r="BP8" s="18"/>
    </row>
    <row r="9" spans="1:109" x14ac:dyDescent="0.35">
      <c r="A9" s="32"/>
      <c r="B9" s="40"/>
      <c r="C9" s="14"/>
      <c r="D9" s="26">
        <v>1</v>
      </c>
      <c r="E9" s="51" t="s">
        <v>315</v>
      </c>
      <c r="F9" s="49"/>
      <c r="G9" s="47"/>
      <c r="H9" s="47"/>
      <c r="I9" s="47"/>
      <c r="J9" s="47"/>
      <c r="K9" s="47"/>
      <c r="L9" s="47"/>
      <c r="M9" s="47"/>
      <c r="N9" s="50"/>
      <c r="O9" s="69">
        <f t="shared" si="12"/>
        <v>57</v>
      </c>
      <c r="P9" s="70">
        <f t="shared" si="13"/>
        <v>64</v>
      </c>
      <c r="Q9" s="13" t="str">
        <f t="shared" si="14"/>
        <v/>
      </c>
      <c r="R9" s="13" t="str">
        <f t="shared" si="15"/>
        <v/>
      </c>
      <c r="S9" s="13" t="str">
        <f t="shared" si="16"/>
        <v/>
      </c>
      <c r="T9" s="13" t="str">
        <f t="shared" si="17"/>
        <v/>
      </c>
      <c r="U9" s="13" t="str">
        <f t="shared" si="18"/>
        <v/>
      </c>
      <c r="V9" s="13" t="str">
        <f t="shared" si="19"/>
        <v/>
      </c>
      <c r="W9" s="13" t="str">
        <f t="shared" si="20"/>
        <v/>
      </c>
      <c r="X9" s="13" t="str">
        <f t="shared" si="21"/>
        <v/>
      </c>
      <c r="Y9" s="13" t="str">
        <f t="shared" si="22"/>
        <v/>
      </c>
      <c r="Z9" s="58" t="str">
        <f t="shared" si="23"/>
        <v/>
      </c>
      <c r="AA9" s="186" t="str">
        <f t="shared" si="24"/>
        <v/>
      </c>
      <c r="AB9" s="186" t="str">
        <f t="shared" si="25"/>
        <v/>
      </c>
      <c r="AC9" s="186" t="str">
        <f t="shared" si="26"/>
        <v/>
      </c>
      <c r="AD9" s="186" t="str">
        <f t="shared" si="27"/>
        <v/>
      </c>
      <c r="AE9" s="186" t="str">
        <f t="shared" si="28"/>
        <v/>
      </c>
      <c r="AF9" s="186" t="str">
        <f t="shared" si="29"/>
        <v/>
      </c>
      <c r="AG9" s="59" t="str">
        <f t="shared" si="30"/>
        <v/>
      </c>
      <c r="AH9" s="58">
        <f t="shared" si="31"/>
        <v>0</v>
      </c>
      <c r="AI9" s="88" t="str">
        <f>IF(ISNUMBER(I9),IF(AND(I9&lt;$H9,$H9&gt;$AH9),IF(I9&gt;$AH9,($H9-I9)*Constants!$G$9,($H9-$AH9)*Constants!$G$9),0),"")</f>
        <v/>
      </c>
      <c r="AJ9" s="88" t="str">
        <f>IF(ISNUMBER(J9),IF(AND(J9&lt;$H9,$H9&gt;$AH9),IF(J9&gt;$AH9,($H9-J9)*Constants!$G$9,($H9-$AH9)*Constants!$G$9),0),"")</f>
        <v/>
      </c>
      <c r="AK9" s="88" t="str">
        <f>IF(ISNUMBER(K9),IF(AND(K9&lt;$H9,$H9&gt;$AH9),IF(K9&gt;$AH9,($H9-K9)*Constants!$G$9,($H9-$AH9)*Constants!$G$9),0),"")</f>
        <v/>
      </c>
      <c r="AL9" s="88" t="str">
        <f>IF(ISNUMBER(L9),IF(AND(L9&lt;$H9,$H9&gt;$AH9),IF(L9&gt;$AH9,($H9-L9)*Constants!$G$9,($H9-$AH9)*Constants!$G$9),0),"")</f>
        <v/>
      </c>
      <c r="AM9" s="88" t="str">
        <f>IF(ISNUMBER(M9),IF(AND(M9&lt;$H9,$H9&gt;$AH9),IF(M9&gt;$AH9,($H9-M9)*Constants!$G$9,($H9-$AH9)*Constants!$G$9),0),"")</f>
        <v/>
      </c>
      <c r="AN9" s="88" t="str">
        <f>IF(ISNUMBER(N9),IF(AND(N9&lt;$H9,$H9&gt;$AH9),IF(N9&gt;$AH9,($H9-N9)*Constants!$G$9,($H9-$AH9)*Constants!$G$9),0),"")</f>
        <v/>
      </c>
      <c r="AO9" s="88" t="str">
        <f>IF(ISNUMBER(I9),IF(AND(I9&lt;$H9,I9&lt;$AH9),IF($H9&gt;$AH9,($AH9-I9)*Constants!$G$10,($H9-I9)*Constants!$G$10),0),"")</f>
        <v/>
      </c>
      <c r="AP9" s="88" t="str">
        <f>IF(ISNUMBER(J9),IF(AND(J9&lt;$H9,J9&lt;$AH9),IF($H9&gt;$AH9,($AH9-J9)*Constants!$G$10,($H9-J9)*Constants!$G$10),0),"")</f>
        <v/>
      </c>
      <c r="AQ9" s="88" t="str">
        <f>IF(ISNUMBER(K9),IF(AND(K9&lt;$H9,K9&lt;$AH9),IF($H9&gt;$AH9,($AH9-K9)*Constants!$G$10,($H9-K9)*Constants!$G$10),0),"")</f>
        <v/>
      </c>
      <c r="AR9" s="88" t="str">
        <f>IF(ISNUMBER(L9),IF(AND(L9&lt;$H9,L9&lt;$AH9),IF($H9&gt;$AH9,($AH9-L9)*Constants!$G$10,($H9-L9)*Constants!$G$10),0),"")</f>
        <v/>
      </c>
      <c r="AS9" s="88" t="str">
        <f>IF(ISNUMBER(M9),IF(AND(M9&lt;$H9,M9&lt;$AH9),IF($H9&gt;$AH9,($AH9-M9)*Constants!$G$10,($H9-M9)*Constants!$G$10),0),"")</f>
        <v/>
      </c>
      <c r="AT9" s="88" t="str">
        <f>IF(ISNUMBER(N9),IF(AND(N9&lt;$H9,N9&lt;$AH9),IF($H9&gt;$AH9,($AH9-N9)*Constants!$G$10,($H9-N9)*Constants!$G$10),0),"")</f>
        <v/>
      </c>
      <c r="AU9" s="88" t="str">
        <f>IF(ISNUMBER(I9),IF(T9="C",(I9-Constants!$E$15-Constants!$E$14)*Constants!$G$11,0),"")</f>
        <v/>
      </c>
      <c r="AV9" s="88" t="str">
        <f>IF(ISNUMBER(J9),IF(U9="C",(J9-Constants!$E$15-Constants!$E$14)*Constants!$G$11,0),"")</f>
        <v/>
      </c>
      <c r="AW9" s="88" t="str">
        <f>IF(ISNUMBER(K9),IF(V9="C",(K9-Constants!$E$15-Constants!$E$14)*Constants!$G$11,0),"")</f>
        <v/>
      </c>
      <c r="AX9" s="88" t="str">
        <f>IF(ISNUMBER(L9),IF(W9="C",(L9-Constants!$E$15-Constants!$E$14)*Constants!$G$11,0),"")</f>
        <v/>
      </c>
      <c r="AY9" s="88" t="str">
        <f>IF(ISNUMBER(M9),IF(X9="C",(M9-Constants!$E$15-Constants!$E$14)*Constants!$G$11,0),"")</f>
        <v/>
      </c>
      <c r="AZ9" s="88" t="str">
        <f>IF(ISNUMBER(N9),IF(Y9="C",(N9-Constants!$E$15-Constants!$E$14)*Constants!$G$11,0),"")</f>
        <v/>
      </c>
      <c r="BA9" s="88" t="str">
        <f t="shared" si="32"/>
        <v/>
      </c>
      <c r="BB9" s="88" t="str">
        <f t="shared" si="33"/>
        <v/>
      </c>
      <c r="BC9" s="88" t="str">
        <f t="shared" si="34"/>
        <v/>
      </c>
      <c r="BD9" s="88" t="str">
        <f t="shared" si="2"/>
        <v/>
      </c>
      <c r="BE9" s="88" t="str">
        <f t="shared" si="35"/>
        <v/>
      </c>
      <c r="BF9" s="62" t="str">
        <f t="shared" si="36"/>
        <v/>
      </c>
      <c r="BG9" s="128" t="str">
        <f t="shared" si="3"/>
        <v/>
      </c>
      <c r="BH9" s="129" t="str">
        <f t="shared" si="4"/>
        <v/>
      </c>
      <c r="BI9" s="129" t="str">
        <f t="shared" si="5"/>
        <v/>
      </c>
      <c r="BJ9" s="129" t="str">
        <f t="shared" si="6"/>
        <v/>
      </c>
      <c r="BK9" s="129" t="str">
        <f t="shared" si="7"/>
        <v/>
      </c>
      <c r="BL9" s="129" t="str">
        <f t="shared" si="8"/>
        <v/>
      </c>
      <c r="BM9" s="129" t="str">
        <f t="shared" si="9"/>
        <v/>
      </c>
      <c r="BN9" s="129" t="str">
        <f t="shared" si="10"/>
        <v/>
      </c>
      <c r="BO9" s="130" t="str">
        <f t="shared" si="11"/>
        <v/>
      </c>
      <c r="BP9" s="18"/>
    </row>
    <row r="10" spans="1:109" x14ac:dyDescent="0.35">
      <c r="A10" s="32"/>
      <c r="B10" s="40"/>
      <c r="C10" s="14"/>
      <c r="D10" s="26">
        <v>1</v>
      </c>
      <c r="E10" s="51" t="s">
        <v>315</v>
      </c>
      <c r="F10" s="49"/>
      <c r="G10" s="47"/>
      <c r="H10" s="47"/>
      <c r="I10" s="47"/>
      <c r="J10" s="47"/>
      <c r="K10" s="47"/>
      <c r="L10" s="47"/>
      <c r="M10" s="47"/>
      <c r="N10" s="50"/>
      <c r="O10" s="69">
        <f t="shared" si="12"/>
        <v>57</v>
      </c>
      <c r="P10" s="70">
        <f t="shared" si="13"/>
        <v>64</v>
      </c>
      <c r="Q10" s="13" t="str">
        <f t="shared" si="14"/>
        <v/>
      </c>
      <c r="R10" s="13" t="str">
        <f t="shared" si="15"/>
        <v/>
      </c>
      <c r="S10" s="13" t="str">
        <f t="shared" si="16"/>
        <v/>
      </c>
      <c r="T10" s="13" t="str">
        <f t="shared" si="17"/>
        <v/>
      </c>
      <c r="U10" s="13" t="str">
        <f t="shared" si="18"/>
        <v/>
      </c>
      <c r="V10" s="13" t="str">
        <f t="shared" si="19"/>
        <v/>
      </c>
      <c r="W10" s="13" t="str">
        <f t="shared" si="20"/>
        <v/>
      </c>
      <c r="X10" s="13" t="str">
        <f t="shared" si="21"/>
        <v/>
      </c>
      <c r="Y10" s="13" t="str">
        <f t="shared" si="22"/>
        <v/>
      </c>
      <c r="Z10" s="58" t="str">
        <f t="shared" si="23"/>
        <v/>
      </c>
      <c r="AA10" s="186" t="str">
        <f t="shared" si="24"/>
        <v/>
      </c>
      <c r="AB10" s="186" t="str">
        <f t="shared" si="25"/>
        <v/>
      </c>
      <c r="AC10" s="186" t="str">
        <f t="shared" si="26"/>
        <v/>
      </c>
      <c r="AD10" s="186" t="str">
        <f t="shared" si="27"/>
        <v/>
      </c>
      <c r="AE10" s="186" t="str">
        <f t="shared" si="28"/>
        <v/>
      </c>
      <c r="AF10" s="186" t="str">
        <f t="shared" si="29"/>
        <v/>
      </c>
      <c r="AG10" s="59" t="str">
        <f t="shared" si="30"/>
        <v/>
      </c>
      <c r="AH10" s="58">
        <f t="shared" si="31"/>
        <v>0</v>
      </c>
      <c r="AI10" s="88" t="str">
        <f>IF(ISNUMBER(I10),IF(AND(I10&lt;$H10,$H10&gt;$AH10),IF(I10&gt;$AH10,($H10-I10)*Constants!$G$9,($H10-$AH10)*Constants!$G$9),0),"")</f>
        <v/>
      </c>
      <c r="AJ10" s="88" t="str">
        <f>IF(ISNUMBER(J10),IF(AND(J10&lt;$H10,$H10&gt;$AH10),IF(J10&gt;$AH10,($H10-J10)*Constants!$G$9,($H10-$AH10)*Constants!$G$9),0),"")</f>
        <v/>
      </c>
      <c r="AK10" s="88" t="str">
        <f>IF(ISNUMBER(K10),IF(AND(K10&lt;$H10,$H10&gt;$AH10),IF(K10&gt;$AH10,($H10-K10)*Constants!$G$9,($H10-$AH10)*Constants!$G$9),0),"")</f>
        <v/>
      </c>
      <c r="AL10" s="88" t="str">
        <f>IF(ISNUMBER(L10),IF(AND(L10&lt;$H10,$H10&gt;$AH10),IF(L10&gt;$AH10,($H10-L10)*Constants!$G$9,($H10-$AH10)*Constants!$G$9),0),"")</f>
        <v/>
      </c>
      <c r="AM10" s="88" t="str">
        <f>IF(ISNUMBER(M10),IF(AND(M10&lt;$H10,$H10&gt;$AH10),IF(M10&gt;$AH10,($H10-M10)*Constants!$G$9,($H10-$AH10)*Constants!$G$9),0),"")</f>
        <v/>
      </c>
      <c r="AN10" s="88" t="str">
        <f>IF(ISNUMBER(N10),IF(AND(N10&lt;$H10,$H10&gt;$AH10),IF(N10&gt;$AH10,($H10-N10)*Constants!$G$9,($H10-$AH10)*Constants!$G$9),0),"")</f>
        <v/>
      </c>
      <c r="AO10" s="88" t="str">
        <f>IF(ISNUMBER(I10),IF(AND(I10&lt;$H10,I10&lt;$AH10),IF($H10&gt;$AH10,($AH10-I10)*Constants!$G$10,($H10-I10)*Constants!$G$10),0),"")</f>
        <v/>
      </c>
      <c r="AP10" s="88" t="str">
        <f>IF(ISNUMBER(J10),IF(AND(J10&lt;$H10,J10&lt;$AH10),IF($H10&gt;$AH10,($AH10-J10)*Constants!$G$10,($H10-J10)*Constants!$G$10),0),"")</f>
        <v/>
      </c>
      <c r="AQ10" s="88" t="str">
        <f>IF(ISNUMBER(K10),IF(AND(K10&lt;$H10,K10&lt;$AH10),IF($H10&gt;$AH10,($AH10-K10)*Constants!$G$10,($H10-K10)*Constants!$G$10),0),"")</f>
        <v/>
      </c>
      <c r="AR10" s="88" t="str">
        <f>IF(ISNUMBER(L10),IF(AND(L10&lt;$H10,L10&lt;$AH10),IF($H10&gt;$AH10,($AH10-L10)*Constants!$G$10,($H10-L10)*Constants!$G$10),0),"")</f>
        <v/>
      </c>
      <c r="AS10" s="88" t="str">
        <f>IF(ISNUMBER(M10),IF(AND(M10&lt;$H10,M10&lt;$AH10),IF($H10&gt;$AH10,($AH10-M10)*Constants!$G$10,($H10-M10)*Constants!$G$10),0),"")</f>
        <v/>
      </c>
      <c r="AT10" s="88" t="str">
        <f>IF(ISNUMBER(N10),IF(AND(N10&lt;$H10,N10&lt;$AH10),IF($H10&gt;$AH10,($AH10-N10)*Constants!$G$10,($H10-N10)*Constants!$G$10),0),"")</f>
        <v/>
      </c>
      <c r="AU10" s="88" t="str">
        <f>IF(ISNUMBER(I10),IF(T10="C",(I10-Constants!$E$15-Constants!$E$14)*Constants!$G$11,0),"")</f>
        <v/>
      </c>
      <c r="AV10" s="88" t="str">
        <f>IF(ISNUMBER(J10),IF(U10="C",(J10-Constants!$E$15-Constants!$E$14)*Constants!$G$11,0),"")</f>
        <v/>
      </c>
      <c r="AW10" s="88" t="str">
        <f>IF(ISNUMBER(K10),IF(V10="C",(K10-Constants!$E$15-Constants!$E$14)*Constants!$G$11,0),"")</f>
        <v/>
      </c>
      <c r="AX10" s="88" t="str">
        <f>IF(ISNUMBER(L10),IF(W10="C",(L10-Constants!$E$15-Constants!$E$14)*Constants!$G$11,0),"")</f>
        <v/>
      </c>
      <c r="AY10" s="88" t="str">
        <f>IF(ISNUMBER(M10),IF(X10="C",(M10-Constants!$E$15-Constants!$E$14)*Constants!$G$11,0),"")</f>
        <v/>
      </c>
      <c r="AZ10" s="88" t="str">
        <f>IF(ISNUMBER(N10),IF(Y10="C",(N10-Constants!$E$15-Constants!$E$14)*Constants!$G$11,0),"")</f>
        <v/>
      </c>
      <c r="BA10" s="88" t="str">
        <f t="shared" si="32"/>
        <v/>
      </c>
      <c r="BB10" s="88" t="str">
        <f t="shared" si="33"/>
        <v/>
      </c>
      <c r="BC10" s="88" t="str">
        <f t="shared" si="34"/>
        <v/>
      </c>
      <c r="BD10" s="88" t="str">
        <f t="shared" si="2"/>
        <v/>
      </c>
      <c r="BE10" s="88" t="str">
        <f t="shared" si="35"/>
        <v/>
      </c>
      <c r="BF10" s="62" t="str">
        <f t="shared" si="36"/>
        <v/>
      </c>
      <c r="BG10" s="128" t="str">
        <f t="shared" si="3"/>
        <v/>
      </c>
      <c r="BH10" s="129" t="str">
        <f t="shared" si="4"/>
        <v/>
      </c>
      <c r="BI10" s="129" t="str">
        <f t="shared" si="5"/>
        <v/>
      </c>
      <c r="BJ10" s="129" t="str">
        <f t="shared" si="6"/>
        <v/>
      </c>
      <c r="BK10" s="129" t="str">
        <f t="shared" si="7"/>
        <v/>
      </c>
      <c r="BL10" s="129" t="str">
        <f t="shared" si="8"/>
        <v/>
      </c>
      <c r="BM10" s="129" t="str">
        <f t="shared" si="9"/>
        <v/>
      </c>
      <c r="BN10" s="129" t="str">
        <f t="shared" si="10"/>
        <v/>
      </c>
      <c r="BO10" s="130" t="str">
        <f t="shared" si="11"/>
        <v/>
      </c>
      <c r="BP10" s="18"/>
    </row>
    <row r="11" spans="1:109" x14ac:dyDescent="0.35">
      <c r="A11" s="32"/>
      <c r="B11" s="40"/>
      <c r="C11" s="14"/>
      <c r="D11" s="26">
        <v>1</v>
      </c>
      <c r="E11" s="51" t="s">
        <v>315</v>
      </c>
      <c r="F11" s="49"/>
      <c r="G11" s="47"/>
      <c r="H11" s="47"/>
      <c r="I11" s="47"/>
      <c r="J11" s="47"/>
      <c r="K11" s="47"/>
      <c r="L11" s="47"/>
      <c r="M11" s="47"/>
      <c r="N11" s="50"/>
      <c r="O11" s="69">
        <f t="shared" si="12"/>
        <v>57</v>
      </c>
      <c r="P11" s="70">
        <f t="shared" si="13"/>
        <v>64</v>
      </c>
      <c r="Q11" s="13" t="str">
        <f t="shared" si="14"/>
        <v/>
      </c>
      <c r="R11" s="13" t="str">
        <f t="shared" si="15"/>
        <v/>
      </c>
      <c r="S11" s="13" t="str">
        <f t="shared" si="16"/>
        <v/>
      </c>
      <c r="T11" s="13" t="str">
        <f t="shared" si="17"/>
        <v/>
      </c>
      <c r="U11" s="13" t="str">
        <f t="shared" si="18"/>
        <v/>
      </c>
      <c r="V11" s="13" t="str">
        <f t="shared" si="19"/>
        <v/>
      </c>
      <c r="W11" s="13" t="str">
        <f t="shared" si="20"/>
        <v/>
      </c>
      <c r="X11" s="13" t="str">
        <f t="shared" si="21"/>
        <v/>
      </c>
      <c r="Y11" s="13" t="str">
        <f t="shared" si="22"/>
        <v/>
      </c>
      <c r="Z11" s="58" t="str">
        <f t="shared" si="23"/>
        <v/>
      </c>
      <c r="AA11" s="186" t="str">
        <f t="shared" si="24"/>
        <v/>
      </c>
      <c r="AB11" s="186" t="str">
        <f t="shared" si="25"/>
        <v/>
      </c>
      <c r="AC11" s="186" t="str">
        <f t="shared" si="26"/>
        <v/>
      </c>
      <c r="AD11" s="186" t="str">
        <f t="shared" si="27"/>
        <v/>
      </c>
      <c r="AE11" s="186" t="str">
        <f t="shared" si="28"/>
        <v/>
      </c>
      <c r="AF11" s="186" t="str">
        <f t="shared" si="29"/>
        <v/>
      </c>
      <c r="AG11" s="59" t="str">
        <f t="shared" si="30"/>
        <v/>
      </c>
      <c r="AH11" s="58">
        <f t="shared" si="31"/>
        <v>0</v>
      </c>
      <c r="AI11" s="88" t="str">
        <f>IF(ISNUMBER(I11),IF(AND(I11&lt;$H11,$H11&gt;$AH11),IF(I11&gt;$AH11,($H11-I11)*Constants!$G$9,($H11-$AH11)*Constants!$G$9),0),"")</f>
        <v/>
      </c>
      <c r="AJ11" s="88" t="str">
        <f>IF(ISNUMBER(J11),IF(AND(J11&lt;$H11,$H11&gt;$AH11),IF(J11&gt;$AH11,($H11-J11)*Constants!$G$9,($H11-$AH11)*Constants!$G$9),0),"")</f>
        <v/>
      </c>
      <c r="AK11" s="88" t="str">
        <f>IF(ISNUMBER(K11),IF(AND(K11&lt;$H11,$H11&gt;$AH11),IF(K11&gt;$AH11,($H11-K11)*Constants!$G$9,($H11-$AH11)*Constants!$G$9),0),"")</f>
        <v/>
      </c>
      <c r="AL11" s="88" t="str">
        <f>IF(ISNUMBER(L11),IF(AND(L11&lt;$H11,$H11&gt;$AH11),IF(L11&gt;$AH11,($H11-L11)*Constants!$G$9,($H11-$AH11)*Constants!$G$9),0),"")</f>
        <v/>
      </c>
      <c r="AM11" s="88" t="str">
        <f>IF(ISNUMBER(M11),IF(AND(M11&lt;$H11,$H11&gt;$AH11),IF(M11&gt;$AH11,($H11-M11)*Constants!$G$9,($H11-$AH11)*Constants!$G$9),0),"")</f>
        <v/>
      </c>
      <c r="AN11" s="88" t="str">
        <f>IF(ISNUMBER(N11),IF(AND(N11&lt;$H11,$H11&gt;$AH11),IF(N11&gt;$AH11,($H11-N11)*Constants!$G$9,($H11-$AH11)*Constants!$G$9),0),"")</f>
        <v/>
      </c>
      <c r="AO11" s="88" t="str">
        <f>IF(ISNUMBER(I11),IF(AND(I11&lt;$H11,I11&lt;$AH11),IF($H11&gt;$AH11,($AH11-I11)*Constants!$G$10,($H11-I11)*Constants!$G$10),0),"")</f>
        <v/>
      </c>
      <c r="AP11" s="88" t="str">
        <f>IF(ISNUMBER(J11),IF(AND(J11&lt;$H11,J11&lt;$AH11),IF($H11&gt;$AH11,($AH11-J11)*Constants!$G$10,($H11-J11)*Constants!$G$10),0),"")</f>
        <v/>
      </c>
      <c r="AQ11" s="88" t="str">
        <f>IF(ISNUMBER(K11),IF(AND(K11&lt;$H11,K11&lt;$AH11),IF($H11&gt;$AH11,($AH11-K11)*Constants!$G$10,($H11-K11)*Constants!$G$10),0),"")</f>
        <v/>
      </c>
      <c r="AR11" s="88" t="str">
        <f>IF(ISNUMBER(L11),IF(AND(L11&lt;$H11,L11&lt;$AH11),IF($H11&gt;$AH11,($AH11-L11)*Constants!$G$10,($H11-L11)*Constants!$G$10),0),"")</f>
        <v/>
      </c>
      <c r="AS11" s="88" t="str">
        <f>IF(ISNUMBER(M11),IF(AND(M11&lt;$H11,M11&lt;$AH11),IF($H11&gt;$AH11,($AH11-M11)*Constants!$G$10,($H11-M11)*Constants!$G$10),0),"")</f>
        <v/>
      </c>
      <c r="AT11" s="88" t="str">
        <f>IF(ISNUMBER(N11),IF(AND(N11&lt;$H11,N11&lt;$AH11),IF($H11&gt;$AH11,($AH11-N11)*Constants!$G$10,($H11-N11)*Constants!$G$10),0),"")</f>
        <v/>
      </c>
      <c r="AU11" s="88" t="str">
        <f>IF(ISNUMBER(I11),IF(T11="C",(I11-Constants!$E$15-Constants!$E$14)*Constants!$G$11,0),"")</f>
        <v/>
      </c>
      <c r="AV11" s="88" t="str">
        <f>IF(ISNUMBER(J11),IF(U11="C",(J11-Constants!$E$15-Constants!$E$14)*Constants!$G$11,0),"")</f>
        <v/>
      </c>
      <c r="AW11" s="88" t="str">
        <f>IF(ISNUMBER(K11),IF(V11="C",(K11-Constants!$E$15-Constants!$E$14)*Constants!$G$11,0),"")</f>
        <v/>
      </c>
      <c r="AX11" s="88" t="str">
        <f>IF(ISNUMBER(L11),IF(W11="C",(L11-Constants!$E$15-Constants!$E$14)*Constants!$G$11,0),"")</f>
        <v/>
      </c>
      <c r="AY11" s="88" t="str">
        <f>IF(ISNUMBER(M11),IF(X11="C",(M11-Constants!$E$15-Constants!$E$14)*Constants!$G$11,0),"")</f>
        <v/>
      </c>
      <c r="AZ11" s="88" t="str">
        <f>IF(ISNUMBER(N11),IF(Y11="C",(N11-Constants!$E$15-Constants!$E$14)*Constants!$G$11,0),"")</f>
        <v/>
      </c>
      <c r="BA11" s="88" t="str">
        <f t="shared" si="32"/>
        <v/>
      </c>
      <c r="BB11" s="88" t="str">
        <f t="shared" si="33"/>
        <v/>
      </c>
      <c r="BC11" s="88" t="str">
        <f t="shared" si="34"/>
        <v/>
      </c>
      <c r="BD11" s="88" t="str">
        <f t="shared" si="2"/>
        <v/>
      </c>
      <c r="BE11" s="88" t="str">
        <f t="shared" si="35"/>
        <v/>
      </c>
      <c r="BF11" s="62" t="str">
        <f t="shared" si="36"/>
        <v/>
      </c>
      <c r="BG11" s="128" t="str">
        <f t="shared" si="3"/>
        <v/>
      </c>
      <c r="BH11" s="129" t="str">
        <f t="shared" si="4"/>
        <v/>
      </c>
      <c r="BI11" s="129" t="str">
        <f t="shared" si="5"/>
        <v/>
      </c>
      <c r="BJ11" s="129" t="str">
        <f t="shared" si="6"/>
        <v/>
      </c>
      <c r="BK11" s="129" t="str">
        <f t="shared" si="7"/>
        <v/>
      </c>
      <c r="BL11" s="129" t="str">
        <f t="shared" si="8"/>
        <v/>
      </c>
      <c r="BM11" s="129" t="str">
        <f t="shared" si="9"/>
        <v/>
      </c>
      <c r="BN11" s="129" t="str">
        <f t="shared" si="10"/>
        <v/>
      </c>
      <c r="BO11" s="130" t="str">
        <f t="shared" si="11"/>
        <v/>
      </c>
      <c r="BP11" s="18"/>
    </row>
    <row r="12" spans="1:109" x14ac:dyDescent="0.35">
      <c r="A12" s="32"/>
      <c r="B12" s="40"/>
      <c r="C12" s="14"/>
      <c r="D12" s="26">
        <v>1</v>
      </c>
      <c r="E12" s="51" t="s">
        <v>315</v>
      </c>
      <c r="F12" s="49"/>
      <c r="G12" s="47"/>
      <c r="H12" s="47"/>
      <c r="I12" s="47"/>
      <c r="J12" s="47"/>
      <c r="K12" s="47"/>
      <c r="L12" s="47"/>
      <c r="M12" s="47"/>
      <c r="N12" s="50"/>
      <c r="O12" s="69">
        <f t="shared" si="12"/>
        <v>57</v>
      </c>
      <c r="P12" s="70">
        <f t="shared" si="13"/>
        <v>64</v>
      </c>
      <c r="Q12" s="13" t="str">
        <f t="shared" si="14"/>
        <v/>
      </c>
      <c r="R12" s="13" t="str">
        <f t="shared" si="15"/>
        <v/>
      </c>
      <c r="S12" s="13" t="str">
        <f t="shared" si="16"/>
        <v/>
      </c>
      <c r="T12" s="13" t="str">
        <f t="shared" si="17"/>
        <v/>
      </c>
      <c r="U12" s="13" t="str">
        <f t="shared" si="18"/>
        <v/>
      </c>
      <c r="V12" s="13" t="str">
        <f t="shared" si="19"/>
        <v/>
      </c>
      <c r="W12" s="13" t="str">
        <f t="shared" si="20"/>
        <v/>
      </c>
      <c r="X12" s="13" t="str">
        <f t="shared" si="21"/>
        <v/>
      </c>
      <c r="Y12" s="13" t="str">
        <f t="shared" si="22"/>
        <v/>
      </c>
      <c r="Z12" s="58" t="str">
        <f t="shared" si="23"/>
        <v/>
      </c>
      <c r="AA12" s="186" t="str">
        <f t="shared" si="24"/>
        <v/>
      </c>
      <c r="AB12" s="186" t="str">
        <f t="shared" si="25"/>
        <v/>
      </c>
      <c r="AC12" s="186" t="str">
        <f t="shared" si="26"/>
        <v/>
      </c>
      <c r="AD12" s="186" t="str">
        <f t="shared" si="27"/>
        <v/>
      </c>
      <c r="AE12" s="186" t="str">
        <f t="shared" si="28"/>
        <v/>
      </c>
      <c r="AF12" s="186" t="str">
        <f t="shared" si="29"/>
        <v/>
      </c>
      <c r="AG12" s="59" t="str">
        <f t="shared" si="30"/>
        <v/>
      </c>
      <c r="AH12" s="58">
        <f t="shared" si="31"/>
        <v>0</v>
      </c>
      <c r="AI12" s="88" t="str">
        <f>IF(ISNUMBER(I12),IF(AND(I12&lt;$H12,$H12&gt;$AH12),IF(I12&gt;$AH12,($H12-I12)*Constants!$G$9,($H12-$AH12)*Constants!$G$9),0),"")</f>
        <v/>
      </c>
      <c r="AJ12" s="88" t="str">
        <f>IF(ISNUMBER(J12),IF(AND(J12&lt;$H12,$H12&gt;$AH12),IF(J12&gt;$AH12,($H12-J12)*Constants!$G$9,($H12-$AH12)*Constants!$G$9),0),"")</f>
        <v/>
      </c>
      <c r="AK12" s="88" t="str">
        <f>IF(ISNUMBER(K12),IF(AND(K12&lt;$H12,$H12&gt;$AH12),IF(K12&gt;$AH12,($H12-K12)*Constants!$G$9,($H12-$AH12)*Constants!$G$9),0),"")</f>
        <v/>
      </c>
      <c r="AL12" s="88" t="str">
        <f>IF(ISNUMBER(L12),IF(AND(L12&lt;$H12,$H12&gt;$AH12),IF(L12&gt;$AH12,($H12-L12)*Constants!$G$9,($H12-$AH12)*Constants!$G$9),0),"")</f>
        <v/>
      </c>
      <c r="AM12" s="88" t="str">
        <f>IF(ISNUMBER(M12),IF(AND(M12&lt;$H12,$H12&gt;$AH12),IF(M12&gt;$AH12,($H12-M12)*Constants!$G$9,($H12-$AH12)*Constants!$G$9),0),"")</f>
        <v/>
      </c>
      <c r="AN12" s="88" t="str">
        <f>IF(ISNUMBER(N12),IF(AND(N12&lt;$H12,$H12&gt;$AH12),IF(N12&gt;$AH12,($H12-N12)*Constants!$G$9,($H12-$AH12)*Constants!$G$9),0),"")</f>
        <v/>
      </c>
      <c r="AO12" s="88" t="str">
        <f>IF(ISNUMBER(I12),IF(AND(I12&lt;$H12,I12&lt;$AH12),IF($H12&gt;$AH12,($AH12-I12)*Constants!$G$10,($H12-I12)*Constants!$G$10),0),"")</f>
        <v/>
      </c>
      <c r="AP12" s="88" t="str">
        <f>IF(ISNUMBER(J12),IF(AND(J12&lt;$H12,J12&lt;$AH12),IF($H12&gt;$AH12,($AH12-J12)*Constants!$G$10,($H12-J12)*Constants!$G$10),0),"")</f>
        <v/>
      </c>
      <c r="AQ12" s="88" t="str">
        <f>IF(ISNUMBER(K12),IF(AND(K12&lt;$H12,K12&lt;$AH12),IF($H12&gt;$AH12,($AH12-K12)*Constants!$G$10,($H12-K12)*Constants!$G$10),0),"")</f>
        <v/>
      </c>
      <c r="AR12" s="88" t="str">
        <f>IF(ISNUMBER(L12),IF(AND(L12&lt;$H12,L12&lt;$AH12),IF($H12&gt;$AH12,($AH12-L12)*Constants!$G$10,($H12-L12)*Constants!$G$10),0),"")</f>
        <v/>
      </c>
      <c r="AS12" s="88" t="str">
        <f>IF(ISNUMBER(M12),IF(AND(M12&lt;$H12,M12&lt;$AH12),IF($H12&gt;$AH12,($AH12-M12)*Constants!$G$10,($H12-M12)*Constants!$G$10),0),"")</f>
        <v/>
      </c>
      <c r="AT12" s="88" t="str">
        <f>IF(ISNUMBER(N12),IF(AND(N12&lt;$H12,N12&lt;$AH12),IF($H12&gt;$AH12,($AH12-N12)*Constants!$G$10,($H12-N12)*Constants!$G$10),0),"")</f>
        <v/>
      </c>
      <c r="AU12" s="88" t="str">
        <f>IF(ISNUMBER(I12),IF(T12="C",(I12-Constants!$E$15-Constants!$E$14)*Constants!$G$11,0),"")</f>
        <v/>
      </c>
      <c r="AV12" s="88" t="str">
        <f>IF(ISNUMBER(J12),IF(U12="C",(J12-Constants!$E$15-Constants!$E$14)*Constants!$G$11,0),"")</f>
        <v/>
      </c>
      <c r="AW12" s="88" t="str">
        <f>IF(ISNUMBER(K12),IF(V12="C",(K12-Constants!$E$15-Constants!$E$14)*Constants!$G$11,0),"")</f>
        <v/>
      </c>
      <c r="AX12" s="88" t="str">
        <f>IF(ISNUMBER(L12),IF(W12="C",(L12-Constants!$E$15-Constants!$E$14)*Constants!$G$11,0),"")</f>
        <v/>
      </c>
      <c r="AY12" s="88" t="str">
        <f>IF(ISNUMBER(M12),IF(X12="C",(M12-Constants!$E$15-Constants!$E$14)*Constants!$G$11,0),"")</f>
        <v/>
      </c>
      <c r="AZ12" s="88" t="str">
        <f>IF(ISNUMBER(N12),IF(Y12="C",(N12-Constants!$E$15-Constants!$E$14)*Constants!$G$11,0),"")</f>
        <v/>
      </c>
      <c r="BA12" s="88" t="str">
        <f t="shared" si="32"/>
        <v/>
      </c>
      <c r="BB12" s="88" t="str">
        <f t="shared" si="33"/>
        <v/>
      </c>
      <c r="BC12" s="88" t="str">
        <f t="shared" si="34"/>
        <v/>
      </c>
      <c r="BD12" s="88" t="str">
        <f t="shared" si="2"/>
        <v/>
      </c>
      <c r="BE12" s="88" t="str">
        <f t="shared" si="35"/>
        <v/>
      </c>
      <c r="BF12" s="62" t="str">
        <f t="shared" si="36"/>
        <v/>
      </c>
      <c r="BG12" s="128" t="str">
        <f t="shared" si="3"/>
        <v/>
      </c>
      <c r="BH12" s="129" t="str">
        <f t="shared" si="4"/>
        <v/>
      </c>
      <c r="BI12" s="129" t="str">
        <f t="shared" si="5"/>
        <v/>
      </c>
      <c r="BJ12" s="129" t="str">
        <f t="shared" si="6"/>
        <v/>
      </c>
      <c r="BK12" s="129" t="str">
        <f t="shared" si="7"/>
        <v/>
      </c>
      <c r="BL12" s="129" t="str">
        <f t="shared" si="8"/>
        <v/>
      </c>
      <c r="BM12" s="129" t="str">
        <f t="shared" si="9"/>
        <v/>
      </c>
      <c r="BN12" s="129" t="str">
        <f t="shared" si="10"/>
        <v/>
      </c>
      <c r="BO12" s="130" t="str">
        <f t="shared" si="11"/>
        <v/>
      </c>
      <c r="BP12" s="18"/>
    </row>
    <row r="13" spans="1:109" x14ac:dyDescent="0.35">
      <c r="A13" s="32"/>
      <c r="B13" s="40"/>
      <c r="C13" s="14"/>
      <c r="D13" s="26">
        <v>1</v>
      </c>
      <c r="E13" s="51" t="s">
        <v>315</v>
      </c>
      <c r="F13" s="49"/>
      <c r="G13" s="47"/>
      <c r="H13" s="47"/>
      <c r="I13" s="47"/>
      <c r="J13" s="47"/>
      <c r="K13" s="47"/>
      <c r="L13" s="47"/>
      <c r="M13" s="47"/>
      <c r="N13" s="50"/>
      <c r="O13" s="69">
        <f t="shared" si="12"/>
        <v>57</v>
      </c>
      <c r="P13" s="70">
        <f t="shared" si="13"/>
        <v>64</v>
      </c>
      <c r="Q13" s="13" t="str">
        <f t="shared" si="14"/>
        <v/>
      </c>
      <c r="R13" s="13" t="str">
        <f t="shared" si="15"/>
        <v/>
      </c>
      <c r="S13" s="13" t="str">
        <f t="shared" si="16"/>
        <v/>
      </c>
      <c r="T13" s="13" t="str">
        <f t="shared" si="17"/>
        <v/>
      </c>
      <c r="U13" s="13" t="str">
        <f t="shared" si="18"/>
        <v/>
      </c>
      <c r="V13" s="13" t="str">
        <f t="shared" si="19"/>
        <v/>
      </c>
      <c r="W13" s="13" t="str">
        <f t="shared" si="20"/>
        <v/>
      </c>
      <c r="X13" s="13" t="str">
        <f t="shared" si="21"/>
        <v/>
      </c>
      <c r="Y13" s="13" t="str">
        <f t="shared" si="22"/>
        <v/>
      </c>
      <c r="Z13" s="58" t="str">
        <f t="shared" si="23"/>
        <v/>
      </c>
      <c r="AA13" s="186" t="str">
        <f t="shared" si="24"/>
        <v/>
      </c>
      <c r="AB13" s="186" t="str">
        <f t="shared" si="25"/>
        <v/>
      </c>
      <c r="AC13" s="186" t="str">
        <f t="shared" si="26"/>
        <v/>
      </c>
      <c r="AD13" s="186" t="str">
        <f t="shared" si="27"/>
        <v/>
      </c>
      <c r="AE13" s="186" t="str">
        <f t="shared" si="28"/>
        <v/>
      </c>
      <c r="AF13" s="186" t="str">
        <f t="shared" si="29"/>
        <v/>
      </c>
      <c r="AG13" s="59" t="str">
        <f t="shared" si="30"/>
        <v/>
      </c>
      <c r="AH13" s="58">
        <f t="shared" si="31"/>
        <v>0</v>
      </c>
      <c r="AI13" s="88" t="str">
        <f>IF(ISNUMBER(I13),IF(AND(I13&lt;$H13,$H13&gt;$AH13),IF(I13&gt;$AH13,($H13-I13)*Constants!$G$9,($H13-$AH13)*Constants!$G$9),0),"")</f>
        <v/>
      </c>
      <c r="AJ13" s="88" t="str">
        <f>IF(ISNUMBER(J13),IF(AND(J13&lt;$H13,$H13&gt;$AH13),IF(J13&gt;$AH13,($H13-J13)*Constants!$G$9,($H13-$AH13)*Constants!$G$9),0),"")</f>
        <v/>
      </c>
      <c r="AK13" s="88" t="str">
        <f>IF(ISNUMBER(K13),IF(AND(K13&lt;$H13,$H13&gt;$AH13),IF(K13&gt;$AH13,($H13-K13)*Constants!$G$9,($H13-$AH13)*Constants!$G$9),0),"")</f>
        <v/>
      </c>
      <c r="AL13" s="88" t="str">
        <f>IF(ISNUMBER(L13),IF(AND(L13&lt;$H13,$H13&gt;$AH13),IF(L13&gt;$AH13,($H13-L13)*Constants!$G$9,($H13-$AH13)*Constants!$G$9),0),"")</f>
        <v/>
      </c>
      <c r="AM13" s="88" t="str">
        <f>IF(ISNUMBER(M13),IF(AND(M13&lt;$H13,$H13&gt;$AH13),IF(M13&gt;$AH13,($H13-M13)*Constants!$G$9,($H13-$AH13)*Constants!$G$9),0),"")</f>
        <v/>
      </c>
      <c r="AN13" s="88" t="str">
        <f>IF(ISNUMBER(N13),IF(AND(N13&lt;$H13,$H13&gt;$AH13),IF(N13&gt;$AH13,($H13-N13)*Constants!$G$9,($H13-$AH13)*Constants!$G$9),0),"")</f>
        <v/>
      </c>
      <c r="AO13" s="88" t="str">
        <f>IF(ISNUMBER(I13),IF(AND(I13&lt;$H13,I13&lt;$AH13),IF($H13&gt;$AH13,($AH13-I13)*Constants!$G$10,($H13-I13)*Constants!$G$10),0),"")</f>
        <v/>
      </c>
      <c r="AP13" s="88" t="str">
        <f>IF(ISNUMBER(J13),IF(AND(J13&lt;$H13,J13&lt;$AH13),IF($H13&gt;$AH13,($AH13-J13)*Constants!$G$10,($H13-J13)*Constants!$G$10),0),"")</f>
        <v/>
      </c>
      <c r="AQ13" s="88" t="str">
        <f>IF(ISNUMBER(K13),IF(AND(K13&lt;$H13,K13&lt;$AH13),IF($H13&gt;$AH13,($AH13-K13)*Constants!$G$10,($H13-K13)*Constants!$G$10),0),"")</f>
        <v/>
      </c>
      <c r="AR13" s="88" t="str">
        <f>IF(ISNUMBER(L13),IF(AND(L13&lt;$H13,L13&lt;$AH13),IF($H13&gt;$AH13,($AH13-L13)*Constants!$G$10,($H13-L13)*Constants!$G$10),0),"")</f>
        <v/>
      </c>
      <c r="AS13" s="88" t="str">
        <f>IF(ISNUMBER(M13),IF(AND(M13&lt;$H13,M13&lt;$AH13),IF($H13&gt;$AH13,($AH13-M13)*Constants!$G$10,($H13-M13)*Constants!$G$10),0),"")</f>
        <v/>
      </c>
      <c r="AT13" s="88" t="str">
        <f>IF(ISNUMBER(N13),IF(AND(N13&lt;$H13,N13&lt;$AH13),IF($H13&gt;$AH13,($AH13-N13)*Constants!$G$10,($H13-N13)*Constants!$G$10),0),"")</f>
        <v/>
      </c>
      <c r="AU13" s="88" t="str">
        <f>IF(ISNUMBER(I13),IF(T13="C",(I13-Constants!$E$15-Constants!$E$14)*Constants!$G$11,0),"")</f>
        <v/>
      </c>
      <c r="AV13" s="88" t="str">
        <f>IF(ISNUMBER(J13),IF(U13="C",(J13-Constants!$E$15-Constants!$E$14)*Constants!$G$11,0),"")</f>
        <v/>
      </c>
      <c r="AW13" s="88" t="str">
        <f>IF(ISNUMBER(K13),IF(V13="C",(K13-Constants!$E$15-Constants!$E$14)*Constants!$G$11,0),"")</f>
        <v/>
      </c>
      <c r="AX13" s="88" t="str">
        <f>IF(ISNUMBER(L13),IF(W13="C",(L13-Constants!$E$15-Constants!$E$14)*Constants!$G$11,0),"")</f>
        <v/>
      </c>
      <c r="AY13" s="88" t="str">
        <f>IF(ISNUMBER(M13),IF(X13="C",(M13-Constants!$E$15-Constants!$E$14)*Constants!$G$11,0),"")</f>
        <v/>
      </c>
      <c r="AZ13" s="88" t="str">
        <f>IF(ISNUMBER(N13),IF(Y13="C",(N13-Constants!$E$15-Constants!$E$14)*Constants!$G$11,0),"")</f>
        <v/>
      </c>
      <c r="BA13" s="88" t="str">
        <f t="shared" si="32"/>
        <v/>
      </c>
      <c r="BB13" s="88" t="str">
        <f t="shared" si="33"/>
        <v/>
      </c>
      <c r="BC13" s="88" t="str">
        <f t="shared" si="34"/>
        <v/>
      </c>
      <c r="BD13" s="88" t="str">
        <f t="shared" si="2"/>
        <v/>
      </c>
      <c r="BE13" s="88" t="str">
        <f t="shared" si="35"/>
        <v/>
      </c>
      <c r="BF13" s="62" t="str">
        <f t="shared" si="36"/>
        <v/>
      </c>
      <c r="BG13" s="128" t="str">
        <f t="shared" si="3"/>
        <v/>
      </c>
      <c r="BH13" s="129" t="str">
        <f t="shared" si="4"/>
        <v/>
      </c>
      <c r="BI13" s="129" t="str">
        <f t="shared" si="5"/>
        <v/>
      </c>
      <c r="BJ13" s="129" t="str">
        <f t="shared" si="6"/>
        <v/>
      </c>
      <c r="BK13" s="129" t="str">
        <f t="shared" si="7"/>
        <v/>
      </c>
      <c r="BL13" s="129" t="str">
        <f t="shared" si="8"/>
        <v/>
      </c>
      <c r="BM13" s="129" t="str">
        <f t="shared" si="9"/>
        <v/>
      </c>
      <c r="BN13" s="129" t="str">
        <f t="shared" si="10"/>
        <v/>
      </c>
      <c r="BO13" s="130" t="str">
        <f t="shared" si="11"/>
        <v/>
      </c>
      <c r="BP13" s="18"/>
    </row>
    <row r="14" spans="1:109" x14ac:dyDescent="0.35">
      <c r="A14" s="32"/>
      <c r="B14" s="40"/>
      <c r="C14" s="14"/>
      <c r="D14" s="26">
        <v>1</v>
      </c>
      <c r="E14" s="51" t="s">
        <v>315</v>
      </c>
      <c r="F14" s="49"/>
      <c r="G14" s="47"/>
      <c r="H14" s="47"/>
      <c r="I14" s="47"/>
      <c r="J14" s="47"/>
      <c r="K14" s="47"/>
      <c r="L14" s="47"/>
      <c r="M14" s="47"/>
      <c r="N14" s="50"/>
      <c r="O14" s="69">
        <f t="shared" si="12"/>
        <v>57</v>
      </c>
      <c r="P14" s="70">
        <f t="shared" si="13"/>
        <v>64</v>
      </c>
      <c r="Q14" s="13" t="str">
        <f t="shared" si="14"/>
        <v/>
      </c>
      <c r="R14" s="13" t="str">
        <f t="shared" si="15"/>
        <v/>
      </c>
      <c r="S14" s="13" t="str">
        <f t="shared" si="16"/>
        <v/>
      </c>
      <c r="T14" s="13" t="str">
        <f t="shared" si="17"/>
        <v/>
      </c>
      <c r="U14" s="13" t="str">
        <f t="shared" si="18"/>
        <v/>
      </c>
      <c r="V14" s="13" t="str">
        <f t="shared" si="19"/>
        <v/>
      </c>
      <c r="W14" s="13" t="str">
        <f t="shared" si="20"/>
        <v/>
      </c>
      <c r="X14" s="13" t="str">
        <f t="shared" si="21"/>
        <v/>
      </c>
      <c r="Y14" s="13" t="str">
        <f t="shared" si="22"/>
        <v/>
      </c>
      <c r="Z14" s="58" t="str">
        <f t="shared" si="23"/>
        <v/>
      </c>
      <c r="AA14" s="186" t="str">
        <f t="shared" si="24"/>
        <v/>
      </c>
      <c r="AB14" s="186" t="str">
        <f t="shared" si="25"/>
        <v/>
      </c>
      <c r="AC14" s="186" t="str">
        <f t="shared" si="26"/>
        <v/>
      </c>
      <c r="AD14" s="186" t="str">
        <f t="shared" si="27"/>
        <v/>
      </c>
      <c r="AE14" s="186" t="str">
        <f t="shared" si="28"/>
        <v/>
      </c>
      <c r="AF14" s="186" t="str">
        <f t="shared" si="29"/>
        <v/>
      </c>
      <c r="AG14" s="59" t="str">
        <f t="shared" si="30"/>
        <v/>
      </c>
      <c r="AH14" s="58">
        <f t="shared" si="31"/>
        <v>0</v>
      </c>
      <c r="AI14" s="88" t="str">
        <f>IF(ISNUMBER(I14),IF(AND(I14&lt;$H14,$H14&gt;$AH14),IF(I14&gt;$AH14,($H14-I14)*Constants!$G$9,($H14-$AH14)*Constants!$G$9),0),"")</f>
        <v/>
      </c>
      <c r="AJ14" s="88" t="str">
        <f>IF(ISNUMBER(J14),IF(AND(J14&lt;$H14,$H14&gt;$AH14),IF(J14&gt;$AH14,($H14-J14)*Constants!$G$9,($H14-$AH14)*Constants!$G$9),0),"")</f>
        <v/>
      </c>
      <c r="AK14" s="88" t="str">
        <f>IF(ISNUMBER(K14),IF(AND(K14&lt;$H14,$H14&gt;$AH14),IF(K14&gt;$AH14,($H14-K14)*Constants!$G$9,($H14-$AH14)*Constants!$G$9),0),"")</f>
        <v/>
      </c>
      <c r="AL14" s="88" t="str">
        <f>IF(ISNUMBER(L14),IF(AND(L14&lt;$H14,$H14&gt;$AH14),IF(L14&gt;$AH14,($H14-L14)*Constants!$G$9,($H14-$AH14)*Constants!$G$9),0),"")</f>
        <v/>
      </c>
      <c r="AM14" s="88" t="str">
        <f>IF(ISNUMBER(M14),IF(AND(M14&lt;$H14,$H14&gt;$AH14),IF(M14&gt;$AH14,($H14-M14)*Constants!$G$9,($H14-$AH14)*Constants!$G$9),0),"")</f>
        <v/>
      </c>
      <c r="AN14" s="88" t="str">
        <f>IF(ISNUMBER(N14),IF(AND(N14&lt;$H14,$H14&gt;$AH14),IF(N14&gt;$AH14,($H14-N14)*Constants!$G$9,($H14-$AH14)*Constants!$G$9),0),"")</f>
        <v/>
      </c>
      <c r="AO14" s="88" t="str">
        <f>IF(ISNUMBER(I14),IF(AND(I14&lt;$H14,I14&lt;$AH14),IF($H14&gt;$AH14,($AH14-I14)*Constants!$G$10,($H14-I14)*Constants!$G$10),0),"")</f>
        <v/>
      </c>
      <c r="AP14" s="88" t="str">
        <f>IF(ISNUMBER(J14),IF(AND(J14&lt;$H14,J14&lt;$AH14),IF($H14&gt;$AH14,($AH14-J14)*Constants!$G$10,($H14-J14)*Constants!$G$10),0),"")</f>
        <v/>
      </c>
      <c r="AQ14" s="88" t="str">
        <f>IF(ISNUMBER(K14),IF(AND(K14&lt;$H14,K14&lt;$AH14),IF($H14&gt;$AH14,($AH14-K14)*Constants!$G$10,($H14-K14)*Constants!$G$10),0),"")</f>
        <v/>
      </c>
      <c r="AR14" s="88" t="str">
        <f>IF(ISNUMBER(L14),IF(AND(L14&lt;$H14,L14&lt;$AH14),IF($H14&gt;$AH14,($AH14-L14)*Constants!$G$10,($H14-L14)*Constants!$G$10),0),"")</f>
        <v/>
      </c>
      <c r="AS14" s="88" t="str">
        <f>IF(ISNUMBER(M14),IF(AND(M14&lt;$H14,M14&lt;$AH14),IF($H14&gt;$AH14,($AH14-M14)*Constants!$G$10,($H14-M14)*Constants!$G$10),0),"")</f>
        <v/>
      </c>
      <c r="AT14" s="88" t="str">
        <f>IF(ISNUMBER(N14),IF(AND(N14&lt;$H14,N14&lt;$AH14),IF($H14&gt;$AH14,($AH14-N14)*Constants!$G$10,($H14-N14)*Constants!$G$10),0),"")</f>
        <v/>
      </c>
      <c r="AU14" s="88" t="str">
        <f>IF(ISNUMBER(I14),IF(T14="C",(I14-Constants!$E$15-Constants!$E$14)*Constants!$G$11,0),"")</f>
        <v/>
      </c>
      <c r="AV14" s="88" t="str">
        <f>IF(ISNUMBER(J14),IF(U14="C",(J14-Constants!$E$15-Constants!$E$14)*Constants!$G$11,0),"")</f>
        <v/>
      </c>
      <c r="AW14" s="88" t="str">
        <f>IF(ISNUMBER(K14),IF(V14="C",(K14-Constants!$E$15-Constants!$E$14)*Constants!$G$11,0),"")</f>
        <v/>
      </c>
      <c r="AX14" s="88" t="str">
        <f>IF(ISNUMBER(L14),IF(W14="C",(L14-Constants!$E$15-Constants!$E$14)*Constants!$G$11,0),"")</f>
        <v/>
      </c>
      <c r="AY14" s="88" t="str">
        <f>IF(ISNUMBER(M14),IF(X14="C",(M14-Constants!$E$15-Constants!$E$14)*Constants!$G$11,0),"")</f>
        <v/>
      </c>
      <c r="AZ14" s="88" t="str">
        <f>IF(ISNUMBER(N14),IF(Y14="C",(N14-Constants!$E$15-Constants!$E$14)*Constants!$G$11,0),"")</f>
        <v/>
      </c>
      <c r="BA14" s="88" t="str">
        <f t="shared" si="32"/>
        <v/>
      </c>
      <c r="BB14" s="88" t="str">
        <f t="shared" si="33"/>
        <v/>
      </c>
      <c r="BC14" s="88" t="str">
        <f t="shared" si="34"/>
        <v/>
      </c>
      <c r="BD14" s="88" t="str">
        <f t="shared" si="2"/>
        <v/>
      </c>
      <c r="BE14" s="88" t="str">
        <f t="shared" si="35"/>
        <v/>
      </c>
      <c r="BF14" s="62" t="str">
        <f t="shared" si="36"/>
        <v/>
      </c>
      <c r="BG14" s="128" t="str">
        <f t="shared" si="3"/>
        <v/>
      </c>
      <c r="BH14" s="129" t="str">
        <f t="shared" si="4"/>
        <v/>
      </c>
      <c r="BI14" s="129" t="str">
        <f t="shared" si="5"/>
        <v/>
      </c>
      <c r="BJ14" s="129" t="str">
        <f t="shared" si="6"/>
        <v/>
      </c>
      <c r="BK14" s="129" t="str">
        <f t="shared" si="7"/>
        <v/>
      </c>
      <c r="BL14" s="129" t="str">
        <f t="shared" si="8"/>
        <v/>
      </c>
      <c r="BM14" s="129" t="str">
        <f t="shared" si="9"/>
        <v/>
      </c>
      <c r="BN14" s="129" t="str">
        <f t="shared" si="10"/>
        <v/>
      </c>
      <c r="BO14" s="130" t="str">
        <f t="shared" si="11"/>
        <v/>
      </c>
      <c r="BP14" s="18"/>
    </row>
    <row r="15" spans="1:109" x14ac:dyDescent="0.35">
      <c r="A15" s="32"/>
      <c r="B15" s="40"/>
      <c r="C15" s="14"/>
      <c r="D15" s="26">
        <v>1</v>
      </c>
      <c r="E15" s="51" t="s">
        <v>315</v>
      </c>
      <c r="F15" s="49"/>
      <c r="G15" s="47"/>
      <c r="H15" s="47"/>
      <c r="I15" s="47"/>
      <c r="J15" s="47"/>
      <c r="K15" s="47"/>
      <c r="L15" s="47"/>
      <c r="M15" s="47"/>
      <c r="N15" s="50"/>
      <c r="O15" s="69">
        <f t="shared" si="12"/>
        <v>57</v>
      </c>
      <c r="P15" s="70">
        <f t="shared" si="13"/>
        <v>64</v>
      </c>
      <c r="Q15" s="13" t="str">
        <f t="shared" si="14"/>
        <v/>
      </c>
      <c r="R15" s="13" t="str">
        <f t="shared" si="15"/>
        <v/>
      </c>
      <c r="S15" s="13" t="str">
        <f t="shared" si="16"/>
        <v/>
      </c>
      <c r="T15" s="13" t="str">
        <f t="shared" si="17"/>
        <v/>
      </c>
      <c r="U15" s="13" t="str">
        <f t="shared" si="18"/>
        <v/>
      </c>
      <c r="V15" s="13" t="str">
        <f t="shared" si="19"/>
        <v/>
      </c>
      <c r="W15" s="13" t="str">
        <f t="shared" si="20"/>
        <v/>
      </c>
      <c r="X15" s="13" t="str">
        <f t="shared" si="21"/>
        <v/>
      </c>
      <c r="Y15" s="13" t="str">
        <f t="shared" si="22"/>
        <v/>
      </c>
      <c r="Z15" s="58" t="str">
        <f t="shared" si="23"/>
        <v/>
      </c>
      <c r="AA15" s="186" t="str">
        <f t="shared" si="24"/>
        <v/>
      </c>
      <c r="AB15" s="186" t="str">
        <f t="shared" si="25"/>
        <v/>
      </c>
      <c r="AC15" s="186" t="str">
        <f t="shared" si="26"/>
        <v/>
      </c>
      <c r="AD15" s="186" t="str">
        <f t="shared" si="27"/>
        <v/>
      </c>
      <c r="AE15" s="186" t="str">
        <f t="shared" si="28"/>
        <v/>
      </c>
      <c r="AF15" s="186" t="str">
        <f t="shared" si="29"/>
        <v/>
      </c>
      <c r="AG15" s="59" t="str">
        <f t="shared" si="30"/>
        <v/>
      </c>
      <c r="AH15" s="58">
        <f t="shared" si="31"/>
        <v>0</v>
      </c>
      <c r="AI15" s="88" t="str">
        <f>IF(ISNUMBER(I15),IF(AND(I15&lt;$H15,$H15&gt;$AH15),IF(I15&gt;$AH15,($H15-I15)*Constants!$G$9,($H15-$AH15)*Constants!$G$9),0),"")</f>
        <v/>
      </c>
      <c r="AJ15" s="88" t="str">
        <f>IF(ISNUMBER(J15),IF(AND(J15&lt;$H15,$H15&gt;$AH15),IF(J15&gt;$AH15,($H15-J15)*Constants!$G$9,($H15-$AH15)*Constants!$G$9),0),"")</f>
        <v/>
      </c>
      <c r="AK15" s="88" t="str">
        <f>IF(ISNUMBER(K15),IF(AND(K15&lt;$H15,$H15&gt;$AH15),IF(K15&gt;$AH15,($H15-K15)*Constants!$G$9,($H15-$AH15)*Constants!$G$9),0),"")</f>
        <v/>
      </c>
      <c r="AL15" s="88" t="str">
        <f>IF(ISNUMBER(L15),IF(AND(L15&lt;$H15,$H15&gt;$AH15),IF(L15&gt;$AH15,($H15-L15)*Constants!$G$9,($H15-$AH15)*Constants!$G$9),0),"")</f>
        <v/>
      </c>
      <c r="AM15" s="88" t="str">
        <f>IF(ISNUMBER(M15),IF(AND(M15&lt;$H15,$H15&gt;$AH15),IF(M15&gt;$AH15,($H15-M15)*Constants!$G$9,($H15-$AH15)*Constants!$G$9),0),"")</f>
        <v/>
      </c>
      <c r="AN15" s="88" t="str">
        <f>IF(ISNUMBER(N15),IF(AND(N15&lt;$H15,$H15&gt;$AH15),IF(N15&gt;$AH15,($H15-N15)*Constants!$G$9,($H15-$AH15)*Constants!$G$9),0),"")</f>
        <v/>
      </c>
      <c r="AO15" s="88" t="str">
        <f>IF(ISNUMBER(I15),IF(AND(I15&lt;$H15,I15&lt;$AH15),IF($H15&gt;$AH15,($AH15-I15)*Constants!$G$10,($H15-I15)*Constants!$G$10),0),"")</f>
        <v/>
      </c>
      <c r="AP15" s="88" t="str">
        <f>IF(ISNUMBER(J15),IF(AND(J15&lt;$H15,J15&lt;$AH15),IF($H15&gt;$AH15,($AH15-J15)*Constants!$G$10,($H15-J15)*Constants!$G$10),0),"")</f>
        <v/>
      </c>
      <c r="AQ15" s="88" t="str">
        <f>IF(ISNUMBER(K15),IF(AND(K15&lt;$H15,K15&lt;$AH15),IF($H15&gt;$AH15,($AH15-K15)*Constants!$G$10,($H15-K15)*Constants!$G$10),0),"")</f>
        <v/>
      </c>
      <c r="AR15" s="88" t="str">
        <f>IF(ISNUMBER(L15),IF(AND(L15&lt;$H15,L15&lt;$AH15),IF($H15&gt;$AH15,($AH15-L15)*Constants!$G$10,($H15-L15)*Constants!$G$10),0),"")</f>
        <v/>
      </c>
      <c r="AS15" s="88" t="str">
        <f>IF(ISNUMBER(M15),IF(AND(M15&lt;$H15,M15&lt;$AH15),IF($H15&gt;$AH15,($AH15-M15)*Constants!$G$10,($H15-M15)*Constants!$G$10),0),"")</f>
        <v/>
      </c>
      <c r="AT15" s="88" t="str">
        <f>IF(ISNUMBER(N15),IF(AND(N15&lt;$H15,N15&lt;$AH15),IF($H15&gt;$AH15,($AH15-N15)*Constants!$G$10,($H15-N15)*Constants!$G$10),0),"")</f>
        <v/>
      </c>
      <c r="AU15" s="88" t="str">
        <f>IF(ISNUMBER(I15),IF(T15="C",(I15-Constants!$E$15-Constants!$E$14)*Constants!$G$11,0),"")</f>
        <v/>
      </c>
      <c r="AV15" s="88" t="str">
        <f>IF(ISNUMBER(J15),IF(U15="C",(J15-Constants!$E$15-Constants!$E$14)*Constants!$G$11,0),"")</f>
        <v/>
      </c>
      <c r="AW15" s="88" t="str">
        <f>IF(ISNUMBER(K15),IF(V15="C",(K15-Constants!$E$15-Constants!$E$14)*Constants!$G$11,0),"")</f>
        <v/>
      </c>
      <c r="AX15" s="88" t="str">
        <f>IF(ISNUMBER(L15),IF(W15="C",(L15-Constants!$E$15-Constants!$E$14)*Constants!$G$11,0),"")</f>
        <v/>
      </c>
      <c r="AY15" s="88" t="str">
        <f>IF(ISNUMBER(M15),IF(X15="C",(M15-Constants!$E$15-Constants!$E$14)*Constants!$G$11,0),"")</f>
        <v/>
      </c>
      <c r="AZ15" s="88" t="str">
        <f>IF(ISNUMBER(N15),IF(Y15="C",(N15-Constants!$E$15-Constants!$E$14)*Constants!$G$11,0),"")</f>
        <v/>
      </c>
      <c r="BA15" s="88" t="str">
        <f t="shared" si="32"/>
        <v/>
      </c>
      <c r="BB15" s="88" t="str">
        <f t="shared" si="33"/>
        <v/>
      </c>
      <c r="BC15" s="88" t="str">
        <f t="shared" si="34"/>
        <v/>
      </c>
      <c r="BD15" s="88" t="str">
        <f t="shared" si="2"/>
        <v/>
      </c>
      <c r="BE15" s="88" t="str">
        <f t="shared" si="35"/>
        <v/>
      </c>
      <c r="BF15" s="62" t="str">
        <f t="shared" si="36"/>
        <v/>
      </c>
      <c r="BG15" s="128" t="str">
        <f t="shared" si="3"/>
        <v/>
      </c>
      <c r="BH15" s="129" t="str">
        <f t="shared" si="4"/>
        <v/>
      </c>
      <c r="BI15" s="129" t="str">
        <f t="shared" si="5"/>
        <v/>
      </c>
      <c r="BJ15" s="129" t="str">
        <f t="shared" si="6"/>
        <v/>
      </c>
      <c r="BK15" s="129" t="str">
        <f t="shared" si="7"/>
        <v/>
      </c>
      <c r="BL15" s="129" t="str">
        <f t="shared" si="8"/>
        <v/>
      </c>
      <c r="BM15" s="129" t="str">
        <f t="shared" si="9"/>
        <v/>
      </c>
      <c r="BN15" s="129" t="str">
        <f t="shared" si="10"/>
        <v/>
      </c>
      <c r="BO15" s="130" t="str">
        <f t="shared" si="11"/>
        <v/>
      </c>
      <c r="BP15" s="18"/>
    </row>
    <row r="16" spans="1:109" x14ac:dyDescent="0.35">
      <c r="A16" s="32"/>
      <c r="B16" s="40"/>
      <c r="C16" s="14"/>
      <c r="D16" s="26">
        <v>1</v>
      </c>
      <c r="E16" s="51" t="s">
        <v>315</v>
      </c>
      <c r="F16" s="49"/>
      <c r="G16" s="47"/>
      <c r="H16" s="47"/>
      <c r="I16" s="47"/>
      <c r="J16" s="47"/>
      <c r="K16" s="47"/>
      <c r="L16" s="47"/>
      <c r="M16" s="47"/>
      <c r="N16" s="50"/>
      <c r="O16" s="69">
        <f t="shared" si="12"/>
        <v>57</v>
      </c>
      <c r="P16" s="70">
        <f t="shared" si="13"/>
        <v>64</v>
      </c>
      <c r="Q16" s="13" t="str">
        <f t="shared" si="14"/>
        <v/>
      </c>
      <c r="R16" s="13" t="str">
        <f t="shared" si="15"/>
        <v/>
      </c>
      <c r="S16" s="13" t="str">
        <f t="shared" si="16"/>
        <v/>
      </c>
      <c r="T16" s="13" t="str">
        <f t="shared" si="17"/>
        <v/>
      </c>
      <c r="U16" s="13" t="str">
        <f t="shared" si="18"/>
        <v/>
      </c>
      <c r="V16" s="13" t="str">
        <f t="shared" si="19"/>
        <v/>
      </c>
      <c r="W16" s="13" t="str">
        <f t="shared" si="20"/>
        <v/>
      </c>
      <c r="X16" s="13" t="str">
        <f t="shared" si="21"/>
        <v/>
      </c>
      <c r="Y16" s="13" t="str">
        <f t="shared" si="22"/>
        <v/>
      </c>
      <c r="Z16" s="58" t="str">
        <f t="shared" si="23"/>
        <v/>
      </c>
      <c r="AA16" s="186" t="str">
        <f t="shared" si="24"/>
        <v/>
      </c>
      <c r="AB16" s="186" t="str">
        <f t="shared" si="25"/>
        <v/>
      </c>
      <c r="AC16" s="186" t="str">
        <f t="shared" si="26"/>
        <v/>
      </c>
      <c r="AD16" s="186" t="str">
        <f t="shared" si="27"/>
        <v/>
      </c>
      <c r="AE16" s="186" t="str">
        <f t="shared" si="28"/>
        <v/>
      </c>
      <c r="AF16" s="186" t="str">
        <f t="shared" si="29"/>
        <v/>
      </c>
      <c r="AG16" s="59" t="str">
        <f t="shared" si="30"/>
        <v/>
      </c>
      <c r="AH16" s="58">
        <f t="shared" si="31"/>
        <v>0</v>
      </c>
      <c r="AI16" s="88" t="str">
        <f>IF(ISNUMBER(I16),IF(AND(I16&lt;$H16,$H16&gt;$AH16),IF(I16&gt;$AH16,($H16-I16)*Constants!$G$9,($H16-$AH16)*Constants!$G$9),0),"")</f>
        <v/>
      </c>
      <c r="AJ16" s="88" t="str">
        <f>IF(ISNUMBER(J16),IF(AND(J16&lt;$H16,$H16&gt;$AH16),IF(J16&gt;$AH16,($H16-J16)*Constants!$G$9,($H16-$AH16)*Constants!$G$9),0),"")</f>
        <v/>
      </c>
      <c r="AK16" s="88" t="str">
        <f>IF(ISNUMBER(K16),IF(AND(K16&lt;$H16,$H16&gt;$AH16),IF(K16&gt;$AH16,($H16-K16)*Constants!$G$9,($H16-$AH16)*Constants!$G$9),0),"")</f>
        <v/>
      </c>
      <c r="AL16" s="88" t="str">
        <f>IF(ISNUMBER(L16),IF(AND(L16&lt;$H16,$H16&gt;$AH16),IF(L16&gt;$AH16,($H16-L16)*Constants!$G$9,($H16-$AH16)*Constants!$G$9),0),"")</f>
        <v/>
      </c>
      <c r="AM16" s="88" t="str">
        <f>IF(ISNUMBER(M16),IF(AND(M16&lt;$H16,$H16&gt;$AH16),IF(M16&gt;$AH16,($H16-M16)*Constants!$G$9,($H16-$AH16)*Constants!$G$9),0),"")</f>
        <v/>
      </c>
      <c r="AN16" s="88" t="str">
        <f>IF(ISNUMBER(N16),IF(AND(N16&lt;$H16,$H16&gt;$AH16),IF(N16&gt;$AH16,($H16-N16)*Constants!$G$9,($H16-$AH16)*Constants!$G$9),0),"")</f>
        <v/>
      </c>
      <c r="AO16" s="88" t="str">
        <f>IF(ISNUMBER(I16),IF(AND(I16&lt;$H16,I16&lt;$AH16),IF($H16&gt;$AH16,($AH16-I16)*Constants!$G$10,($H16-I16)*Constants!$G$10),0),"")</f>
        <v/>
      </c>
      <c r="AP16" s="88" t="str">
        <f>IF(ISNUMBER(J16),IF(AND(J16&lt;$H16,J16&lt;$AH16),IF($H16&gt;$AH16,($AH16-J16)*Constants!$G$10,($H16-J16)*Constants!$G$10),0),"")</f>
        <v/>
      </c>
      <c r="AQ16" s="88" t="str">
        <f>IF(ISNUMBER(K16),IF(AND(K16&lt;$H16,K16&lt;$AH16),IF($H16&gt;$AH16,($AH16-K16)*Constants!$G$10,($H16-K16)*Constants!$G$10),0),"")</f>
        <v/>
      </c>
      <c r="AR16" s="88" t="str">
        <f>IF(ISNUMBER(L16),IF(AND(L16&lt;$H16,L16&lt;$AH16),IF($H16&gt;$AH16,($AH16-L16)*Constants!$G$10,($H16-L16)*Constants!$G$10),0),"")</f>
        <v/>
      </c>
      <c r="AS16" s="88" t="str">
        <f>IF(ISNUMBER(M16),IF(AND(M16&lt;$H16,M16&lt;$AH16),IF($H16&gt;$AH16,($AH16-M16)*Constants!$G$10,($H16-M16)*Constants!$G$10),0),"")</f>
        <v/>
      </c>
      <c r="AT16" s="88" t="str">
        <f>IF(ISNUMBER(N16),IF(AND(N16&lt;$H16,N16&lt;$AH16),IF($H16&gt;$AH16,($AH16-N16)*Constants!$G$10,($H16-N16)*Constants!$G$10),0),"")</f>
        <v/>
      </c>
      <c r="AU16" s="88" t="str">
        <f>IF(ISNUMBER(I16),IF(T16="C",(I16-Constants!$E$15-Constants!$E$14)*Constants!$G$11,0),"")</f>
        <v/>
      </c>
      <c r="AV16" s="88" t="str">
        <f>IF(ISNUMBER(J16),IF(U16="C",(J16-Constants!$E$15-Constants!$E$14)*Constants!$G$11,0),"")</f>
        <v/>
      </c>
      <c r="AW16" s="88" t="str">
        <f>IF(ISNUMBER(K16),IF(V16="C",(K16-Constants!$E$15-Constants!$E$14)*Constants!$G$11,0),"")</f>
        <v/>
      </c>
      <c r="AX16" s="88" t="str">
        <f>IF(ISNUMBER(L16),IF(W16="C",(L16-Constants!$E$15-Constants!$E$14)*Constants!$G$11,0),"")</f>
        <v/>
      </c>
      <c r="AY16" s="88" t="str">
        <f>IF(ISNUMBER(M16),IF(X16="C",(M16-Constants!$E$15-Constants!$E$14)*Constants!$G$11,0),"")</f>
        <v/>
      </c>
      <c r="AZ16" s="88" t="str">
        <f>IF(ISNUMBER(N16),IF(Y16="C",(N16-Constants!$E$15-Constants!$E$14)*Constants!$G$11,0),"")</f>
        <v/>
      </c>
      <c r="BA16" s="88" t="str">
        <f t="shared" si="32"/>
        <v/>
      </c>
      <c r="BB16" s="88" t="str">
        <f t="shared" si="33"/>
        <v/>
      </c>
      <c r="BC16" s="88" t="str">
        <f t="shared" si="34"/>
        <v/>
      </c>
      <c r="BD16" s="88" t="str">
        <f t="shared" si="2"/>
        <v/>
      </c>
      <c r="BE16" s="88" t="str">
        <f t="shared" si="35"/>
        <v/>
      </c>
      <c r="BF16" s="62" t="str">
        <f t="shared" si="36"/>
        <v/>
      </c>
      <c r="BG16" s="128" t="str">
        <f t="shared" si="3"/>
        <v/>
      </c>
      <c r="BH16" s="129" t="str">
        <f t="shared" si="4"/>
        <v/>
      </c>
      <c r="BI16" s="129" t="str">
        <f t="shared" si="5"/>
        <v/>
      </c>
      <c r="BJ16" s="129" t="str">
        <f t="shared" si="6"/>
        <v/>
      </c>
      <c r="BK16" s="129" t="str">
        <f t="shared" si="7"/>
        <v/>
      </c>
      <c r="BL16" s="129" t="str">
        <f t="shared" si="8"/>
        <v/>
      </c>
      <c r="BM16" s="129" t="str">
        <f t="shared" si="9"/>
        <v/>
      </c>
      <c r="BN16" s="129" t="str">
        <f t="shared" si="10"/>
        <v/>
      </c>
      <c r="BO16" s="130" t="str">
        <f t="shared" si="11"/>
        <v/>
      </c>
      <c r="BP16" s="18"/>
    </row>
    <row r="17" spans="1:68" x14ac:dyDescent="0.35">
      <c r="A17" s="32"/>
      <c r="B17" s="40"/>
      <c r="C17" s="14"/>
      <c r="D17" s="26">
        <v>1</v>
      </c>
      <c r="E17" s="51" t="s">
        <v>315</v>
      </c>
      <c r="F17" s="49"/>
      <c r="G17" s="47"/>
      <c r="H17" s="47"/>
      <c r="I17" s="47"/>
      <c r="J17" s="47"/>
      <c r="K17" s="47"/>
      <c r="L17" s="47"/>
      <c r="M17" s="47"/>
      <c r="N17" s="50"/>
      <c r="O17" s="69">
        <f t="shared" si="12"/>
        <v>57</v>
      </c>
      <c r="P17" s="70">
        <f t="shared" si="13"/>
        <v>64</v>
      </c>
      <c r="Q17" s="13" t="str">
        <f t="shared" si="14"/>
        <v/>
      </c>
      <c r="R17" s="13" t="str">
        <f t="shared" si="15"/>
        <v/>
      </c>
      <c r="S17" s="13" t="str">
        <f t="shared" si="16"/>
        <v/>
      </c>
      <c r="T17" s="13" t="str">
        <f t="shared" si="17"/>
        <v/>
      </c>
      <c r="U17" s="13" t="str">
        <f t="shared" si="18"/>
        <v/>
      </c>
      <c r="V17" s="13" t="str">
        <f t="shared" si="19"/>
        <v/>
      </c>
      <c r="W17" s="13" t="str">
        <f t="shared" si="20"/>
        <v/>
      </c>
      <c r="X17" s="13" t="str">
        <f t="shared" si="21"/>
        <v/>
      </c>
      <c r="Y17" s="13" t="str">
        <f t="shared" si="22"/>
        <v/>
      </c>
      <c r="Z17" s="58" t="str">
        <f t="shared" si="23"/>
        <v/>
      </c>
      <c r="AA17" s="186" t="str">
        <f t="shared" si="24"/>
        <v/>
      </c>
      <c r="AB17" s="186" t="str">
        <f t="shared" si="25"/>
        <v/>
      </c>
      <c r="AC17" s="186" t="str">
        <f t="shared" si="26"/>
        <v/>
      </c>
      <c r="AD17" s="186" t="str">
        <f t="shared" si="27"/>
        <v/>
      </c>
      <c r="AE17" s="186" t="str">
        <f t="shared" si="28"/>
        <v/>
      </c>
      <c r="AF17" s="186" t="str">
        <f t="shared" si="29"/>
        <v/>
      </c>
      <c r="AG17" s="59" t="str">
        <f t="shared" si="30"/>
        <v/>
      </c>
      <c r="AH17" s="58">
        <f t="shared" si="31"/>
        <v>0</v>
      </c>
      <c r="AI17" s="88" t="str">
        <f>IF(ISNUMBER(I17),IF(AND(I17&lt;$H17,$H17&gt;$AH17),IF(I17&gt;$AH17,($H17-I17)*Constants!$G$9,($H17-$AH17)*Constants!$G$9),0),"")</f>
        <v/>
      </c>
      <c r="AJ17" s="88" t="str">
        <f>IF(ISNUMBER(J17),IF(AND(J17&lt;$H17,$H17&gt;$AH17),IF(J17&gt;$AH17,($H17-J17)*Constants!$G$9,($H17-$AH17)*Constants!$G$9),0),"")</f>
        <v/>
      </c>
      <c r="AK17" s="88" t="str">
        <f>IF(ISNUMBER(K17),IF(AND(K17&lt;$H17,$H17&gt;$AH17),IF(K17&gt;$AH17,($H17-K17)*Constants!$G$9,($H17-$AH17)*Constants!$G$9),0),"")</f>
        <v/>
      </c>
      <c r="AL17" s="88" t="str">
        <f>IF(ISNUMBER(L17),IF(AND(L17&lt;$H17,$H17&gt;$AH17),IF(L17&gt;$AH17,($H17-L17)*Constants!$G$9,($H17-$AH17)*Constants!$G$9),0),"")</f>
        <v/>
      </c>
      <c r="AM17" s="88" t="str">
        <f>IF(ISNUMBER(M17),IF(AND(M17&lt;$H17,$H17&gt;$AH17),IF(M17&gt;$AH17,($H17-M17)*Constants!$G$9,($H17-$AH17)*Constants!$G$9),0),"")</f>
        <v/>
      </c>
      <c r="AN17" s="88" t="str">
        <f>IF(ISNUMBER(N17),IF(AND(N17&lt;$H17,$H17&gt;$AH17),IF(N17&gt;$AH17,($H17-N17)*Constants!$G$9,($H17-$AH17)*Constants!$G$9),0),"")</f>
        <v/>
      </c>
      <c r="AO17" s="88" t="str">
        <f>IF(ISNUMBER(I17),IF(AND(I17&lt;$H17,I17&lt;$AH17),IF($H17&gt;$AH17,($AH17-I17)*Constants!$G$10,($H17-I17)*Constants!$G$10),0),"")</f>
        <v/>
      </c>
      <c r="AP17" s="88" t="str">
        <f>IF(ISNUMBER(J17),IF(AND(J17&lt;$H17,J17&lt;$AH17),IF($H17&gt;$AH17,($AH17-J17)*Constants!$G$10,($H17-J17)*Constants!$G$10),0),"")</f>
        <v/>
      </c>
      <c r="AQ17" s="88" t="str">
        <f>IF(ISNUMBER(K17),IF(AND(K17&lt;$H17,K17&lt;$AH17),IF($H17&gt;$AH17,($AH17-K17)*Constants!$G$10,($H17-K17)*Constants!$G$10),0),"")</f>
        <v/>
      </c>
      <c r="AR17" s="88" t="str">
        <f>IF(ISNUMBER(L17),IF(AND(L17&lt;$H17,L17&lt;$AH17),IF($H17&gt;$AH17,($AH17-L17)*Constants!$G$10,($H17-L17)*Constants!$G$10),0),"")</f>
        <v/>
      </c>
      <c r="AS17" s="88" t="str">
        <f>IF(ISNUMBER(M17),IF(AND(M17&lt;$H17,M17&lt;$AH17),IF($H17&gt;$AH17,($AH17-M17)*Constants!$G$10,($H17-M17)*Constants!$G$10),0),"")</f>
        <v/>
      </c>
      <c r="AT17" s="88" t="str">
        <f>IF(ISNUMBER(N17),IF(AND(N17&lt;$H17,N17&lt;$AH17),IF($H17&gt;$AH17,($AH17-N17)*Constants!$G$10,($H17-N17)*Constants!$G$10),0),"")</f>
        <v/>
      </c>
      <c r="AU17" s="88" t="str">
        <f>IF(ISNUMBER(I17),IF(T17="C",(I17-Constants!$E$15-Constants!$E$14)*Constants!$G$11,0),"")</f>
        <v/>
      </c>
      <c r="AV17" s="88" t="str">
        <f>IF(ISNUMBER(J17),IF(U17="C",(J17-Constants!$E$15-Constants!$E$14)*Constants!$G$11,0),"")</f>
        <v/>
      </c>
      <c r="AW17" s="88" t="str">
        <f>IF(ISNUMBER(K17),IF(V17="C",(K17-Constants!$E$15-Constants!$E$14)*Constants!$G$11,0),"")</f>
        <v/>
      </c>
      <c r="AX17" s="88" t="str">
        <f>IF(ISNUMBER(L17),IF(W17="C",(L17-Constants!$E$15-Constants!$E$14)*Constants!$G$11,0),"")</f>
        <v/>
      </c>
      <c r="AY17" s="88" t="str">
        <f>IF(ISNUMBER(M17),IF(X17="C",(M17-Constants!$E$15-Constants!$E$14)*Constants!$G$11,0),"")</f>
        <v/>
      </c>
      <c r="AZ17" s="88" t="str">
        <f>IF(ISNUMBER(N17),IF(Y17="C",(N17-Constants!$E$15-Constants!$E$14)*Constants!$G$11,0),"")</f>
        <v/>
      </c>
      <c r="BA17" s="88" t="str">
        <f t="shared" si="32"/>
        <v/>
      </c>
      <c r="BB17" s="88" t="str">
        <f t="shared" si="33"/>
        <v/>
      </c>
      <c r="BC17" s="88" t="str">
        <f t="shared" si="34"/>
        <v/>
      </c>
      <c r="BD17" s="88" t="str">
        <f t="shared" si="2"/>
        <v/>
      </c>
      <c r="BE17" s="88" t="str">
        <f t="shared" si="35"/>
        <v/>
      </c>
      <c r="BF17" s="62" t="str">
        <f t="shared" si="36"/>
        <v/>
      </c>
      <c r="BG17" s="128" t="str">
        <f t="shared" si="3"/>
        <v/>
      </c>
      <c r="BH17" s="129" t="str">
        <f t="shared" si="4"/>
        <v/>
      </c>
      <c r="BI17" s="129" t="str">
        <f t="shared" si="5"/>
        <v/>
      </c>
      <c r="BJ17" s="129" t="str">
        <f t="shared" si="6"/>
        <v/>
      </c>
      <c r="BK17" s="129" t="str">
        <f t="shared" si="7"/>
        <v/>
      </c>
      <c r="BL17" s="129" t="str">
        <f t="shared" si="8"/>
        <v/>
      </c>
      <c r="BM17" s="129" t="str">
        <f t="shared" si="9"/>
        <v/>
      </c>
      <c r="BN17" s="129" t="str">
        <f t="shared" si="10"/>
        <v/>
      </c>
      <c r="BO17" s="130" t="str">
        <f t="shared" si="11"/>
        <v/>
      </c>
      <c r="BP17" s="18"/>
    </row>
    <row r="18" spans="1:68" x14ac:dyDescent="0.35">
      <c r="A18" s="32"/>
      <c r="B18" s="40"/>
      <c r="C18" s="14"/>
      <c r="D18" s="26">
        <v>1</v>
      </c>
      <c r="E18" s="51" t="s">
        <v>315</v>
      </c>
      <c r="F18" s="49"/>
      <c r="G18" s="47"/>
      <c r="H18" s="47"/>
      <c r="I18" s="47"/>
      <c r="J18" s="47"/>
      <c r="K18" s="47"/>
      <c r="L18" s="47"/>
      <c r="M18" s="47"/>
      <c r="N18" s="50"/>
      <c r="O18" s="69">
        <f t="shared" si="12"/>
        <v>57</v>
      </c>
      <c r="P18" s="70">
        <f t="shared" si="13"/>
        <v>64</v>
      </c>
      <c r="Q18" s="13" t="str">
        <f t="shared" si="14"/>
        <v/>
      </c>
      <c r="R18" s="13" t="str">
        <f t="shared" si="15"/>
        <v/>
      </c>
      <c r="S18" s="13" t="str">
        <f t="shared" si="16"/>
        <v/>
      </c>
      <c r="T18" s="13" t="str">
        <f t="shared" si="17"/>
        <v/>
      </c>
      <c r="U18" s="13" t="str">
        <f t="shared" si="18"/>
        <v/>
      </c>
      <c r="V18" s="13" t="str">
        <f t="shared" si="19"/>
        <v/>
      </c>
      <c r="W18" s="13" t="str">
        <f t="shared" si="20"/>
        <v/>
      </c>
      <c r="X18" s="13" t="str">
        <f t="shared" si="21"/>
        <v/>
      </c>
      <c r="Y18" s="13" t="str">
        <f t="shared" si="22"/>
        <v/>
      </c>
      <c r="Z18" s="58" t="str">
        <f t="shared" si="23"/>
        <v/>
      </c>
      <c r="AA18" s="186" t="str">
        <f t="shared" si="24"/>
        <v/>
      </c>
      <c r="AB18" s="186" t="str">
        <f t="shared" si="25"/>
        <v/>
      </c>
      <c r="AC18" s="186" t="str">
        <f t="shared" si="26"/>
        <v/>
      </c>
      <c r="AD18" s="186" t="str">
        <f t="shared" si="27"/>
        <v/>
      </c>
      <c r="AE18" s="186" t="str">
        <f t="shared" si="28"/>
        <v/>
      </c>
      <c r="AF18" s="186" t="str">
        <f t="shared" si="29"/>
        <v/>
      </c>
      <c r="AG18" s="59" t="str">
        <f t="shared" si="30"/>
        <v/>
      </c>
      <c r="AH18" s="58">
        <f t="shared" si="31"/>
        <v>0</v>
      </c>
      <c r="AI18" s="88" t="str">
        <f>IF(ISNUMBER(I18),IF(AND(I18&lt;$H18,$H18&gt;$AH18),IF(I18&gt;$AH18,($H18-I18)*Constants!$G$9,($H18-$AH18)*Constants!$G$9),0),"")</f>
        <v/>
      </c>
      <c r="AJ18" s="88" t="str">
        <f>IF(ISNUMBER(J18),IF(AND(J18&lt;$H18,$H18&gt;$AH18),IF(J18&gt;$AH18,($H18-J18)*Constants!$G$9,($H18-$AH18)*Constants!$G$9),0),"")</f>
        <v/>
      </c>
      <c r="AK18" s="88" t="str">
        <f>IF(ISNUMBER(K18),IF(AND(K18&lt;$H18,$H18&gt;$AH18),IF(K18&gt;$AH18,($H18-K18)*Constants!$G$9,($H18-$AH18)*Constants!$G$9),0),"")</f>
        <v/>
      </c>
      <c r="AL18" s="88" t="str">
        <f>IF(ISNUMBER(L18),IF(AND(L18&lt;$H18,$H18&gt;$AH18),IF(L18&gt;$AH18,($H18-L18)*Constants!$G$9,($H18-$AH18)*Constants!$G$9),0),"")</f>
        <v/>
      </c>
      <c r="AM18" s="88" t="str">
        <f>IF(ISNUMBER(M18),IF(AND(M18&lt;$H18,$H18&gt;$AH18),IF(M18&gt;$AH18,($H18-M18)*Constants!$G$9,($H18-$AH18)*Constants!$G$9),0),"")</f>
        <v/>
      </c>
      <c r="AN18" s="88" t="str">
        <f>IF(ISNUMBER(N18),IF(AND(N18&lt;$H18,$H18&gt;$AH18),IF(N18&gt;$AH18,($H18-N18)*Constants!$G$9,($H18-$AH18)*Constants!$G$9),0),"")</f>
        <v/>
      </c>
      <c r="AO18" s="88" t="str">
        <f>IF(ISNUMBER(I18),IF(AND(I18&lt;$H18,I18&lt;$AH18),IF($H18&gt;$AH18,($AH18-I18)*Constants!$G$10,($H18-I18)*Constants!$G$10),0),"")</f>
        <v/>
      </c>
      <c r="AP18" s="88" t="str">
        <f>IF(ISNUMBER(J18),IF(AND(J18&lt;$H18,J18&lt;$AH18),IF($H18&gt;$AH18,($AH18-J18)*Constants!$G$10,($H18-J18)*Constants!$G$10),0),"")</f>
        <v/>
      </c>
      <c r="AQ18" s="88" t="str">
        <f>IF(ISNUMBER(K18),IF(AND(K18&lt;$H18,K18&lt;$AH18),IF($H18&gt;$AH18,($AH18-K18)*Constants!$G$10,($H18-K18)*Constants!$G$10),0),"")</f>
        <v/>
      </c>
      <c r="AR18" s="88" t="str">
        <f>IF(ISNUMBER(L18),IF(AND(L18&lt;$H18,L18&lt;$AH18),IF($H18&gt;$AH18,($AH18-L18)*Constants!$G$10,($H18-L18)*Constants!$G$10),0),"")</f>
        <v/>
      </c>
      <c r="AS18" s="88" t="str">
        <f>IF(ISNUMBER(M18),IF(AND(M18&lt;$H18,M18&lt;$AH18),IF($H18&gt;$AH18,($AH18-M18)*Constants!$G$10,($H18-M18)*Constants!$G$10),0),"")</f>
        <v/>
      </c>
      <c r="AT18" s="88" t="str">
        <f>IF(ISNUMBER(N18),IF(AND(N18&lt;$H18,N18&lt;$AH18),IF($H18&gt;$AH18,($AH18-N18)*Constants!$G$10,($H18-N18)*Constants!$G$10),0),"")</f>
        <v/>
      </c>
      <c r="AU18" s="88" t="str">
        <f>IF(ISNUMBER(I18),IF(T18="C",(I18-Constants!$E$15-Constants!$E$14)*Constants!$G$11,0),"")</f>
        <v/>
      </c>
      <c r="AV18" s="88" t="str">
        <f>IF(ISNUMBER(J18),IF(U18="C",(J18-Constants!$E$15-Constants!$E$14)*Constants!$G$11,0),"")</f>
        <v/>
      </c>
      <c r="AW18" s="88" t="str">
        <f>IF(ISNUMBER(K18),IF(V18="C",(K18-Constants!$E$15-Constants!$E$14)*Constants!$G$11,0),"")</f>
        <v/>
      </c>
      <c r="AX18" s="88" t="str">
        <f>IF(ISNUMBER(L18),IF(W18="C",(L18-Constants!$E$15-Constants!$E$14)*Constants!$G$11,0),"")</f>
        <v/>
      </c>
      <c r="AY18" s="88" t="str">
        <f>IF(ISNUMBER(M18),IF(X18="C",(M18-Constants!$E$15-Constants!$E$14)*Constants!$G$11,0),"")</f>
        <v/>
      </c>
      <c r="AZ18" s="88" t="str">
        <f>IF(ISNUMBER(N18),IF(Y18="C",(N18-Constants!$E$15-Constants!$E$14)*Constants!$G$11,0),"")</f>
        <v/>
      </c>
      <c r="BA18" s="88" t="str">
        <f t="shared" si="32"/>
        <v/>
      </c>
      <c r="BB18" s="88" t="str">
        <f t="shared" si="33"/>
        <v/>
      </c>
      <c r="BC18" s="88" t="str">
        <f t="shared" si="34"/>
        <v/>
      </c>
      <c r="BD18" s="88" t="str">
        <f t="shared" si="2"/>
        <v/>
      </c>
      <c r="BE18" s="88" t="str">
        <f t="shared" si="35"/>
        <v/>
      </c>
      <c r="BF18" s="62" t="str">
        <f t="shared" si="36"/>
        <v/>
      </c>
      <c r="BG18" s="128" t="str">
        <f t="shared" si="3"/>
        <v/>
      </c>
      <c r="BH18" s="129" t="str">
        <f t="shared" si="4"/>
        <v/>
      </c>
      <c r="BI18" s="129" t="str">
        <f t="shared" si="5"/>
        <v/>
      </c>
      <c r="BJ18" s="129" t="str">
        <f t="shared" si="6"/>
        <v/>
      </c>
      <c r="BK18" s="129" t="str">
        <f t="shared" si="7"/>
        <v/>
      </c>
      <c r="BL18" s="129" t="str">
        <f t="shared" si="8"/>
        <v/>
      </c>
      <c r="BM18" s="129" t="str">
        <f t="shared" si="9"/>
        <v/>
      </c>
      <c r="BN18" s="129" t="str">
        <f t="shared" si="10"/>
        <v/>
      </c>
      <c r="BO18" s="130" t="str">
        <f t="shared" si="11"/>
        <v/>
      </c>
      <c r="BP18" s="18"/>
    </row>
    <row r="19" spans="1:68" x14ac:dyDescent="0.35">
      <c r="A19" s="32"/>
      <c r="B19" s="40"/>
      <c r="C19" s="14"/>
      <c r="D19" s="26">
        <v>1</v>
      </c>
      <c r="E19" s="51" t="s">
        <v>315</v>
      </c>
      <c r="F19" s="49"/>
      <c r="G19" s="47"/>
      <c r="H19" s="47"/>
      <c r="I19" s="47"/>
      <c r="J19" s="47"/>
      <c r="K19" s="47"/>
      <c r="L19" s="47"/>
      <c r="M19" s="47"/>
      <c r="N19" s="50"/>
      <c r="O19" s="69">
        <f t="shared" si="12"/>
        <v>57</v>
      </c>
      <c r="P19" s="70">
        <f t="shared" si="13"/>
        <v>64</v>
      </c>
      <c r="Q19" s="13" t="str">
        <f t="shared" si="14"/>
        <v/>
      </c>
      <c r="R19" s="13" t="str">
        <f t="shared" si="15"/>
        <v/>
      </c>
      <c r="S19" s="13" t="str">
        <f t="shared" si="16"/>
        <v/>
      </c>
      <c r="T19" s="13" t="str">
        <f t="shared" si="17"/>
        <v/>
      </c>
      <c r="U19" s="13" t="str">
        <f t="shared" si="18"/>
        <v/>
      </c>
      <c r="V19" s="13" t="str">
        <f t="shared" si="19"/>
        <v/>
      </c>
      <c r="W19" s="13" t="str">
        <f t="shared" si="20"/>
        <v/>
      </c>
      <c r="X19" s="13" t="str">
        <f t="shared" si="21"/>
        <v/>
      </c>
      <c r="Y19" s="13" t="str">
        <f t="shared" si="22"/>
        <v/>
      </c>
      <c r="Z19" s="58" t="str">
        <f t="shared" si="23"/>
        <v/>
      </c>
      <c r="AA19" s="186" t="str">
        <f t="shared" si="24"/>
        <v/>
      </c>
      <c r="AB19" s="186" t="str">
        <f t="shared" si="25"/>
        <v/>
      </c>
      <c r="AC19" s="186" t="str">
        <f t="shared" si="26"/>
        <v/>
      </c>
      <c r="AD19" s="186" t="str">
        <f t="shared" si="27"/>
        <v/>
      </c>
      <c r="AE19" s="186" t="str">
        <f t="shared" si="28"/>
        <v/>
      </c>
      <c r="AF19" s="186" t="str">
        <f t="shared" si="29"/>
        <v/>
      </c>
      <c r="AG19" s="59" t="str">
        <f t="shared" si="30"/>
        <v/>
      </c>
      <c r="AH19" s="58">
        <f t="shared" si="31"/>
        <v>0</v>
      </c>
      <c r="AI19" s="88" t="str">
        <f>IF(ISNUMBER(I19),IF(AND(I19&lt;$H19,$H19&gt;$AH19),IF(I19&gt;$AH19,($H19-I19)*Constants!$G$9,($H19-$AH19)*Constants!$G$9),0),"")</f>
        <v/>
      </c>
      <c r="AJ19" s="88" t="str">
        <f>IF(ISNUMBER(J19),IF(AND(J19&lt;$H19,$H19&gt;$AH19),IF(J19&gt;$AH19,($H19-J19)*Constants!$G$9,($H19-$AH19)*Constants!$G$9),0),"")</f>
        <v/>
      </c>
      <c r="AK19" s="88" t="str">
        <f>IF(ISNUMBER(K19),IF(AND(K19&lt;$H19,$H19&gt;$AH19),IF(K19&gt;$AH19,($H19-K19)*Constants!$G$9,($H19-$AH19)*Constants!$G$9),0),"")</f>
        <v/>
      </c>
      <c r="AL19" s="88" t="str">
        <f>IF(ISNUMBER(L19),IF(AND(L19&lt;$H19,$H19&gt;$AH19),IF(L19&gt;$AH19,($H19-L19)*Constants!$G$9,($H19-$AH19)*Constants!$G$9),0),"")</f>
        <v/>
      </c>
      <c r="AM19" s="88" t="str">
        <f>IF(ISNUMBER(M19),IF(AND(M19&lt;$H19,$H19&gt;$AH19),IF(M19&gt;$AH19,($H19-M19)*Constants!$G$9,($H19-$AH19)*Constants!$G$9),0),"")</f>
        <v/>
      </c>
      <c r="AN19" s="88" t="str">
        <f>IF(ISNUMBER(N19),IF(AND(N19&lt;$H19,$H19&gt;$AH19),IF(N19&gt;$AH19,($H19-N19)*Constants!$G$9,($H19-$AH19)*Constants!$G$9),0),"")</f>
        <v/>
      </c>
      <c r="AO19" s="88" t="str">
        <f>IF(ISNUMBER(I19),IF(AND(I19&lt;$H19,I19&lt;$AH19),IF($H19&gt;$AH19,($AH19-I19)*Constants!$G$10,($H19-I19)*Constants!$G$10),0),"")</f>
        <v/>
      </c>
      <c r="AP19" s="88" t="str">
        <f>IF(ISNUMBER(J19),IF(AND(J19&lt;$H19,J19&lt;$AH19),IF($H19&gt;$AH19,($AH19-J19)*Constants!$G$10,($H19-J19)*Constants!$G$10),0),"")</f>
        <v/>
      </c>
      <c r="AQ19" s="88" t="str">
        <f>IF(ISNUMBER(K19),IF(AND(K19&lt;$H19,K19&lt;$AH19),IF($H19&gt;$AH19,($AH19-K19)*Constants!$G$10,($H19-K19)*Constants!$G$10),0),"")</f>
        <v/>
      </c>
      <c r="AR19" s="88" t="str">
        <f>IF(ISNUMBER(L19),IF(AND(L19&lt;$H19,L19&lt;$AH19),IF($H19&gt;$AH19,($AH19-L19)*Constants!$G$10,($H19-L19)*Constants!$G$10),0),"")</f>
        <v/>
      </c>
      <c r="AS19" s="88" t="str">
        <f>IF(ISNUMBER(M19),IF(AND(M19&lt;$H19,M19&lt;$AH19),IF($H19&gt;$AH19,($AH19-M19)*Constants!$G$10,($H19-M19)*Constants!$G$10),0),"")</f>
        <v/>
      </c>
      <c r="AT19" s="88" t="str">
        <f>IF(ISNUMBER(N19),IF(AND(N19&lt;$H19,N19&lt;$AH19),IF($H19&gt;$AH19,($AH19-N19)*Constants!$G$10,($H19-N19)*Constants!$G$10),0),"")</f>
        <v/>
      </c>
      <c r="AU19" s="88" t="str">
        <f>IF(ISNUMBER(I19),IF(T19="C",(I19-Constants!$E$15-Constants!$E$14)*Constants!$G$11,0),"")</f>
        <v/>
      </c>
      <c r="AV19" s="88" t="str">
        <f>IF(ISNUMBER(J19),IF(U19="C",(J19-Constants!$E$15-Constants!$E$14)*Constants!$G$11,0),"")</f>
        <v/>
      </c>
      <c r="AW19" s="88" t="str">
        <f>IF(ISNUMBER(K19),IF(V19="C",(K19-Constants!$E$15-Constants!$E$14)*Constants!$G$11,0),"")</f>
        <v/>
      </c>
      <c r="AX19" s="88" t="str">
        <f>IF(ISNUMBER(L19),IF(W19="C",(L19-Constants!$E$15-Constants!$E$14)*Constants!$G$11,0),"")</f>
        <v/>
      </c>
      <c r="AY19" s="88" t="str">
        <f>IF(ISNUMBER(M19),IF(X19="C",(M19-Constants!$E$15-Constants!$E$14)*Constants!$G$11,0),"")</f>
        <v/>
      </c>
      <c r="AZ19" s="88" t="str">
        <f>IF(ISNUMBER(N19),IF(Y19="C",(N19-Constants!$E$15-Constants!$E$14)*Constants!$G$11,0),"")</f>
        <v/>
      </c>
      <c r="BA19" s="88" t="str">
        <f t="shared" si="32"/>
        <v/>
      </c>
      <c r="BB19" s="88" t="str">
        <f t="shared" si="33"/>
        <v/>
      </c>
      <c r="BC19" s="88" t="str">
        <f t="shared" si="34"/>
        <v/>
      </c>
      <c r="BD19" s="88" t="str">
        <f t="shared" si="34"/>
        <v/>
      </c>
      <c r="BE19" s="88" t="str">
        <f t="shared" si="35"/>
        <v/>
      </c>
      <c r="BF19" s="62" t="str">
        <f t="shared" si="36"/>
        <v/>
      </c>
      <c r="BG19" s="128" t="str">
        <f t="shared" si="3"/>
        <v/>
      </c>
      <c r="BH19" s="129" t="str">
        <f t="shared" si="4"/>
        <v/>
      </c>
      <c r="BI19" s="129" t="str">
        <f t="shared" si="5"/>
        <v/>
      </c>
      <c r="BJ19" s="129" t="str">
        <f t="shared" si="6"/>
        <v/>
      </c>
      <c r="BK19" s="129" t="str">
        <f t="shared" si="7"/>
        <v/>
      </c>
      <c r="BL19" s="129" t="str">
        <f t="shared" si="8"/>
        <v/>
      </c>
      <c r="BM19" s="129" t="str">
        <f t="shared" si="9"/>
        <v/>
      </c>
      <c r="BN19" s="129" t="str">
        <f t="shared" si="10"/>
        <v/>
      </c>
      <c r="BO19" s="130" t="str">
        <f t="shared" si="11"/>
        <v/>
      </c>
      <c r="BP19" s="18"/>
    </row>
    <row r="20" spans="1:68" x14ac:dyDescent="0.35">
      <c r="A20" s="32"/>
      <c r="B20" s="40"/>
      <c r="C20" s="14"/>
      <c r="D20" s="26">
        <v>1</v>
      </c>
      <c r="E20" s="51" t="s">
        <v>315</v>
      </c>
      <c r="F20" s="49"/>
      <c r="G20" s="47"/>
      <c r="H20" s="47"/>
      <c r="I20" s="47"/>
      <c r="J20" s="47"/>
      <c r="K20" s="47"/>
      <c r="L20" s="47"/>
      <c r="M20" s="47"/>
      <c r="N20" s="50"/>
      <c r="O20" s="69">
        <f t="shared" si="12"/>
        <v>57</v>
      </c>
      <c r="P20" s="70">
        <f t="shared" si="13"/>
        <v>64</v>
      </c>
      <c r="Q20" s="13" t="str">
        <f t="shared" si="14"/>
        <v/>
      </c>
      <c r="R20" s="13" t="str">
        <f t="shared" si="15"/>
        <v/>
      </c>
      <c r="S20" s="13" t="str">
        <f t="shared" si="16"/>
        <v/>
      </c>
      <c r="T20" s="13" t="str">
        <f t="shared" si="17"/>
        <v/>
      </c>
      <c r="U20" s="13" t="str">
        <f t="shared" si="18"/>
        <v/>
      </c>
      <c r="V20" s="13" t="str">
        <f t="shared" si="19"/>
        <v/>
      </c>
      <c r="W20" s="13" t="str">
        <f t="shared" si="20"/>
        <v/>
      </c>
      <c r="X20" s="13" t="str">
        <f t="shared" si="21"/>
        <v/>
      </c>
      <c r="Y20" s="13" t="str">
        <f t="shared" si="22"/>
        <v/>
      </c>
      <c r="Z20" s="58" t="str">
        <f t="shared" si="23"/>
        <v/>
      </c>
      <c r="AA20" s="186" t="str">
        <f t="shared" si="24"/>
        <v/>
      </c>
      <c r="AB20" s="186" t="str">
        <f t="shared" si="25"/>
        <v/>
      </c>
      <c r="AC20" s="186" t="str">
        <f t="shared" si="26"/>
        <v/>
      </c>
      <c r="AD20" s="186" t="str">
        <f t="shared" si="27"/>
        <v/>
      </c>
      <c r="AE20" s="186" t="str">
        <f t="shared" si="28"/>
        <v/>
      </c>
      <c r="AF20" s="186" t="str">
        <f t="shared" si="29"/>
        <v/>
      </c>
      <c r="AG20" s="59" t="str">
        <f t="shared" si="30"/>
        <v/>
      </c>
      <c r="AH20" s="58">
        <f t="shared" si="31"/>
        <v>0</v>
      </c>
      <c r="AI20" s="88" t="str">
        <f>IF(ISNUMBER(I20),IF(AND(I20&lt;$H20,$H20&gt;$AH20),IF(I20&gt;$AH20,($H20-I20)*Constants!$G$9,($H20-$AH20)*Constants!$G$9),0),"")</f>
        <v/>
      </c>
      <c r="AJ20" s="88" t="str">
        <f>IF(ISNUMBER(J20),IF(AND(J20&lt;$H20,$H20&gt;$AH20),IF(J20&gt;$AH20,($H20-J20)*Constants!$G$9,($H20-$AH20)*Constants!$G$9),0),"")</f>
        <v/>
      </c>
      <c r="AK20" s="88" t="str">
        <f>IF(ISNUMBER(K20),IF(AND(K20&lt;$H20,$H20&gt;$AH20),IF(K20&gt;$AH20,($H20-K20)*Constants!$G$9,($H20-$AH20)*Constants!$G$9),0),"")</f>
        <v/>
      </c>
      <c r="AL20" s="88" t="str">
        <f>IF(ISNUMBER(L20),IF(AND(L20&lt;$H20,$H20&gt;$AH20),IF(L20&gt;$AH20,($H20-L20)*Constants!$G$9,($H20-$AH20)*Constants!$G$9),0),"")</f>
        <v/>
      </c>
      <c r="AM20" s="88" t="str">
        <f>IF(ISNUMBER(M20),IF(AND(M20&lt;$H20,$H20&gt;$AH20),IF(M20&gt;$AH20,($H20-M20)*Constants!$G$9,($H20-$AH20)*Constants!$G$9),0),"")</f>
        <v/>
      </c>
      <c r="AN20" s="88" t="str">
        <f>IF(ISNUMBER(N20),IF(AND(N20&lt;$H20,$H20&gt;$AH20),IF(N20&gt;$AH20,($H20-N20)*Constants!$G$9,($H20-$AH20)*Constants!$G$9),0),"")</f>
        <v/>
      </c>
      <c r="AO20" s="88" t="str">
        <f>IF(ISNUMBER(I20),IF(AND(I20&lt;$H20,I20&lt;$AH20),IF($H20&gt;$AH20,($AH20-I20)*Constants!$G$10,($H20-I20)*Constants!$G$10),0),"")</f>
        <v/>
      </c>
      <c r="AP20" s="88" t="str">
        <f>IF(ISNUMBER(J20),IF(AND(J20&lt;$H20,J20&lt;$AH20),IF($H20&gt;$AH20,($AH20-J20)*Constants!$G$10,($H20-J20)*Constants!$G$10),0),"")</f>
        <v/>
      </c>
      <c r="AQ20" s="88" t="str">
        <f>IF(ISNUMBER(K20),IF(AND(K20&lt;$H20,K20&lt;$AH20),IF($H20&gt;$AH20,($AH20-K20)*Constants!$G$10,($H20-K20)*Constants!$G$10),0),"")</f>
        <v/>
      </c>
      <c r="AR20" s="88" t="str">
        <f>IF(ISNUMBER(L20),IF(AND(L20&lt;$H20,L20&lt;$AH20),IF($H20&gt;$AH20,($AH20-L20)*Constants!$G$10,($H20-L20)*Constants!$G$10),0),"")</f>
        <v/>
      </c>
      <c r="AS20" s="88" t="str">
        <f>IF(ISNUMBER(M20),IF(AND(M20&lt;$H20,M20&lt;$AH20),IF($H20&gt;$AH20,($AH20-M20)*Constants!$G$10,($H20-M20)*Constants!$G$10),0),"")</f>
        <v/>
      </c>
      <c r="AT20" s="88" t="str">
        <f>IF(ISNUMBER(N20),IF(AND(N20&lt;$H20,N20&lt;$AH20),IF($H20&gt;$AH20,($AH20-N20)*Constants!$G$10,($H20-N20)*Constants!$G$10),0),"")</f>
        <v/>
      </c>
      <c r="AU20" s="88" t="str">
        <f>IF(ISNUMBER(I20),IF(T20="C",(I20-Constants!$E$15-Constants!$E$14)*Constants!$G$11,0),"")</f>
        <v/>
      </c>
      <c r="AV20" s="88" t="str">
        <f>IF(ISNUMBER(J20),IF(U20="C",(J20-Constants!$E$15-Constants!$E$14)*Constants!$G$11,0),"")</f>
        <v/>
      </c>
      <c r="AW20" s="88" t="str">
        <f>IF(ISNUMBER(K20),IF(V20="C",(K20-Constants!$E$15-Constants!$E$14)*Constants!$G$11,0),"")</f>
        <v/>
      </c>
      <c r="AX20" s="88" t="str">
        <f>IF(ISNUMBER(L20),IF(W20="C",(L20-Constants!$E$15-Constants!$E$14)*Constants!$G$11,0),"")</f>
        <v/>
      </c>
      <c r="AY20" s="88" t="str">
        <f>IF(ISNUMBER(M20),IF(X20="C",(M20-Constants!$E$15-Constants!$E$14)*Constants!$G$11,0),"")</f>
        <v/>
      </c>
      <c r="AZ20" s="88" t="str">
        <f>IF(ISNUMBER(N20),IF(Y20="C",(N20-Constants!$E$15-Constants!$E$14)*Constants!$G$11,0),"")</f>
        <v/>
      </c>
      <c r="BA20" s="88" t="str">
        <f t="shared" si="32"/>
        <v/>
      </c>
      <c r="BB20" s="88" t="str">
        <f t="shared" si="33"/>
        <v/>
      </c>
      <c r="BC20" s="88" t="str">
        <f t="shared" si="34"/>
        <v/>
      </c>
      <c r="BD20" s="88" t="str">
        <f t="shared" si="34"/>
        <v/>
      </c>
      <c r="BE20" s="88" t="str">
        <f t="shared" si="35"/>
        <v/>
      </c>
      <c r="BF20" s="62" t="str">
        <f t="shared" si="36"/>
        <v/>
      </c>
      <c r="BG20" s="128" t="str">
        <f t="shared" si="3"/>
        <v/>
      </c>
      <c r="BH20" s="129" t="str">
        <f t="shared" si="4"/>
        <v/>
      </c>
      <c r="BI20" s="129" t="str">
        <f t="shared" si="5"/>
        <v/>
      </c>
      <c r="BJ20" s="129" t="str">
        <f t="shared" si="6"/>
        <v/>
      </c>
      <c r="BK20" s="129" t="str">
        <f t="shared" si="7"/>
        <v/>
      </c>
      <c r="BL20" s="129" t="str">
        <f t="shared" si="8"/>
        <v/>
      </c>
      <c r="BM20" s="129" t="str">
        <f t="shared" si="9"/>
        <v/>
      </c>
      <c r="BN20" s="129" t="str">
        <f t="shared" si="10"/>
        <v/>
      </c>
      <c r="BO20" s="130" t="str">
        <f t="shared" si="11"/>
        <v/>
      </c>
      <c r="BP20" s="18"/>
    </row>
    <row r="21" spans="1:68" x14ac:dyDescent="0.35">
      <c r="A21" s="32"/>
      <c r="B21" s="40"/>
      <c r="C21" s="14"/>
      <c r="D21" s="26">
        <v>1</v>
      </c>
      <c r="E21" s="51" t="s">
        <v>315</v>
      </c>
      <c r="F21" s="49"/>
      <c r="G21" s="47"/>
      <c r="H21" s="47"/>
      <c r="I21" s="47"/>
      <c r="J21" s="47"/>
      <c r="K21" s="47"/>
      <c r="L21" s="47"/>
      <c r="M21" s="47"/>
      <c r="N21" s="50"/>
      <c r="O21" s="69">
        <f t="shared" si="12"/>
        <v>57</v>
      </c>
      <c r="P21" s="70">
        <f t="shared" si="13"/>
        <v>64</v>
      </c>
      <c r="Q21" s="13" t="str">
        <f t="shared" si="14"/>
        <v/>
      </c>
      <c r="R21" s="13" t="str">
        <f t="shared" si="15"/>
        <v/>
      </c>
      <c r="S21" s="13" t="str">
        <f t="shared" si="16"/>
        <v/>
      </c>
      <c r="T21" s="13" t="str">
        <f t="shared" si="17"/>
        <v/>
      </c>
      <c r="U21" s="13" t="str">
        <f t="shared" si="18"/>
        <v/>
      </c>
      <c r="V21" s="13" t="str">
        <f t="shared" si="19"/>
        <v/>
      </c>
      <c r="W21" s="13" t="str">
        <f t="shared" si="20"/>
        <v/>
      </c>
      <c r="X21" s="13" t="str">
        <f t="shared" si="21"/>
        <v/>
      </c>
      <c r="Y21" s="13" t="str">
        <f t="shared" si="22"/>
        <v/>
      </c>
      <c r="Z21" s="58" t="str">
        <f t="shared" si="23"/>
        <v/>
      </c>
      <c r="AA21" s="186" t="str">
        <f t="shared" si="24"/>
        <v/>
      </c>
      <c r="AB21" s="186" t="str">
        <f t="shared" si="25"/>
        <v/>
      </c>
      <c r="AC21" s="186" t="str">
        <f t="shared" si="26"/>
        <v/>
      </c>
      <c r="AD21" s="186" t="str">
        <f t="shared" si="27"/>
        <v/>
      </c>
      <c r="AE21" s="186" t="str">
        <f t="shared" si="28"/>
        <v/>
      </c>
      <c r="AF21" s="186" t="str">
        <f t="shared" si="29"/>
        <v/>
      </c>
      <c r="AG21" s="59" t="str">
        <f t="shared" si="30"/>
        <v/>
      </c>
      <c r="AH21" s="58">
        <f t="shared" si="31"/>
        <v>0</v>
      </c>
      <c r="AI21" s="88" t="str">
        <f>IF(ISNUMBER(I21),IF(AND(I21&lt;$H21,$H21&gt;$AH21),IF(I21&gt;$AH21,($H21-I21)*Constants!$G$9,($H21-$AH21)*Constants!$G$9),0),"")</f>
        <v/>
      </c>
      <c r="AJ21" s="88" t="str">
        <f>IF(ISNUMBER(J21),IF(AND(J21&lt;$H21,$H21&gt;$AH21),IF(J21&gt;$AH21,($H21-J21)*Constants!$G$9,($H21-$AH21)*Constants!$G$9),0),"")</f>
        <v/>
      </c>
      <c r="AK21" s="88" t="str">
        <f>IF(ISNUMBER(K21),IF(AND(K21&lt;$H21,$H21&gt;$AH21),IF(K21&gt;$AH21,($H21-K21)*Constants!$G$9,($H21-$AH21)*Constants!$G$9),0),"")</f>
        <v/>
      </c>
      <c r="AL21" s="88" t="str">
        <f>IF(ISNUMBER(L21),IF(AND(L21&lt;$H21,$H21&gt;$AH21),IF(L21&gt;$AH21,($H21-L21)*Constants!$G$9,($H21-$AH21)*Constants!$G$9),0),"")</f>
        <v/>
      </c>
      <c r="AM21" s="88" t="str">
        <f>IF(ISNUMBER(M21),IF(AND(M21&lt;$H21,$H21&gt;$AH21),IF(M21&gt;$AH21,($H21-M21)*Constants!$G$9,($H21-$AH21)*Constants!$G$9),0),"")</f>
        <v/>
      </c>
      <c r="AN21" s="88" t="str">
        <f>IF(ISNUMBER(N21),IF(AND(N21&lt;$H21,$H21&gt;$AH21),IF(N21&gt;$AH21,($H21-N21)*Constants!$G$9,($H21-$AH21)*Constants!$G$9),0),"")</f>
        <v/>
      </c>
      <c r="AO21" s="88" t="str">
        <f>IF(ISNUMBER(I21),IF(AND(I21&lt;$H21,I21&lt;$AH21),IF($H21&gt;$AH21,($AH21-I21)*Constants!$G$10,($H21-I21)*Constants!$G$10),0),"")</f>
        <v/>
      </c>
      <c r="AP21" s="88" t="str">
        <f>IF(ISNUMBER(J21),IF(AND(J21&lt;$H21,J21&lt;$AH21),IF($H21&gt;$AH21,($AH21-J21)*Constants!$G$10,($H21-J21)*Constants!$G$10),0),"")</f>
        <v/>
      </c>
      <c r="AQ21" s="88" t="str">
        <f>IF(ISNUMBER(K21),IF(AND(K21&lt;$H21,K21&lt;$AH21),IF($H21&gt;$AH21,($AH21-K21)*Constants!$G$10,($H21-K21)*Constants!$G$10),0),"")</f>
        <v/>
      </c>
      <c r="AR21" s="88" t="str">
        <f>IF(ISNUMBER(L21),IF(AND(L21&lt;$H21,L21&lt;$AH21),IF($H21&gt;$AH21,($AH21-L21)*Constants!$G$10,($H21-L21)*Constants!$G$10),0),"")</f>
        <v/>
      </c>
      <c r="AS21" s="88" t="str">
        <f>IF(ISNUMBER(M21),IF(AND(M21&lt;$H21,M21&lt;$AH21),IF($H21&gt;$AH21,($AH21-M21)*Constants!$G$10,($H21-M21)*Constants!$G$10),0),"")</f>
        <v/>
      </c>
      <c r="AT21" s="88" t="str">
        <f>IF(ISNUMBER(N21),IF(AND(N21&lt;$H21,N21&lt;$AH21),IF($H21&gt;$AH21,($AH21-N21)*Constants!$G$10,($H21-N21)*Constants!$G$10),0),"")</f>
        <v/>
      </c>
      <c r="AU21" s="88" t="str">
        <f>IF(ISNUMBER(I21),IF(T21="C",(I21-Constants!$E$15-Constants!$E$14)*Constants!$G$11,0),"")</f>
        <v/>
      </c>
      <c r="AV21" s="88" t="str">
        <f>IF(ISNUMBER(J21),IF(U21="C",(J21-Constants!$E$15-Constants!$E$14)*Constants!$G$11,0),"")</f>
        <v/>
      </c>
      <c r="AW21" s="88" t="str">
        <f>IF(ISNUMBER(K21),IF(V21="C",(K21-Constants!$E$15-Constants!$E$14)*Constants!$G$11,0),"")</f>
        <v/>
      </c>
      <c r="AX21" s="88" t="str">
        <f>IF(ISNUMBER(L21),IF(W21="C",(L21-Constants!$E$15-Constants!$E$14)*Constants!$G$11,0),"")</f>
        <v/>
      </c>
      <c r="AY21" s="88" t="str">
        <f>IF(ISNUMBER(M21),IF(X21="C",(M21-Constants!$E$15-Constants!$E$14)*Constants!$G$11,0),"")</f>
        <v/>
      </c>
      <c r="AZ21" s="88" t="str">
        <f>IF(ISNUMBER(N21),IF(Y21="C",(N21-Constants!$E$15-Constants!$E$14)*Constants!$G$11,0),"")</f>
        <v/>
      </c>
      <c r="BA21" s="88" t="str">
        <f t="shared" si="32"/>
        <v/>
      </c>
      <c r="BB21" s="88" t="str">
        <f t="shared" si="33"/>
        <v/>
      </c>
      <c r="BC21" s="88" t="str">
        <f t="shared" si="34"/>
        <v/>
      </c>
      <c r="BD21" s="88" t="str">
        <f t="shared" si="34"/>
        <v/>
      </c>
      <c r="BE21" s="88" t="str">
        <f t="shared" si="35"/>
        <v/>
      </c>
      <c r="BF21" s="62" t="str">
        <f t="shared" si="36"/>
        <v/>
      </c>
      <c r="BG21" s="128" t="str">
        <f t="shared" si="3"/>
        <v/>
      </c>
      <c r="BH21" s="129" t="str">
        <f t="shared" si="4"/>
        <v/>
      </c>
      <c r="BI21" s="129" t="str">
        <f t="shared" si="5"/>
        <v/>
      </c>
      <c r="BJ21" s="129" t="str">
        <f t="shared" si="6"/>
        <v/>
      </c>
      <c r="BK21" s="129" t="str">
        <f t="shared" si="7"/>
        <v/>
      </c>
      <c r="BL21" s="129" t="str">
        <f t="shared" si="8"/>
        <v/>
      </c>
      <c r="BM21" s="129" t="str">
        <f t="shared" si="9"/>
        <v/>
      </c>
      <c r="BN21" s="129" t="str">
        <f t="shared" si="10"/>
        <v/>
      </c>
      <c r="BO21" s="130" t="str">
        <f t="shared" si="11"/>
        <v/>
      </c>
      <c r="BP21" s="18"/>
    </row>
    <row r="22" spans="1:68" x14ac:dyDescent="0.35">
      <c r="A22" s="32"/>
      <c r="B22" s="40"/>
      <c r="C22" s="14"/>
      <c r="D22" s="26">
        <v>1</v>
      </c>
      <c r="E22" s="51" t="s">
        <v>315</v>
      </c>
      <c r="F22" s="49"/>
      <c r="G22" s="47"/>
      <c r="H22" s="47"/>
      <c r="I22" s="47"/>
      <c r="J22" s="47"/>
      <c r="K22" s="47"/>
      <c r="L22" s="47"/>
      <c r="M22" s="47"/>
      <c r="N22" s="50"/>
      <c r="O22" s="69">
        <f t="shared" si="12"/>
        <v>57</v>
      </c>
      <c r="P22" s="70">
        <f t="shared" si="13"/>
        <v>64</v>
      </c>
      <c r="Q22" s="13" t="str">
        <f t="shared" si="14"/>
        <v/>
      </c>
      <c r="R22" s="13" t="str">
        <f t="shared" si="15"/>
        <v/>
      </c>
      <c r="S22" s="13" t="str">
        <f t="shared" si="16"/>
        <v/>
      </c>
      <c r="T22" s="13" t="str">
        <f t="shared" si="17"/>
        <v/>
      </c>
      <c r="U22" s="13" t="str">
        <f t="shared" si="18"/>
        <v/>
      </c>
      <c r="V22" s="13" t="str">
        <f t="shared" si="19"/>
        <v/>
      </c>
      <c r="W22" s="13" t="str">
        <f t="shared" si="20"/>
        <v/>
      </c>
      <c r="X22" s="13" t="str">
        <f t="shared" si="21"/>
        <v/>
      </c>
      <c r="Y22" s="13" t="str">
        <f t="shared" si="22"/>
        <v/>
      </c>
      <c r="Z22" s="58" t="str">
        <f t="shared" si="23"/>
        <v/>
      </c>
      <c r="AA22" s="186" t="str">
        <f t="shared" si="24"/>
        <v/>
      </c>
      <c r="AB22" s="186" t="str">
        <f t="shared" si="25"/>
        <v/>
      </c>
      <c r="AC22" s="186" t="str">
        <f t="shared" si="26"/>
        <v/>
      </c>
      <c r="AD22" s="186" t="str">
        <f t="shared" si="27"/>
        <v/>
      </c>
      <c r="AE22" s="186" t="str">
        <f t="shared" si="28"/>
        <v/>
      </c>
      <c r="AF22" s="186" t="str">
        <f t="shared" si="29"/>
        <v/>
      </c>
      <c r="AG22" s="59" t="str">
        <f t="shared" si="30"/>
        <v/>
      </c>
      <c r="AH22" s="58">
        <f t="shared" si="31"/>
        <v>0</v>
      </c>
      <c r="AI22" s="88" t="str">
        <f>IF(ISNUMBER(I22),IF(AND(I22&lt;$H22,$H22&gt;$AH22),IF(I22&gt;$AH22,($H22-I22)*Constants!$G$9,($H22-$AH22)*Constants!$G$9),0),"")</f>
        <v/>
      </c>
      <c r="AJ22" s="88" t="str">
        <f>IF(ISNUMBER(J22),IF(AND(J22&lt;$H22,$H22&gt;$AH22),IF(J22&gt;$AH22,($H22-J22)*Constants!$G$9,($H22-$AH22)*Constants!$G$9),0),"")</f>
        <v/>
      </c>
      <c r="AK22" s="88" t="str">
        <f>IF(ISNUMBER(K22),IF(AND(K22&lt;$H22,$H22&gt;$AH22),IF(K22&gt;$AH22,($H22-K22)*Constants!$G$9,($H22-$AH22)*Constants!$G$9),0),"")</f>
        <v/>
      </c>
      <c r="AL22" s="88" t="str">
        <f>IF(ISNUMBER(L22),IF(AND(L22&lt;$H22,$H22&gt;$AH22),IF(L22&gt;$AH22,($H22-L22)*Constants!$G$9,($H22-$AH22)*Constants!$G$9),0),"")</f>
        <v/>
      </c>
      <c r="AM22" s="88" t="str">
        <f>IF(ISNUMBER(M22),IF(AND(M22&lt;$H22,$H22&gt;$AH22),IF(M22&gt;$AH22,($H22-M22)*Constants!$G$9,($H22-$AH22)*Constants!$G$9),0),"")</f>
        <v/>
      </c>
      <c r="AN22" s="88" t="str">
        <f>IF(ISNUMBER(N22),IF(AND(N22&lt;$H22,$H22&gt;$AH22),IF(N22&gt;$AH22,($H22-N22)*Constants!$G$9,($H22-$AH22)*Constants!$G$9),0),"")</f>
        <v/>
      </c>
      <c r="AO22" s="88" t="str">
        <f>IF(ISNUMBER(I22),IF(AND(I22&lt;$H22,I22&lt;$AH22),IF($H22&gt;$AH22,($AH22-I22)*Constants!$G$10,($H22-I22)*Constants!$G$10),0),"")</f>
        <v/>
      </c>
      <c r="AP22" s="88" t="str">
        <f>IF(ISNUMBER(J22),IF(AND(J22&lt;$H22,J22&lt;$AH22),IF($H22&gt;$AH22,($AH22-J22)*Constants!$G$10,($H22-J22)*Constants!$G$10),0),"")</f>
        <v/>
      </c>
      <c r="AQ22" s="88" t="str">
        <f>IF(ISNUMBER(K22),IF(AND(K22&lt;$H22,K22&lt;$AH22),IF($H22&gt;$AH22,($AH22-K22)*Constants!$G$10,($H22-K22)*Constants!$G$10),0),"")</f>
        <v/>
      </c>
      <c r="AR22" s="88" t="str">
        <f>IF(ISNUMBER(L22),IF(AND(L22&lt;$H22,L22&lt;$AH22),IF($H22&gt;$AH22,($AH22-L22)*Constants!$G$10,($H22-L22)*Constants!$G$10),0),"")</f>
        <v/>
      </c>
      <c r="AS22" s="88" t="str">
        <f>IF(ISNUMBER(M22),IF(AND(M22&lt;$H22,M22&lt;$AH22),IF($H22&gt;$AH22,($AH22-M22)*Constants!$G$10,($H22-M22)*Constants!$G$10),0),"")</f>
        <v/>
      </c>
      <c r="AT22" s="88" t="str">
        <f>IF(ISNUMBER(N22),IF(AND(N22&lt;$H22,N22&lt;$AH22),IF($H22&gt;$AH22,($AH22-N22)*Constants!$G$10,($H22-N22)*Constants!$G$10),0),"")</f>
        <v/>
      </c>
      <c r="AU22" s="88" t="str">
        <f>IF(ISNUMBER(I22),IF(T22="C",(I22-Constants!$E$15-Constants!$E$14)*Constants!$G$11,0),"")</f>
        <v/>
      </c>
      <c r="AV22" s="88" t="str">
        <f>IF(ISNUMBER(J22),IF(U22="C",(J22-Constants!$E$15-Constants!$E$14)*Constants!$G$11,0),"")</f>
        <v/>
      </c>
      <c r="AW22" s="88" t="str">
        <f>IF(ISNUMBER(K22),IF(V22="C",(K22-Constants!$E$15-Constants!$E$14)*Constants!$G$11,0),"")</f>
        <v/>
      </c>
      <c r="AX22" s="88" t="str">
        <f>IF(ISNUMBER(L22),IF(W22="C",(L22-Constants!$E$15-Constants!$E$14)*Constants!$G$11,0),"")</f>
        <v/>
      </c>
      <c r="AY22" s="88" t="str">
        <f>IF(ISNUMBER(M22),IF(X22="C",(M22-Constants!$E$15-Constants!$E$14)*Constants!$G$11,0),"")</f>
        <v/>
      </c>
      <c r="AZ22" s="88" t="str">
        <f>IF(ISNUMBER(N22),IF(Y22="C",(N22-Constants!$E$15-Constants!$E$14)*Constants!$G$11,0),"")</f>
        <v/>
      </c>
      <c r="BA22" s="88" t="str">
        <f t="shared" si="32"/>
        <v/>
      </c>
      <c r="BB22" s="88" t="str">
        <f t="shared" si="33"/>
        <v/>
      </c>
      <c r="BC22" s="88" t="str">
        <f t="shared" si="34"/>
        <v/>
      </c>
      <c r="BD22" s="88" t="str">
        <f t="shared" si="34"/>
        <v/>
      </c>
      <c r="BE22" s="88" t="str">
        <f t="shared" si="35"/>
        <v/>
      </c>
      <c r="BF22" s="62" t="str">
        <f t="shared" si="36"/>
        <v/>
      </c>
      <c r="BG22" s="128" t="str">
        <f t="shared" si="3"/>
        <v/>
      </c>
      <c r="BH22" s="129" t="str">
        <f t="shared" si="4"/>
        <v/>
      </c>
      <c r="BI22" s="129" t="str">
        <f t="shared" si="5"/>
        <v/>
      </c>
      <c r="BJ22" s="129" t="str">
        <f t="shared" si="6"/>
        <v/>
      </c>
      <c r="BK22" s="129" t="str">
        <f t="shared" si="7"/>
        <v/>
      </c>
      <c r="BL22" s="129" t="str">
        <f t="shared" si="8"/>
        <v/>
      </c>
      <c r="BM22" s="129" t="str">
        <f t="shared" si="9"/>
        <v/>
      </c>
      <c r="BN22" s="129" t="str">
        <f t="shared" si="10"/>
        <v/>
      </c>
      <c r="BO22" s="130" t="str">
        <f t="shared" si="11"/>
        <v/>
      </c>
      <c r="BP22" s="18"/>
    </row>
    <row r="23" spans="1:68" x14ac:dyDescent="0.35">
      <c r="A23" s="32"/>
      <c r="B23" s="40"/>
      <c r="C23" s="14"/>
      <c r="D23" s="26">
        <v>1</v>
      </c>
      <c r="E23" s="51" t="s">
        <v>315</v>
      </c>
      <c r="F23" s="49"/>
      <c r="G23" s="47"/>
      <c r="H23" s="47"/>
      <c r="I23" s="47"/>
      <c r="J23" s="47"/>
      <c r="K23" s="47"/>
      <c r="L23" s="47"/>
      <c r="M23" s="47"/>
      <c r="N23" s="50"/>
      <c r="O23" s="69">
        <f t="shared" si="12"/>
        <v>57</v>
      </c>
      <c r="P23" s="70">
        <f t="shared" si="13"/>
        <v>64</v>
      </c>
      <c r="Q23" s="13" t="str">
        <f t="shared" si="14"/>
        <v/>
      </c>
      <c r="R23" s="13" t="str">
        <f t="shared" si="15"/>
        <v/>
      </c>
      <c r="S23" s="13" t="str">
        <f t="shared" si="16"/>
        <v/>
      </c>
      <c r="T23" s="13" t="str">
        <f t="shared" si="17"/>
        <v/>
      </c>
      <c r="U23" s="13" t="str">
        <f t="shared" si="18"/>
        <v/>
      </c>
      <c r="V23" s="13" t="str">
        <f t="shared" si="19"/>
        <v/>
      </c>
      <c r="W23" s="13" t="str">
        <f t="shared" si="20"/>
        <v/>
      </c>
      <c r="X23" s="13" t="str">
        <f t="shared" si="21"/>
        <v/>
      </c>
      <c r="Y23" s="13" t="str">
        <f t="shared" si="22"/>
        <v/>
      </c>
      <c r="Z23" s="58" t="str">
        <f t="shared" si="23"/>
        <v/>
      </c>
      <c r="AA23" s="186" t="str">
        <f t="shared" si="24"/>
        <v/>
      </c>
      <c r="AB23" s="186" t="str">
        <f t="shared" si="25"/>
        <v/>
      </c>
      <c r="AC23" s="186" t="str">
        <f t="shared" si="26"/>
        <v/>
      </c>
      <c r="AD23" s="186" t="str">
        <f t="shared" si="27"/>
        <v/>
      </c>
      <c r="AE23" s="186" t="str">
        <f t="shared" si="28"/>
        <v/>
      </c>
      <c r="AF23" s="186" t="str">
        <f t="shared" si="29"/>
        <v/>
      </c>
      <c r="AG23" s="59" t="str">
        <f t="shared" si="30"/>
        <v/>
      </c>
      <c r="AH23" s="58">
        <f t="shared" si="31"/>
        <v>0</v>
      </c>
      <c r="AI23" s="88" t="str">
        <f>IF(ISNUMBER(I23),IF(AND(I23&lt;$H23,$H23&gt;$AH23),IF(I23&gt;$AH23,($H23-I23)*Constants!$G$9,($H23-$AH23)*Constants!$G$9),0),"")</f>
        <v/>
      </c>
      <c r="AJ23" s="88" t="str">
        <f>IF(ISNUMBER(J23),IF(AND(J23&lt;$H23,$H23&gt;$AH23),IF(J23&gt;$AH23,($H23-J23)*Constants!$G$9,($H23-$AH23)*Constants!$G$9),0),"")</f>
        <v/>
      </c>
      <c r="AK23" s="88" t="str">
        <f>IF(ISNUMBER(K23),IF(AND(K23&lt;$H23,$H23&gt;$AH23),IF(K23&gt;$AH23,($H23-K23)*Constants!$G$9,($H23-$AH23)*Constants!$G$9),0),"")</f>
        <v/>
      </c>
      <c r="AL23" s="88" t="str">
        <f>IF(ISNUMBER(L23),IF(AND(L23&lt;$H23,$H23&gt;$AH23),IF(L23&gt;$AH23,($H23-L23)*Constants!$G$9,($H23-$AH23)*Constants!$G$9),0),"")</f>
        <v/>
      </c>
      <c r="AM23" s="88" t="str">
        <f>IF(ISNUMBER(M23),IF(AND(M23&lt;$H23,$H23&gt;$AH23),IF(M23&gt;$AH23,($H23-M23)*Constants!$G$9,($H23-$AH23)*Constants!$G$9),0),"")</f>
        <v/>
      </c>
      <c r="AN23" s="88" t="str">
        <f>IF(ISNUMBER(N23),IF(AND(N23&lt;$H23,$H23&gt;$AH23),IF(N23&gt;$AH23,($H23-N23)*Constants!$G$9,($H23-$AH23)*Constants!$G$9),0),"")</f>
        <v/>
      </c>
      <c r="AO23" s="88" t="str">
        <f>IF(ISNUMBER(I23),IF(AND(I23&lt;$H23,I23&lt;$AH23),IF($H23&gt;$AH23,($AH23-I23)*Constants!$G$10,($H23-I23)*Constants!$G$10),0),"")</f>
        <v/>
      </c>
      <c r="AP23" s="88" t="str">
        <f>IF(ISNUMBER(J23),IF(AND(J23&lt;$H23,J23&lt;$AH23),IF($H23&gt;$AH23,($AH23-J23)*Constants!$G$10,($H23-J23)*Constants!$G$10),0),"")</f>
        <v/>
      </c>
      <c r="AQ23" s="88" t="str">
        <f>IF(ISNUMBER(K23),IF(AND(K23&lt;$H23,K23&lt;$AH23),IF($H23&gt;$AH23,($AH23-K23)*Constants!$G$10,($H23-K23)*Constants!$G$10),0),"")</f>
        <v/>
      </c>
      <c r="AR23" s="88" t="str">
        <f>IF(ISNUMBER(L23),IF(AND(L23&lt;$H23,L23&lt;$AH23),IF($H23&gt;$AH23,($AH23-L23)*Constants!$G$10,($H23-L23)*Constants!$G$10),0),"")</f>
        <v/>
      </c>
      <c r="AS23" s="88" t="str">
        <f>IF(ISNUMBER(M23),IF(AND(M23&lt;$H23,M23&lt;$AH23),IF($H23&gt;$AH23,($AH23-M23)*Constants!$G$10,($H23-M23)*Constants!$G$10),0),"")</f>
        <v/>
      </c>
      <c r="AT23" s="88" t="str">
        <f>IF(ISNUMBER(N23),IF(AND(N23&lt;$H23,N23&lt;$AH23),IF($H23&gt;$AH23,($AH23-N23)*Constants!$G$10,($H23-N23)*Constants!$G$10),0),"")</f>
        <v/>
      </c>
      <c r="AU23" s="88" t="str">
        <f>IF(ISNUMBER(I23),IF(T23="C",(I23-Constants!$E$15-Constants!$E$14)*Constants!$G$11,0),"")</f>
        <v/>
      </c>
      <c r="AV23" s="88" t="str">
        <f>IF(ISNUMBER(J23),IF(U23="C",(J23-Constants!$E$15-Constants!$E$14)*Constants!$G$11,0),"")</f>
        <v/>
      </c>
      <c r="AW23" s="88" t="str">
        <f>IF(ISNUMBER(K23),IF(V23="C",(K23-Constants!$E$15-Constants!$E$14)*Constants!$G$11,0),"")</f>
        <v/>
      </c>
      <c r="AX23" s="88" t="str">
        <f>IF(ISNUMBER(L23),IF(W23="C",(L23-Constants!$E$15-Constants!$E$14)*Constants!$G$11,0),"")</f>
        <v/>
      </c>
      <c r="AY23" s="88" t="str">
        <f>IF(ISNUMBER(M23),IF(X23="C",(M23-Constants!$E$15-Constants!$E$14)*Constants!$G$11,0),"")</f>
        <v/>
      </c>
      <c r="AZ23" s="88" t="str">
        <f>IF(ISNUMBER(N23),IF(Y23="C",(N23-Constants!$E$15-Constants!$E$14)*Constants!$G$11,0),"")</f>
        <v/>
      </c>
      <c r="BA23" s="88" t="str">
        <f t="shared" si="32"/>
        <v/>
      </c>
      <c r="BB23" s="88" t="str">
        <f t="shared" si="33"/>
        <v/>
      </c>
      <c r="BC23" s="88" t="str">
        <f t="shared" si="34"/>
        <v/>
      </c>
      <c r="BD23" s="88" t="str">
        <f t="shared" si="34"/>
        <v/>
      </c>
      <c r="BE23" s="88" t="str">
        <f t="shared" si="35"/>
        <v/>
      </c>
      <c r="BF23" s="62" t="str">
        <f t="shared" si="36"/>
        <v/>
      </c>
      <c r="BG23" s="128" t="str">
        <f t="shared" si="3"/>
        <v/>
      </c>
      <c r="BH23" s="129" t="str">
        <f t="shared" si="4"/>
        <v/>
      </c>
      <c r="BI23" s="129" t="str">
        <f t="shared" si="5"/>
        <v/>
      </c>
      <c r="BJ23" s="129" t="str">
        <f t="shared" si="6"/>
        <v/>
      </c>
      <c r="BK23" s="129" t="str">
        <f t="shared" si="7"/>
        <v/>
      </c>
      <c r="BL23" s="129" t="str">
        <f t="shared" si="8"/>
        <v/>
      </c>
      <c r="BM23" s="129" t="str">
        <f t="shared" si="9"/>
        <v/>
      </c>
      <c r="BN23" s="129" t="str">
        <f t="shared" si="10"/>
        <v/>
      </c>
      <c r="BO23" s="130" t="str">
        <f t="shared" si="11"/>
        <v/>
      </c>
      <c r="BP23" s="18"/>
    </row>
    <row r="24" spans="1:68" x14ac:dyDescent="0.35">
      <c r="A24" s="32"/>
      <c r="B24" s="40"/>
      <c r="C24" s="14"/>
      <c r="D24" s="26">
        <v>1</v>
      </c>
      <c r="E24" s="51" t="s">
        <v>315</v>
      </c>
      <c r="F24" s="49"/>
      <c r="G24" s="47"/>
      <c r="H24" s="47"/>
      <c r="I24" s="47"/>
      <c r="J24" s="47"/>
      <c r="K24" s="47"/>
      <c r="L24" s="47"/>
      <c r="M24" s="47"/>
      <c r="N24" s="50"/>
      <c r="O24" s="69">
        <f t="shared" si="12"/>
        <v>57</v>
      </c>
      <c r="P24" s="70">
        <f t="shared" si="13"/>
        <v>64</v>
      </c>
      <c r="Q24" s="13" t="str">
        <f t="shared" si="14"/>
        <v/>
      </c>
      <c r="R24" s="13" t="str">
        <f t="shared" si="15"/>
        <v/>
      </c>
      <c r="S24" s="13" t="str">
        <f t="shared" si="16"/>
        <v/>
      </c>
      <c r="T24" s="13" t="str">
        <f t="shared" si="17"/>
        <v/>
      </c>
      <c r="U24" s="13" t="str">
        <f t="shared" si="18"/>
        <v/>
      </c>
      <c r="V24" s="13" t="str">
        <f t="shared" si="19"/>
        <v/>
      </c>
      <c r="W24" s="13" t="str">
        <f t="shared" si="20"/>
        <v/>
      </c>
      <c r="X24" s="13" t="str">
        <f t="shared" si="21"/>
        <v/>
      </c>
      <c r="Y24" s="13" t="str">
        <f t="shared" si="22"/>
        <v/>
      </c>
      <c r="Z24" s="58" t="str">
        <f t="shared" si="23"/>
        <v/>
      </c>
      <c r="AA24" s="186" t="str">
        <f t="shared" si="24"/>
        <v/>
      </c>
      <c r="AB24" s="186" t="str">
        <f t="shared" si="25"/>
        <v/>
      </c>
      <c r="AC24" s="186" t="str">
        <f t="shared" si="26"/>
        <v/>
      </c>
      <c r="AD24" s="186" t="str">
        <f t="shared" si="27"/>
        <v/>
      </c>
      <c r="AE24" s="186" t="str">
        <f t="shared" si="28"/>
        <v/>
      </c>
      <c r="AF24" s="186" t="str">
        <f t="shared" si="29"/>
        <v/>
      </c>
      <c r="AG24" s="59" t="str">
        <f t="shared" si="30"/>
        <v/>
      </c>
      <c r="AH24" s="58">
        <f t="shared" si="31"/>
        <v>0</v>
      </c>
      <c r="AI24" s="88" t="str">
        <f>IF(ISNUMBER(I24),IF(AND(I24&lt;$H24,$H24&gt;$AH24),IF(I24&gt;$AH24,($H24-I24)*Constants!$G$9,($H24-$AH24)*Constants!$G$9),0),"")</f>
        <v/>
      </c>
      <c r="AJ24" s="88" t="str">
        <f>IF(ISNUMBER(J24),IF(AND(J24&lt;$H24,$H24&gt;$AH24),IF(J24&gt;$AH24,($H24-J24)*Constants!$G$9,($H24-$AH24)*Constants!$G$9),0),"")</f>
        <v/>
      </c>
      <c r="AK24" s="88" t="str">
        <f>IF(ISNUMBER(K24),IF(AND(K24&lt;$H24,$H24&gt;$AH24),IF(K24&gt;$AH24,($H24-K24)*Constants!$G$9,($H24-$AH24)*Constants!$G$9),0),"")</f>
        <v/>
      </c>
      <c r="AL24" s="88" t="str">
        <f>IF(ISNUMBER(L24),IF(AND(L24&lt;$H24,$H24&gt;$AH24),IF(L24&gt;$AH24,($H24-L24)*Constants!$G$9,($H24-$AH24)*Constants!$G$9),0),"")</f>
        <v/>
      </c>
      <c r="AM24" s="88" t="str">
        <f>IF(ISNUMBER(M24),IF(AND(M24&lt;$H24,$H24&gt;$AH24),IF(M24&gt;$AH24,($H24-M24)*Constants!$G$9,($H24-$AH24)*Constants!$G$9),0),"")</f>
        <v/>
      </c>
      <c r="AN24" s="88" t="str">
        <f>IF(ISNUMBER(N24),IF(AND(N24&lt;$H24,$H24&gt;$AH24),IF(N24&gt;$AH24,($H24-N24)*Constants!$G$9,($H24-$AH24)*Constants!$G$9),0),"")</f>
        <v/>
      </c>
      <c r="AO24" s="88" t="str">
        <f>IF(ISNUMBER(I24),IF(AND(I24&lt;$H24,I24&lt;$AH24),IF($H24&gt;$AH24,($AH24-I24)*Constants!$G$10,($H24-I24)*Constants!$G$10),0),"")</f>
        <v/>
      </c>
      <c r="AP24" s="88" t="str">
        <f>IF(ISNUMBER(J24),IF(AND(J24&lt;$H24,J24&lt;$AH24),IF($H24&gt;$AH24,($AH24-J24)*Constants!$G$10,($H24-J24)*Constants!$G$10),0),"")</f>
        <v/>
      </c>
      <c r="AQ24" s="88" t="str">
        <f>IF(ISNUMBER(K24),IF(AND(K24&lt;$H24,K24&lt;$AH24),IF($H24&gt;$AH24,($AH24-K24)*Constants!$G$10,($H24-K24)*Constants!$G$10),0),"")</f>
        <v/>
      </c>
      <c r="AR24" s="88" t="str">
        <f>IF(ISNUMBER(L24),IF(AND(L24&lt;$H24,L24&lt;$AH24),IF($H24&gt;$AH24,($AH24-L24)*Constants!$G$10,($H24-L24)*Constants!$G$10),0),"")</f>
        <v/>
      </c>
      <c r="AS24" s="88" t="str">
        <f>IF(ISNUMBER(M24),IF(AND(M24&lt;$H24,M24&lt;$AH24),IF($H24&gt;$AH24,($AH24-M24)*Constants!$G$10,($H24-M24)*Constants!$G$10),0),"")</f>
        <v/>
      </c>
      <c r="AT24" s="88" t="str">
        <f>IF(ISNUMBER(N24),IF(AND(N24&lt;$H24,N24&lt;$AH24),IF($H24&gt;$AH24,($AH24-N24)*Constants!$G$10,($H24-N24)*Constants!$G$10),0),"")</f>
        <v/>
      </c>
      <c r="AU24" s="88" t="str">
        <f>IF(ISNUMBER(I24),IF(T24="C",(I24-Constants!$E$15-Constants!$E$14)*Constants!$G$11,0),"")</f>
        <v/>
      </c>
      <c r="AV24" s="88" t="str">
        <f>IF(ISNUMBER(J24),IF(U24="C",(J24-Constants!$E$15-Constants!$E$14)*Constants!$G$11,0),"")</f>
        <v/>
      </c>
      <c r="AW24" s="88" t="str">
        <f>IF(ISNUMBER(K24),IF(V24="C",(K24-Constants!$E$15-Constants!$E$14)*Constants!$G$11,0),"")</f>
        <v/>
      </c>
      <c r="AX24" s="88" t="str">
        <f>IF(ISNUMBER(L24),IF(W24="C",(L24-Constants!$E$15-Constants!$E$14)*Constants!$G$11,0),"")</f>
        <v/>
      </c>
      <c r="AY24" s="88" t="str">
        <f>IF(ISNUMBER(M24),IF(X24="C",(M24-Constants!$E$15-Constants!$E$14)*Constants!$G$11,0),"")</f>
        <v/>
      </c>
      <c r="AZ24" s="88" t="str">
        <f>IF(ISNUMBER(N24),IF(Y24="C",(N24-Constants!$E$15-Constants!$E$14)*Constants!$G$11,0),"")</f>
        <v/>
      </c>
      <c r="BA24" s="88" t="str">
        <f t="shared" si="32"/>
        <v/>
      </c>
      <c r="BB24" s="88" t="str">
        <f t="shared" si="33"/>
        <v/>
      </c>
      <c r="BC24" s="88" t="str">
        <f t="shared" si="34"/>
        <v/>
      </c>
      <c r="BD24" s="88" t="str">
        <f t="shared" si="34"/>
        <v/>
      </c>
      <c r="BE24" s="88" t="str">
        <f t="shared" si="35"/>
        <v/>
      </c>
      <c r="BF24" s="62" t="str">
        <f t="shared" si="36"/>
        <v/>
      </c>
      <c r="BG24" s="128" t="str">
        <f t="shared" si="3"/>
        <v/>
      </c>
      <c r="BH24" s="129" t="str">
        <f t="shared" si="4"/>
        <v/>
      </c>
      <c r="BI24" s="129" t="str">
        <f t="shared" si="5"/>
        <v/>
      </c>
      <c r="BJ24" s="129" t="str">
        <f t="shared" si="6"/>
        <v/>
      </c>
      <c r="BK24" s="129" t="str">
        <f t="shared" si="7"/>
        <v/>
      </c>
      <c r="BL24" s="129" t="str">
        <f t="shared" si="8"/>
        <v/>
      </c>
      <c r="BM24" s="129" t="str">
        <f t="shared" si="9"/>
        <v/>
      </c>
      <c r="BN24" s="129" t="str">
        <f t="shared" si="10"/>
        <v/>
      </c>
      <c r="BO24" s="130" t="str">
        <f t="shared" si="11"/>
        <v/>
      </c>
      <c r="BP24" s="18"/>
    </row>
    <row r="25" spans="1:68" x14ac:dyDescent="0.35">
      <c r="A25" s="32"/>
      <c r="B25" s="40"/>
      <c r="C25" s="14"/>
      <c r="D25" s="26">
        <v>1</v>
      </c>
      <c r="E25" s="51" t="s">
        <v>315</v>
      </c>
      <c r="F25" s="49"/>
      <c r="G25" s="47"/>
      <c r="H25" s="47"/>
      <c r="I25" s="47"/>
      <c r="J25" s="47"/>
      <c r="K25" s="47"/>
      <c r="L25" s="47"/>
      <c r="M25" s="47"/>
      <c r="N25" s="50"/>
      <c r="O25" s="69">
        <f t="shared" si="12"/>
        <v>57</v>
      </c>
      <c r="P25" s="70">
        <f t="shared" si="13"/>
        <v>64</v>
      </c>
      <c r="Q25" s="13" t="str">
        <f t="shared" si="14"/>
        <v/>
      </c>
      <c r="R25" s="13" t="str">
        <f t="shared" si="15"/>
        <v/>
      </c>
      <c r="S25" s="13" t="str">
        <f t="shared" si="16"/>
        <v/>
      </c>
      <c r="T25" s="13" t="str">
        <f t="shared" si="17"/>
        <v/>
      </c>
      <c r="U25" s="13" t="str">
        <f t="shared" si="18"/>
        <v/>
      </c>
      <c r="V25" s="13" t="str">
        <f t="shared" si="19"/>
        <v/>
      </c>
      <c r="W25" s="13" t="str">
        <f t="shared" si="20"/>
        <v/>
      </c>
      <c r="X25" s="13" t="str">
        <f t="shared" si="21"/>
        <v/>
      </c>
      <c r="Y25" s="13" t="str">
        <f t="shared" si="22"/>
        <v/>
      </c>
      <c r="Z25" s="58" t="str">
        <f t="shared" si="23"/>
        <v/>
      </c>
      <c r="AA25" s="186" t="str">
        <f t="shared" si="24"/>
        <v/>
      </c>
      <c r="AB25" s="186" t="str">
        <f t="shared" si="25"/>
        <v/>
      </c>
      <c r="AC25" s="186" t="str">
        <f t="shared" si="26"/>
        <v/>
      </c>
      <c r="AD25" s="186" t="str">
        <f t="shared" si="27"/>
        <v/>
      </c>
      <c r="AE25" s="186" t="str">
        <f t="shared" si="28"/>
        <v/>
      </c>
      <c r="AF25" s="186" t="str">
        <f t="shared" si="29"/>
        <v/>
      </c>
      <c r="AG25" s="59" t="str">
        <f t="shared" si="30"/>
        <v/>
      </c>
      <c r="AH25" s="58">
        <f t="shared" si="31"/>
        <v>0</v>
      </c>
      <c r="AI25" s="88" t="str">
        <f>IF(ISNUMBER(I25),IF(AND(I25&lt;$H25,$H25&gt;$AH25),IF(I25&gt;$AH25,($H25-I25)*Constants!$G$9,($H25-$AH25)*Constants!$G$9),0),"")</f>
        <v/>
      </c>
      <c r="AJ25" s="88" t="str">
        <f>IF(ISNUMBER(J25),IF(AND(J25&lt;$H25,$H25&gt;$AH25),IF(J25&gt;$AH25,($H25-J25)*Constants!$G$9,($H25-$AH25)*Constants!$G$9),0),"")</f>
        <v/>
      </c>
      <c r="AK25" s="88" t="str">
        <f>IF(ISNUMBER(K25),IF(AND(K25&lt;$H25,$H25&gt;$AH25),IF(K25&gt;$AH25,($H25-K25)*Constants!$G$9,($H25-$AH25)*Constants!$G$9),0),"")</f>
        <v/>
      </c>
      <c r="AL25" s="88" t="str">
        <f>IF(ISNUMBER(L25),IF(AND(L25&lt;$H25,$H25&gt;$AH25),IF(L25&gt;$AH25,($H25-L25)*Constants!$G$9,($H25-$AH25)*Constants!$G$9),0),"")</f>
        <v/>
      </c>
      <c r="AM25" s="88" t="str">
        <f>IF(ISNUMBER(M25),IF(AND(M25&lt;$H25,$H25&gt;$AH25),IF(M25&gt;$AH25,($H25-M25)*Constants!$G$9,($H25-$AH25)*Constants!$G$9),0),"")</f>
        <v/>
      </c>
      <c r="AN25" s="88" t="str">
        <f>IF(ISNUMBER(N25),IF(AND(N25&lt;$H25,$H25&gt;$AH25),IF(N25&gt;$AH25,($H25-N25)*Constants!$G$9,($H25-$AH25)*Constants!$G$9),0),"")</f>
        <v/>
      </c>
      <c r="AO25" s="88" t="str">
        <f>IF(ISNUMBER(I25),IF(AND(I25&lt;$H25,I25&lt;$AH25),IF($H25&gt;$AH25,($AH25-I25)*Constants!$G$10,($H25-I25)*Constants!$G$10),0),"")</f>
        <v/>
      </c>
      <c r="AP25" s="88" t="str">
        <f>IF(ISNUMBER(J25),IF(AND(J25&lt;$H25,J25&lt;$AH25),IF($H25&gt;$AH25,($AH25-J25)*Constants!$G$10,($H25-J25)*Constants!$G$10),0),"")</f>
        <v/>
      </c>
      <c r="AQ25" s="88" t="str">
        <f>IF(ISNUMBER(K25),IF(AND(K25&lt;$H25,K25&lt;$AH25),IF($H25&gt;$AH25,($AH25-K25)*Constants!$G$10,($H25-K25)*Constants!$G$10),0),"")</f>
        <v/>
      </c>
      <c r="AR25" s="88" t="str">
        <f>IF(ISNUMBER(L25),IF(AND(L25&lt;$H25,L25&lt;$AH25),IF($H25&gt;$AH25,($AH25-L25)*Constants!$G$10,($H25-L25)*Constants!$G$10),0),"")</f>
        <v/>
      </c>
      <c r="AS25" s="88" t="str">
        <f>IF(ISNUMBER(M25),IF(AND(M25&lt;$H25,M25&lt;$AH25),IF($H25&gt;$AH25,($AH25-M25)*Constants!$G$10,($H25-M25)*Constants!$G$10),0),"")</f>
        <v/>
      </c>
      <c r="AT25" s="88" t="str">
        <f>IF(ISNUMBER(N25),IF(AND(N25&lt;$H25,N25&lt;$AH25),IF($H25&gt;$AH25,($AH25-N25)*Constants!$G$10,($H25-N25)*Constants!$G$10),0),"")</f>
        <v/>
      </c>
      <c r="AU25" s="88" t="str">
        <f>IF(ISNUMBER(I25),IF(T25="C",(I25-Constants!$E$15-Constants!$E$14)*Constants!$G$11,0),"")</f>
        <v/>
      </c>
      <c r="AV25" s="88" t="str">
        <f>IF(ISNUMBER(J25),IF(U25="C",(J25-Constants!$E$15-Constants!$E$14)*Constants!$G$11,0),"")</f>
        <v/>
      </c>
      <c r="AW25" s="88" t="str">
        <f>IF(ISNUMBER(K25),IF(V25="C",(K25-Constants!$E$15-Constants!$E$14)*Constants!$G$11,0),"")</f>
        <v/>
      </c>
      <c r="AX25" s="88" t="str">
        <f>IF(ISNUMBER(L25),IF(W25="C",(L25-Constants!$E$15-Constants!$E$14)*Constants!$G$11,0),"")</f>
        <v/>
      </c>
      <c r="AY25" s="88" t="str">
        <f>IF(ISNUMBER(M25),IF(X25="C",(M25-Constants!$E$15-Constants!$E$14)*Constants!$G$11,0),"")</f>
        <v/>
      </c>
      <c r="AZ25" s="88" t="str">
        <f>IF(ISNUMBER(N25),IF(Y25="C",(N25-Constants!$E$15-Constants!$E$14)*Constants!$G$11,0),"")</f>
        <v/>
      </c>
      <c r="BA25" s="88" t="str">
        <f t="shared" si="32"/>
        <v/>
      </c>
      <c r="BB25" s="88" t="str">
        <f t="shared" si="33"/>
        <v/>
      </c>
      <c r="BC25" s="88" t="str">
        <f t="shared" si="34"/>
        <v/>
      </c>
      <c r="BD25" s="88" t="str">
        <f t="shared" si="34"/>
        <v/>
      </c>
      <c r="BE25" s="88" t="str">
        <f t="shared" si="35"/>
        <v/>
      </c>
      <c r="BF25" s="62" t="str">
        <f t="shared" si="36"/>
        <v/>
      </c>
      <c r="BG25" s="128" t="str">
        <f t="shared" si="3"/>
        <v/>
      </c>
      <c r="BH25" s="129" t="str">
        <f t="shared" si="4"/>
        <v/>
      </c>
      <c r="BI25" s="129" t="str">
        <f t="shared" si="5"/>
        <v/>
      </c>
      <c r="BJ25" s="129" t="str">
        <f t="shared" si="6"/>
        <v/>
      </c>
      <c r="BK25" s="129" t="str">
        <f t="shared" si="7"/>
        <v/>
      </c>
      <c r="BL25" s="129" t="str">
        <f t="shared" si="8"/>
        <v/>
      </c>
      <c r="BM25" s="129" t="str">
        <f t="shared" si="9"/>
        <v/>
      </c>
      <c r="BN25" s="129" t="str">
        <f t="shared" si="10"/>
        <v/>
      </c>
      <c r="BO25" s="130" t="str">
        <f t="shared" si="11"/>
        <v/>
      </c>
      <c r="BP25" s="18"/>
    </row>
    <row r="26" spans="1:68" x14ac:dyDescent="0.35">
      <c r="A26" s="32"/>
      <c r="B26" s="40"/>
      <c r="C26" s="14"/>
      <c r="D26" s="26">
        <v>1</v>
      </c>
      <c r="E26" s="51" t="s">
        <v>315</v>
      </c>
      <c r="F26" s="49"/>
      <c r="G26" s="47"/>
      <c r="H26" s="47"/>
      <c r="I26" s="47"/>
      <c r="J26" s="47"/>
      <c r="K26" s="47"/>
      <c r="L26" s="47"/>
      <c r="M26" s="47"/>
      <c r="N26" s="50"/>
      <c r="O26" s="69">
        <f t="shared" si="12"/>
        <v>57</v>
      </c>
      <c r="P26" s="70">
        <f t="shared" si="13"/>
        <v>64</v>
      </c>
      <c r="Q26" s="13" t="str">
        <f t="shared" si="14"/>
        <v/>
      </c>
      <c r="R26" s="13" t="str">
        <f t="shared" si="15"/>
        <v/>
      </c>
      <c r="S26" s="13" t="str">
        <f t="shared" si="16"/>
        <v/>
      </c>
      <c r="T26" s="13" t="str">
        <f t="shared" si="17"/>
        <v/>
      </c>
      <c r="U26" s="13" t="str">
        <f t="shared" si="18"/>
        <v/>
      </c>
      <c r="V26" s="13" t="str">
        <f t="shared" si="19"/>
        <v/>
      </c>
      <c r="W26" s="13" t="str">
        <f t="shared" si="20"/>
        <v/>
      </c>
      <c r="X26" s="13" t="str">
        <f t="shared" si="21"/>
        <v/>
      </c>
      <c r="Y26" s="13" t="str">
        <f t="shared" si="22"/>
        <v/>
      </c>
      <c r="Z26" s="58" t="str">
        <f t="shared" si="23"/>
        <v/>
      </c>
      <c r="AA26" s="186" t="str">
        <f t="shared" si="24"/>
        <v/>
      </c>
      <c r="AB26" s="186" t="str">
        <f t="shared" si="25"/>
        <v/>
      </c>
      <c r="AC26" s="186" t="str">
        <f t="shared" si="26"/>
        <v/>
      </c>
      <c r="AD26" s="186" t="str">
        <f t="shared" si="27"/>
        <v/>
      </c>
      <c r="AE26" s="186" t="str">
        <f t="shared" si="28"/>
        <v/>
      </c>
      <c r="AF26" s="186" t="str">
        <f t="shared" si="29"/>
        <v/>
      </c>
      <c r="AG26" s="59" t="str">
        <f t="shared" si="30"/>
        <v/>
      </c>
      <c r="AH26" s="58">
        <f t="shared" si="31"/>
        <v>0</v>
      </c>
      <c r="AI26" s="88" t="str">
        <f>IF(ISNUMBER(I26),IF(AND(I26&lt;$H26,$H26&gt;$AH26),IF(I26&gt;$AH26,($H26-I26)*Constants!$G$9,($H26-$AH26)*Constants!$G$9),0),"")</f>
        <v/>
      </c>
      <c r="AJ26" s="88" t="str">
        <f>IF(ISNUMBER(J26),IF(AND(J26&lt;$H26,$H26&gt;$AH26),IF(J26&gt;$AH26,($H26-J26)*Constants!$G$9,($H26-$AH26)*Constants!$G$9),0),"")</f>
        <v/>
      </c>
      <c r="AK26" s="88" t="str">
        <f>IF(ISNUMBER(K26),IF(AND(K26&lt;$H26,$H26&gt;$AH26),IF(K26&gt;$AH26,($H26-K26)*Constants!$G$9,($H26-$AH26)*Constants!$G$9),0),"")</f>
        <v/>
      </c>
      <c r="AL26" s="88" t="str">
        <f>IF(ISNUMBER(L26),IF(AND(L26&lt;$H26,$H26&gt;$AH26),IF(L26&gt;$AH26,($H26-L26)*Constants!$G$9,($H26-$AH26)*Constants!$G$9),0),"")</f>
        <v/>
      </c>
      <c r="AM26" s="88" t="str">
        <f>IF(ISNUMBER(M26),IF(AND(M26&lt;$H26,$H26&gt;$AH26),IF(M26&gt;$AH26,($H26-M26)*Constants!$G$9,($H26-$AH26)*Constants!$G$9),0),"")</f>
        <v/>
      </c>
      <c r="AN26" s="88" t="str">
        <f>IF(ISNUMBER(N26),IF(AND(N26&lt;$H26,$H26&gt;$AH26),IF(N26&gt;$AH26,($H26-N26)*Constants!$G$9,($H26-$AH26)*Constants!$G$9),0),"")</f>
        <v/>
      </c>
      <c r="AO26" s="88" t="str">
        <f>IF(ISNUMBER(I26),IF(AND(I26&lt;$H26,I26&lt;$AH26),IF($H26&gt;$AH26,($AH26-I26)*Constants!$G$10,($H26-I26)*Constants!$G$10),0),"")</f>
        <v/>
      </c>
      <c r="AP26" s="88" t="str">
        <f>IF(ISNUMBER(J26),IF(AND(J26&lt;$H26,J26&lt;$AH26),IF($H26&gt;$AH26,($AH26-J26)*Constants!$G$10,($H26-J26)*Constants!$G$10),0),"")</f>
        <v/>
      </c>
      <c r="AQ26" s="88" t="str">
        <f>IF(ISNUMBER(K26),IF(AND(K26&lt;$H26,K26&lt;$AH26),IF($H26&gt;$AH26,($AH26-K26)*Constants!$G$10,($H26-K26)*Constants!$G$10),0),"")</f>
        <v/>
      </c>
      <c r="AR26" s="88" t="str">
        <f>IF(ISNUMBER(L26),IF(AND(L26&lt;$H26,L26&lt;$AH26),IF($H26&gt;$AH26,($AH26-L26)*Constants!$G$10,($H26-L26)*Constants!$G$10),0),"")</f>
        <v/>
      </c>
      <c r="AS26" s="88" t="str">
        <f>IF(ISNUMBER(M26),IF(AND(M26&lt;$H26,M26&lt;$AH26),IF($H26&gt;$AH26,($AH26-M26)*Constants!$G$10,($H26-M26)*Constants!$G$10),0),"")</f>
        <v/>
      </c>
      <c r="AT26" s="88" t="str">
        <f>IF(ISNUMBER(N26),IF(AND(N26&lt;$H26,N26&lt;$AH26),IF($H26&gt;$AH26,($AH26-N26)*Constants!$G$10,($H26-N26)*Constants!$G$10),0),"")</f>
        <v/>
      </c>
      <c r="AU26" s="88" t="str">
        <f>IF(ISNUMBER(I26),IF(T26="C",(I26-Constants!$E$15-Constants!$E$14)*Constants!$G$11,0),"")</f>
        <v/>
      </c>
      <c r="AV26" s="88" t="str">
        <f>IF(ISNUMBER(J26),IF(U26="C",(J26-Constants!$E$15-Constants!$E$14)*Constants!$G$11,0),"")</f>
        <v/>
      </c>
      <c r="AW26" s="88" t="str">
        <f>IF(ISNUMBER(K26),IF(V26="C",(K26-Constants!$E$15-Constants!$E$14)*Constants!$G$11,0),"")</f>
        <v/>
      </c>
      <c r="AX26" s="88" t="str">
        <f>IF(ISNUMBER(L26),IF(W26="C",(L26-Constants!$E$15-Constants!$E$14)*Constants!$G$11,0),"")</f>
        <v/>
      </c>
      <c r="AY26" s="88" t="str">
        <f>IF(ISNUMBER(M26),IF(X26="C",(M26-Constants!$E$15-Constants!$E$14)*Constants!$G$11,0),"")</f>
        <v/>
      </c>
      <c r="AZ26" s="88" t="str">
        <f>IF(ISNUMBER(N26),IF(Y26="C",(N26-Constants!$E$15-Constants!$E$14)*Constants!$G$11,0),"")</f>
        <v/>
      </c>
      <c r="BA26" s="88" t="str">
        <f t="shared" si="32"/>
        <v/>
      </c>
      <c r="BB26" s="88" t="str">
        <f t="shared" si="33"/>
        <v/>
      </c>
      <c r="BC26" s="88" t="str">
        <f t="shared" si="34"/>
        <v/>
      </c>
      <c r="BD26" s="88" t="str">
        <f t="shared" si="34"/>
        <v/>
      </c>
      <c r="BE26" s="88" t="str">
        <f t="shared" si="35"/>
        <v/>
      </c>
      <c r="BF26" s="62" t="str">
        <f t="shared" si="36"/>
        <v/>
      </c>
      <c r="BG26" s="128" t="str">
        <f t="shared" si="3"/>
        <v/>
      </c>
      <c r="BH26" s="129" t="str">
        <f t="shared" si="4"/>
        <v/>
      </c>
      <c r="BI26" s="129" t="str">
        <f t="shared" si="5"/>
        <v/>
      </c>
      <c r="BJ26" s="129" t="str">
        <f t="shared" si="6"/>
        <v/>
      </c>
      <c r="BK26" s="129" t="str">
        <f t="shared" si="7"/>
        <v/>
      </c>
      <c r="BL26" s="129" t="str">
        <f t="shared" si="8"/>
        <v/>
      </c>
      <c r="BM26" s="129" t="str">
        <f t="shared" si="9"/>
        <v/>
      </c>
      <c r="BN26" s="129" t="str">
        <f t="shared" si="10"/>
        <v/>
      </c>
      <c r="BO26" s="130" t="str">
        <f t="shared" si="11"/>
        <v/>
      </c>
      <c r="BP26" s="18"/>
    </row>
    <row r="27" spans="1:68" x14ac:dyDescent="0.35">
      <c r="A27" s="32"/>
      <c r="B27" s="40"/>
      <c r="C27" s="14"/>
      <c r="D27" s="26">
        <v>1</v>
      </c>
      <c r="E27" s="51" t="s">
        <v>315</v>
      </c>
      <c r="F27" s="49"/>
      <c r="G27" s="47"/>
      <c r="H27" s="47"/>
      <c r="I27" s="47"/>
      <c r="J27" s="47"/>
      <c r="K27" s="47"/>
      <c r="L27" s="47"/>
      <c r="M27" s="47"/>
      <c r="N27" s="50"/>
      <c r="O27" s="69">
        <f t="shared" si="12"/>
        <v>57</v>
      </c>
      <c r="P27" s="70">
        <f t="shared" si="13"/>
        <v>64</v>
      </c>
      <c r="Q27" s="13" t="str">
        <f t="shared" si="14"/>
        <v/>
      </c>
      <c r="R27" s="13" t="str">
        <f t="shared" si="15"/>
        <v/>
      </c>
      <c r="S27" s="13" t="str">
        <f t="shared" si="16"/>
        <v/>
      </c>
      <c r="T27" s="13" t="str">
        <f t="shared" si="17"/>
        <v/>
      </c>
      <c r="U27" s="13" t="str">
        <f t="shared" si="18"/>
        <v/>
      </c>
      <c r="V27" s="13" t="str">
        <f t="shared" si="19"/>
        <v/>
      </c>
      <c r="W27" s="13" t="str">
        <f t="shared" si="20"/>
        <v/>
      </c>
      <c r="X27" s="13" t="str">
        <f t="shared" si="21"/>
        <v/>
      </c>
      <c r="Y27" s="13" t="str">
        <f t="shared" si="22"/>
        <v/>
      </c>
      <c r="Z27" s="58" t="str">
        <f t="shared" si="23"/>
        <v/>
      </c>
      <c r="AA27" s="186" t="str">
        <f t="shared" si="24"/>
        <v/>
      </c>
      <c r="AB27" s="186" t="str">
        <f t="shared" si="25"/>
        <v/>
      </c>
      <c r="AC27" s="186" t="str">
        <f t="shared" si="26"/>
        <v/>
      </c>
      <c r="AD27" s="186" t="str">
        <f t="shared" si="27"/>
        <v/>
      </c>
      <c r="AE27" s="186" t="str">
        <f t="shared" si="28"/>
        <v/>
      </c>
      <c r="AF27" s="186" t="str">
        <f t="shared" si="29"/>
        <v/>
      </c>
      <c r="AG27" s="59" t="str">
        <f t="shared" si="30"/>
        <v/>
      </c>
      <c r="AH27" s="58">
        <f t="shared" si="31"/>
        <v>0</v>
      </c>
      <c r="AI27" s="88" t="str">
        <f>IF(ISNUMBER(I27),IF(AND(I27&lt;$H27,$H27&gt;$AH27),IF(I27&gt;$AH27,($H27-I27)*Constants!$G$9,($H27-$AH27)*Constants!$G$9),0),"")</f>
        <v/>
      </c>
      <c r="AJ27" s="88" t="str">
        <f>IF(ISNUMBER(J27),IF(AND(J27&lt;$H27,$H27&gt;$AH27),IF(J27&gt;$AH27,($H27-J27)*Constants!$G$9,($H27-$AH27)*Constants!$G$9),0),"")</f>
        <v/>
      </c>
      <c r="AK27" s="88" t="str">
        <f>IF(ISNUMBER(K27),IF(AND(K27&lt;$H27,$H27&gt;$AH27),IF(K27&gt;$AH27,($H27-K27)*Constants!$G$9,($H27-$AH27)*Constants!$G$9),0),"")</f>
        <v/>
      </c>
      <c r="AL27" s="88" t="str">
        <f>IF(ISNUMBER(L27),IF(AND(L27&lt;$H27,$H27&gt;$AH27),IF(L27&gt;$AH27,($H27-L27)*Constants!$G$9,($H27-$AH27)*Constants!$G$9),0),"")</f>
        <v/>
      </c>
      <c r="AM27" s="88" t="str">
        <f>IF(ISNUMBER(M27),IF(AND(M27&lt;$H27,$H27&gt;$AH27),IF(M27&gt;$AH27,($H27-M27)*Constants!$G$9,($H27-$AH27)*Constants!$G$9),0),"")</f>
        <v/>
      </c>
      <c r="AN27" s="88" t="str">
        <f>IF(ISNUMBER(N27),IF(AND(N27&lt;$H27,$H27&gt;$AH27),IF(N27&gt;$AH27,($H27-N27)*Constants!$G$9,($H27-$AH27)*Constants!$G$9),0),"")</f>
        <v/>
      </c>
      <c r="AO27" s="88" t="str">
        <f>IF(ISNUMBER(I27),IF(AND(I27&lt;$H27,I27&lt;$AH27),IF($H27&gt;$AH27,($AH27-I27)*Constants!$G$10,($H27-I27)*Constants!$G$10),0),"")</f>
        <v/>
      </c>
      <c r="AP27" s="88" t="str">
        <f>IF(ISNUMBER(J27),IF(AND(J27&lt;$H27,J27&lt;$AH27),IF($H27&gt;$AH27,($AH27-J27)*Constants!$G$10,($H27-J27)*Constants!$G$10),0),"")</f>
        <v/>
      </c>
      <c r="AQ27" s="88" t="str">
        <f>IF(ISNUMBER(K27),IF(AND(K27&lt;$H27,K27&lt;$AH27),IF($H27&gt;$AH27,($AH27-K27)*Constants!$G$10,($H27-K27)*Constants!$G$10),0),"")</f>
        <v/>
      </c>
      <c r="AR27" s="88" t="str">
        <f>IF(ISNUMBER(L27),IF(AND(L27&lt;$H27,L27&lt;$AH27),IF($H27&gt;$AH27,($AH27-L27)*Constants!$G$10,($H27-L27)*Constants!$G$10),0),"")</f>
        <v/>
      </c>
      <c r="AS27" s="88" t="str">
        <f>IF(ISNUMBER(M27),IF(AND(M27&lt;$H27,M27&lt;$AH27),IF($H27&gt;$AH27,($AH27-M27)*Constants!$G$10,($H27-M27)*Constants!$G$10),0),"")</f>
        <v/>
      </c>
      <c r="AT27" s="88" t="str">
        <f>IF(ISNUMBER(N27),IF(AND(N27&lt;$H27,N27&lt;$AH27),IF($H27&gt;$AH27,($AH27-N27)*Constants!$G$10,($H27-N27)*Constants!$G$10),0),"")</f>
        <v/>
      </c>
      <c r="AU27" s="88" t="str">
        <f>IF(ISNUMBER(I27),IF(T27="C",(I27-Constants!$E$15-Constants!$E$14)*Constants!$G$11,0),"")</f>
        <v/>
      </c>
      <c r="AV27" s="88" t="str">
        <f>IF(ISNUMBER(J27),IF(U27="C",(J27-Constants!$E$15-Constants!$E$14)*Constants!$G$11,0),"")</f>
        <v/>
      </c>
      <c r="AW27" s="88" t="str">
        <f>IF(ISNUMBER(K27),IF(V27="C",(K27-Constants!$E$15-Constants!$E$14)*Constants!$G$11,0),"")</f>
        <v/>
      </c>
      <c r="AX27" s="88" t="str">
        <f>IF(ISNUMBER(L27),IF(W27="C",(L27-Constants!$E$15-Constants!$E$14)*Constants!$G$11,0),"")</f>
        <v/>
      </c>
      <c r="AY27" s="88" t="str">
        <f>IF(ISNUMBER(M27),IF(X27="C",(M27-Constants!$E$15-Constants!$E$14)*Constants!$G$11,0),"")</f>
        <v/>
      </c>
      <c r="AZ27" s="88" t="str">
        <f>IF(ISNUMBER(N27),IF(Y27="C",(N27-Constants!$E$15-Constants!$E$14)*Constants!$G$11,0),"")</f>
        <v/>
      </c>
      <c r="BA27" s="88" t="str">
        <f t="shared" si="32"/>
        <v/>
      </c>
      <c r="BB27" s="88" t="str">
        <f t="shared" si="33"/>
        <v/>
      </c>
      <c r="BC27" s="88" t="str">
        <f t="shared" si="34"/>
        <v/>
      </c>
      <c r="BD27" s="88" t="str">
        <f t="shared" si="34"/>
        <v/>
      </c>
      <c r="BE27" s="88" t="str">
        <f t="shared" si="35"/>
        <v/>
      </c>
      <c r="BF27" s="62" t="str">
        <f t="shared" si="36"/>
        <v/>
      </c>
      <c r="BG27" s="128" t="str">
        <f t="shared" si="3"/>
        <v/>
      </c>
      <c r="BH27" s="129" t="str">
        <f t="shared" si="4"/>
        <v/>
      </c>
      <c r="BI27" s="129" t="str">
        <f t="shared" si="5"/>
        <v/>
      </c>
      <c r="BJ27" s="129" t="str">
        <f t="shared" si="6"/>
        <v/>
      </c>
      <c r="BK27" s="129" t="str">
        <f t="shared" si="7"/>
        <v/>
      </c>
      <c r="BL27" s="129" t="str">
        <f t="shared" si="8"/>
        <v/>
      </c>
      <c r="BM27" s="129" t="str">
        <f t="shared" si="9"/>
        <v/>
      </c>
      <c r="BN27" s="129" t="str">
        <f t="shared" si="10"/>
        <v/>
      </c>
      <c r="BO27" s="130" t="str">
        <f t="shared" si="11"/>
        <v/>
      </c>
      <c r="BP27" s="18"/>
    </row>
    <row r="28" spans="1:68" x14ac:dyDescent="0.35">
      <c r="A28" s="32"/>
      <c r="B28" s="40"/>
      <c r="C28" s="14"/>
      <c r="D28" s="26">
        <v>1</v>
      </c>
      <c r="E28" s="51" t="s">
        <v>315</v>
      </c>
      <c r="F28" s="49"/>
      <c r="G28" s="47"/>
      <c r="H28" s="47"/>
      <c r="I28" s="47"/>
      <c r="J28" s="47"/>
      <c r="K28" s="47"/>
      <c r="L28" s="47"/>
      <c r="M28" s="47"/>
      <c r="N28" s="50"/>
      <c r="O28" s="69">
        <f t="shared" si="12"/>
        <v>57</v>
      </c>
      <c r="P28" s="70">
        <f t="shared" si="13"/>
        <v>64</v>
      </c>
      <c r="Q28" s="13" t="str">
        <f t="shared" si="14"/>
        <v/>
      </c>
      <c r="R28" s="13" t="str">
        <f t="shared" si="15"/>
        <v/>
      </c>
      <c r="S28" s="13" t="str">
        <f t="shared" si="16"/>
        <v/>
      </c>
      <c r="T28" s="13" t="str">
        <f t="shared" si="17"/>
        <v/>
      </c>
      <c r="U28" s="13" t="str">
        <f t="shared" si="18"/>
        <v/>
      </c>
      <c r="V28" s="13" t="str">
        <f t="shared" si="19"/>
        <v/>
      </c>
      <c r="W28" s="13" t="str">
        <f t="shared" si="20"/>
        <v/>
      </c>
      <c r="X28" s="13" t="str">
        <f t="shared" si="21"/>
        <v/>
      </c>
      <c r="Y28" s="13" t="str">
        <f t="shared" si="22"/>
        <v/>
      </c>
      <c r="Z28" s="58" t="str">
        <f t="shared" si="23"/>
        <v/>
      </c>
      <c r="AA28" s="186" t="str">
        <f t="shared" si="24"/>
        <v/>
      </c>
      <c r="AB28" s="186" t="str">
        <f t="shared" si="25"/>
        <v/>
      </c>
      <c r="AC28" s="186" t="str">
        <f t="shared" si="26"/>
        <v/>
      </c>
      <c r="AD28" s="186" t="str">
        <f t="shared" si="27"/>
        <v/>
      </c>
      <c r="AE28" s="186" t="str">
        <f t="shared" si="28"/>
        <v/>
      </c>
      <c r="AF28" s="186" t="str">
        <f t="shared" si="29"/>
        <v/>
      </c>
      <c r="AG28" s="59" t="str">
        <f t="shared" si="30"/>
        <v/>
      </c>
      <c r="AH28" s="58">
        <f t="shared" si="31"/>
        <v>0</v>
      </c>
      <c r="AI28" s="88" t="str">
        <f>IF(ISNUMBER(I28),IF(AND(I28&lt;$H28,$H28&gt;$AH28),IF(I28&gt;$AH28,($H28-I28)*Constants!$G$9,($H28-$AH28)*Constants!$G$9),0),"")</f>
        <v/>
      </c>
      <c r="AJ28" s="88" t="str">
        <f>IF(ISNUMBER(J28),IF(AND(J28&lt;$H28,$H28&gt;$AH28),IF(J28&gt;$AH28,($H28-J28)*Constants!$G$9,($H28-$AH28)*Constants!$G$9),0),"")</f>
        <v/>
      </c>
      <c r="AK28" s="88" t="str">
        <f>IF(ISNUMBER(K28),IF(AND(K28&lt;$H28,$H28&gt;$AH28),IF(K28&gt;$AH28,($H28-K28)*Constants!$G$9,($H28-$AH28)*Constants!$G$9),0),"")</f>
        <v/>
      </c>
      <c r="AL28" s="88" t="str">
        <f>IF(ISNUMBER(L28),IF(AND(L28&lt;$H28,$H28&gt;$AH28),IF(L28&gt;$AH28,($H28-L28)*Constants!$G$9,($H28-$AH28)*Constants!$G$9),0),"")</f>
        <v/>
      </c>
      <c r="AM28" s="88" t="str">
        <f>IF(ISNUMBER(M28),IF(AND(M28&lt;$H28,$H28&gt;$AH28),IF(M28&gt;$AH28,($H28-M28)*Constants!$G$9,($H28-$AH28)*Constants!$G$9),0),"")</f>
        <v/>
      </c>
      <c r="AN28" s="88" t="str">
        <f>IF(ISNUMBER(N28),IF(AND(N28&lt;$H28,$H28&gt;$AH28),IF(N28&gt;$AH28,($H28-N28)*Constants!$G$9,($H28-$AH28)*Constants!$G$9),0),"")</f>
        <v/>
      </c>
      <c r="AO28" s="88" t="str">
        <f>IF(ISNUMBER(I28),IF(AND(I28&lt;$H28,I28&lt;$AH28),IF($H28&gt;$AH28,($AH28-I28)*Constants!$G$10,($H28-I28)*Constants!$G$10),0),"")</f>
        <v/>
      </c>
      <c r="AP28" s="88" t="str">
        <f>IF(ISNUMBER(J28),IF(AND(J28&lt;$H28,J28&lt;$AH28),IF($H28&gt;$AH28,($AH28-J28)*Constants!$G$10,($H28-J28)*Constants!$G$10),0),"")</f>
        <v/>
      </c>
      <c r="AQ28" s="88" t="str">
        <f>IF(ISNUMBER(K28),IF(AND(K28&lt;$H28,K28&lt;$AH28),IF($H28&gt;$AH28,($AH28-K28)*Constants!$G$10,($H28-K28)*Constants!$G$10),0),"")</f>
        <v/>
      </c>
      <c r="AR28" s="88" t="str">
        <f>IF(ISNUMBER(L28),IF(AND(L28&lt;$H28,L28&lt;$AH28),IF($H28&gt;$AH28,($AH28-L28)*Constants!$G$10,($H28-L28)*Constants!$G$10),0),"")</f>
        <v/>
      </c>
      <c r="AS28" s="88" t="str">
        <f>IF(ISNUMBER(M28),IF(AND(M28&lt;$H28,M28&lt;$AH28),IF($H28&gt;$AH28,($AH28-M28)*Constants!$G$10,($H28-M28)*Constants!$G$10),0),"")</f>
        <v/>
      </c>
      <c r="AT28" s="88" t="str">
        <f>IF(ISNUMBER(N28),IF(AND(N28&lt;$H28,N28&lt;$AH28),IF($H28&gt;$AH28,($AH28-N28)*Constants!$G$10,($H28-N28)*Constants!$G$10),0),"")</f>
        <v/>
      </c>
      <c r="AU28" s="88" t="str">
        <f>IF(ISNUMBER(I28),IF(T28="C",(I28-Constants!$E$15-Constants!$E$14)*Constants!$G$11,0),"")</f>
        <v/>
      </c>
      <c r="AV28" s="88" t="str">
        <f>IF(ISNUMBER(J28),IF(U28="C",(J28-Constants!$E$15-Constants!$E$14)*Constants!$G$11,0),"")</f>
        <v/>
      </c>
      <c r="AW28" s="88" t="str">
        <f>IF(ISNUMBER(K28),IF(V28="C",(K28-Constants!$E$15-Constants!$E$14)*Constants!$G$11,0),"")</f>
        <v/>
      </c>
      <c r="AX28" s="88" t="str">
        <f>IF(ISNUMBER(L28),IF(W28="C",(L28-Constants!$E$15-Constants!$E$14)*Constants!$G$11,0),"")</f>
        <v/>
      </c>
      <c r="AY28" s="88" t="str">
        <f>IF(ISNUMBER(M28),IF(X28="C",(M28-Constants!$E$15-Constants!$E$14)*Constants!$G$11,0),"")</f>
        <v/>
      </c>
      <c r="AZ28" s="88" t="str">
        <f>IF(ISNUMBER(N28),IF(Y28="C",(N28-Constants!$E$15-Constants!$E$14)*Constants!$G$11,0),"")</f>
        <v/>
      </c>
      <c r="BA28" s="88" t="str">
        <f t="shared" si="32"/>
        <v/>
      </c>
      <c r="BB28" s="88" t="str">
        <f t="shared" si="33"/>
        <v/>
      </c>
      <c r="BC28" s="88" t="str">
        <f t="shared" si="34"/>
        <v/>
      </c>
      <c r="BD28" s="88" t="str">
        <f t="shared" si="34"/>
        <v/>
      </c>
      <c r="BE28" s="88" t="str">
        <f t="shared" si="35"/>
        <v/>
      </c>
      <c r="BF28" s="62" t="str">
        <f t="shared" si="36"/>
        <v/>
      </c>
      <c r="BG28" s="128" t="str">
        <f t="shared" si="3"/>
        <v/>
      </c>
      <c r="BH28" s="129" t="str">
        <f t="shared" si="4"/>
        <v/>
      </c>
      <c r="BI28" s="129" t="str">
        <f t="shared" si="5"/>
        <v/>
      </c>
      <c r="BJ28" s="129" t="str">
        <f t="shared" si="6"/>
        <v/>
      </c>
      <c r="BK28" s="129" t="str">
        <f t="shared" si="7"/>
        <v/>
      </c>
      <c r="BL28" s="129" t="str">
        <f t="shared" si="8"/>
        <v/>
      </c>
      <c r="BM28" s="129" t="str">
        <f t="shared" si="9"/>
        <v/>
      </c>
      <c r="BN28" s="129" t="str">
        <f t="shared" si="10"/>
        <v/>
      </c>
      <c r="BO28" s="130" t="str">
        <f t="shared" si="11"/>
        <v/>
      </c>
      <c r="BP28" s="18"/>
    </row>
    <row r="29" spans="1:68" x14ac:dyDescent="0.35">
      <c r="A29" s="32"/>
      <c r="B29" s="40"/>
      <c r="C29" s="14"/>
      <c r="D29" s="26">
        <v>1</v>
      </c>
      <c r="E29" s="51" t="s">
        <v>315</v>
      </c>
      <c r="F29" s="49"/>
      <c r="G29" s="47"/>
      <c r="H29" s="47"/>
      <c r="I29" s="47"/>
      <c r="J29" s="47"/>
      <c r="K29" s="47"/>
      <c r="L29" s="47"/>
      <c r="M29" s="47"/>
      <c r="N29" s="50"/>
      <c r="O29" s="69">
        <f t="shared" si="12"/>
        <v>57</v>
      </c>
      <c r="P29" s="70">
        <f t="shared" si="13"/>
        <v>64</v>
      </c>
      <c r="Q29" s="13" t="str">
        <f t="shared" si="14"/>
        <v/>
      </c>
      <c r="R29" s="13" t="str">
        <f t="shared" si="15"/>
        <v/>
      </c>
      <c r="S29" s="13" t="str">
        <f t="shared" si="16"/>
        <v/>
      </c>
      <c r="T29" s="13" t="str">
        <f t="shared" si="17"/>
        <v/>
      </c>
      <c r="U29" s="13" t="str">
        <f t="shared" si="18"/>
        <v/>
      </c>
      <c r="V29" s="13" t="str">
        <f t="shared" si="19"/>
        <v/>
      </c>
      <c r="W29" s="13" t="str">
        <f t="shared" si="20"/>
        <v/>
      </c>
      <c r="X29" s="13" t="str">
        <f t="shared" si="21"/>
        <v/>
      </c>
      <c r="Y29" s="13" t="str">
        <f t="shared" si="22"/>
        <v/>
      </c>
      <c r="Z29" s="58" t="str">
        <f t="shared" si="23"/>
        <v/>
      </c>
      <c r="AA29" s="186" t="str">
        <f t="shared" si="24"/>
        <v/>
      </c>
      <c r="AB29" s="186" t="str">
        <f t="shared" si="25"/>
        <v/>
      </c>
      <c r="AC29" s="186" t="str">
        <f t="shared" si="26"/>
        <v/>
      </c>
      <c r="AD29" s="186" t="str">
        <f t="shared" si="27"/>
        <v/>
      </c>
      <c r="AE29" s="186" t="str">
        <f t="shared" si="28"/>
        <v/>
      </c>
      <c r="AF29" s="186" t="str">
        <f t="shared" si="29"/>
        <v/>
      </c>
      <c r="AG29" s="59" t="str">
        <f t="shared" si="30"/>
        <v/>
      </c>
      <c r="AH29" s="58">
        <f t="shared" si="31"/>
        <v>0</v>
      </c>
      <c r="AI29" s="88" t="str">
        <f>IF(ISNUMBER(I29),IF(AND(I29&lt;$H29,$H29&gt;$AH29),IF(I29&gt;$AH29,($H29-I29)*Constants!$G$9,($H29-$AH29)*Constants!$G$9),0),"")</f>
        <v/>
      </c>
      <c r="AJ29" s="88" t="str">
        <f>IF(ISNUMBER(J29),IF(AND(J29&lt;$H29,$H29&gt;$AH29),IF(J29&gt;$AH29,($H29-J29)*Constants!$G$9,($H29-$AH29)*Constants!$G$9),0),"")</f>
        <v/>
      </c>
      <c r="AK29" s="88" t="str">
        <f>IF(ISNUMBER(K29),IF(AND(K29&lt;$H29,$H29&gt;$AH29),IF(K29&gt;$AH29,($H29-K29)*Constants!$G$9,($H29-$AH29)*Constants!$G$9),0),"")</f>
        <v/>
      </c>
      <c r="AL29" s="88" t="str">
        <f>IF(ISNUMBER(L29),IF(AND(L29&lt;$H29,$H29&gt;$AH29),IF(L29&gt;$AH29,($H29-L29)*Constants!$G$9,($H29-$AH29)*Constants!$G$9),0),"")</f>
        <v/>
      </c>
      <c r="AM29" s="88" t="str">
        <f>IF(ISNUMBER(M29),IF(AND(M29&lt;$H29,$H29&gt;$AH29),IF(M29&gt;$AH29,($H29-M29)*Constants!$G$9,($H29-$AH29)*Constants!$G$9),0),"")</f>
        <v/>
      </c>
      <c r="AN29" s="88" t="str">
        <f>IF(ISNUMBER(N29),IF(AND(N29&lt;$H29,$H29&gt;$AH29),IF(N29&gt;$AH29,($H29-N29)*Constants!$G$9,($H29-$AH29)*Constants!$G$9),0),"")</f>
        <v/>
      </c>
      <c r="AO29" s="88" t="str">
        <f>IF(ISNUMBER(I29),IF(AND(I29&lt;$H29,I29&lt;$AH29),IF($H29&gt;$AH29,($AH29-I29)*Constants!$G$10,($H29-I29)*Constants!$G$10),0),"")</f>
        <v/>
      </c>
      <c r="AP29" s="88" t="str">
        <f>IF(ISNUMBER(J29),IF(AND(J29&lt;$H29,J29&lt;$AH29),IF($H29&gt;$AH29,($AH29-J29)*Constants!$G$10,($H29-J29)*Constants!$G$10),0),"")</f>
        <v/>
      </c>
      <c r="AQ29" s="88" t="str">
        <f>IF(ISNUMBER(K29),IF(AND(K29&lt;$H29,K29&lt;$AH29),IF($H29&gt;$AH29,($AH29-K29)*Constants!$G$10,($H29-K29)*Constants!$G$10),0),"")</f>
        <v/>
      </c>
      <c r="AR29" s="88" t="str">
        <f>IF(ISNUMBER(L29),IF(AND(L29&lt;$H29,L29&lt;$AH29),IF($H29&gt;$AH29,($AH29-L29)*Constants!$G$10,($H29-L29)*Constants!$G$10),0),"")</f>
        <v/>
      </c>
      <c r="AS29" s="88" t="str">
        <f>IF(ISNUMBER(M29),IF(AND(M29&lt;$H29,M29&lt;$AH29),IF($H29&gt;$AH29,($AH29-M29)*Constants!$G$10,($H29-M29)*Constants!$G$10),0),"")</f>
        <v/>
      </c>
      <c r="AT29" s="88" t="str">
        <f>IF(ISNUMBER(N29),IF(AND(N29&lt;$H29,N29&lt;$AH29),IF($H29&gt;$AH29,($AH29-N29)*Constants!$G$10,($H29-N29)*Constants!$G$10),0),"")</f>
        <v/>
      </c>
      <c r="AU29" s="88" t="str">
        <f>IF(ISNUMBER(I29),IF(T29="C",(I29-Constants!$E$15-Constants!$E$14)*Constants!$G$11,0),"")</f>
        <v/>
      </c>
      <c r="AV29" s="88" t="str">
        <f>IF(ISNUMBER(J29),IF(U29="C",(J29-Constants!$E$15-Constants!$E$14)*Constants!$G$11,0),"")</f>
        <v/>
      </c>
      <c r="AW29" s="88" t="str">
        <f>IF(ISNUMBER(K29),IF(V29="C",(K29-Constants!$E$15-Constants!$E$14)*Constants!$G$11,0),"")</f>
        <v/>
      </c>
      <c r="AX29" s="88" t="str">
        <f>IF(ISNUMBER(L29),IF(W29="C",(L29-Constants!$E$15-Constants!$E$14)*Constants!$G$11,0),"")</f>
        <v/>
      </c>
      <c r="AY29" s="88" t="str">
        <f>IF(ISNUMBER(M29),IF(X29="C",(M29-Constants!$E$15-Constants!$E$14)*Constants!$G$11,0),"")</f>
        <v/>
      </c>
      <c r="AZ29" s="88" t="str">
        <f>IF(ISNUMBER(N29),IF(Y29="C",(N29-Constants!$E$15-Constants!$E$14)*Constants!$G$11,0),"")</f>
        <v/>
      </c>
      <c r="BA29" s="88" t="str">
        <f t="shared" si="32"/>
        <v/>
      </c>
      <c r="BB29" s="88" t="str">
        <f t="shared" si="33"/>
        <v/>
      </c>
      <c r="BC29" s="88" t="str">
        <f t="shared" si="34"/>
        <v/>
      </c>
      <c r="BD29" s="88" t="str">
        <f t="shared" si="34"/>
        <v/>
      </c>
      <c r="BE29" s="88" t="str">
        <f t="shared" si="35"/>
        <v/>
      </c>
      <c r="BF29" s="62" t="str">
        <f t="shared" si="36"/>
        <v/>
      </c>
      <c r="BG29" s="128" t="str">
        <f t="shared" si="3"/>
        <v/>
      </c>
      <c r="BH29" s="129" t="str">
        <f t="shared" si="4"/>
        <v/>
      </c>
      <c r="BI29" s="129" t="str">
        <f t="shared" si="5"/>
        <v/>
      </c>
      <c r="BJ29" s="129" t="str">
        <f t="shared" si="6"/>
        <v/>
      </c>
      <c r="BK29" s="129" t="str">
        <f t="shared" si="7"/>
        <v/>
      </c>
      <c r="BL29" s="129" t="str">
        <f t="shared" si="8"/>
        <v/>
      </c>
      <c r="BM29" s="129" t="str">
        <f t="shared" si="9"/>
        <v/>
      </c>
      <c r="BN29" s="129" t="str">
        <f t="shared" si="10"/>
        <v/>
      </c>
      <c r="BO29" s="130" t="str">
        <f t="shared" si="11"/>
        <v/>
      </c>
      <c r="BP29" s="18"/>
    </row>
    <row r="30" spans="1:68" x14ac:dyDescent="0.35">
      <c r="A30" s="32"/>
      <c r="B30" s="40"/>
      <c r="C30" s="14"/>
      <c r="D30" s="26">
        <v>1</v>
      </c>
      <c r="E30" s="51" t="s">
        <v>315</v>
      </c>
      <c r="F30" s="49"/>
      <c r="G30" s="47"/>
      <c r="H30" s="47"/>
      <c r="I30" s="47"/>
      <c r="J30" s="47"/>
      <c r="K30" s="47"/>
      <c r="L30" s="47"/>
      <c r="M30" s="47"/>
      <c r="N30" s="50"/>
      <c r="O30" s="69">
        <f t="shared" si="12"/>
        <v>57</v>
      </c>
      <c r="P30" s="70">
        <f t="shared" si="13"/>
        <v>64</v>
      </c>
      <c r="Q30" s="13" t="str">
        <f t="shared" si="14"/>
        <v/>
      </c>
      <c r="R30" s="13" t="str">
        <f t="shared" si="15"/>
        <v/>
      </c>
      <c r="S30" s="13" t="str">
        <f t="shared" si="16"/>
        <v/>
      </c>
      <c r="T30" s="13" t="str">
        <f t="shared" si="17"/>
        <v/>
      </c>
      <c r="U30" s="13" t="str">
        <f t="shared" si="18"/>
        <v/>
      </c>
      <c r="V30" s="13" t="str">
        <f t="shared" si="19"/>
        <v/>
      </c>
      <c r="W30" s="13" t="str">
        <f t="shared" si="20"/>
        <v/>
      </c>
      <c r="X30" s="13" t="str">
        <f t="shared" si="21"/>
        <v/>
      </c>
      <c r="Y30" s="13" t="str">
        <f t="shared" si="22"/>
        <v/>
      </c>
      <c r="Z30" s="58" t="str">
        <f t="shared" si="23"/>
        <v/>
      </c>
      <c r="AA30" s="186" t="str">
        <f t="shared" si="24"/>
        <v/>
      </c>
      <c r="AB30" s="186" t="str">
        <f t="shared" si="25"/>
        <v/>
      </c>
      <c r="AC30" s="186" t="str">
        <f t="shared" si="26"/>
        <v/>
      </c>
      <c r="AD30" s="186" t="str">
        <f t="shared" si="27"/>
        <v/>
      </c>
      <c r="AE30" s="186" t="str">
        <f t="shared" si="28"/>
        <v/>
      </c>
      <c r="AF30" s="186" t="str">
        <f t="shared" si="29"/>
        <v/>
      </c>
      <c r="AG30" s="59" t="str">
        <f t="shared" si="30"/>
        <v/>
      </c>
      <c r="AH30" s="58">
        <f t="shared" si="31"/>
        <v>0</v>
      </c>
      <c r="AI30" s="88" t="str">
        <f>IF(ISNUMBER(I30),IF(AND(I30&lt;$H30,$H30&gt;$AH30),IF(I30&gt;$AH30,($H30-I30)*Constants!$G$9,($H30-$AH30)*Constants!$G$9),0),"")</f>
        <v/>
      </c>
      <c r="AJ30" s="88" t="str">
        <f>IF(ISNUMBER(J30),IF(AND(J30&lt;$H30,$H30&gt;$AH30),IF(J30&gt;$AH30,($H30-J30)*Constants!$G$9,($H30-$AH30)*Constants!$G$9),0),"")</f>
        <v/>
      </c>
      <c r="AK30" s="88" t="str">
        <f>IF(ISNUMBER(K30),IF(AND(K30&lt;$H30,$H30&gt;$AH30),IF(K30&gt;$AH30,($H30-K30)*Constants!$G$9,($H30-$AH30)*Constants!$G$9),0),"")</f>
        <v/>
      </c>
      <c r="AL30" s="88" t="str">
        <f>IF(ISNUMBER(L30),IF(AND(L30&lt;$H30,$H30&gt;$AH30),IF(L30&gt;$AH30,($H30-L30)*Constants!$G$9,($H30-$AH30)*Constants!$G$9),0),"")</f>
        <v/>
      </c>
      <c r="AM30" s="88" t="str">
        <f>IF(ISNUMBER(M30),IF(AND(M30&lt;$H30,$H30&gt;$AH30),IF(M30&gt;$AH30,($H30-M30)*Constants!$G$9,($H30-$AH30)*Constants!$G$9),0),"")</f>
        <v/>
      </c>
      <c r="AN30" s="88" t="str">
        <f>IF(ISNUMBER(N30),IF(AND(N30&lt;$H30,$H30&gt;$AH30),IF(N30&gt;$AH30,($H30-N30)*Constants!$G$9,($H30-$AH30)*Constants!$G$9),0),"")</f>
        <v/>
      </c>
      <c r="AO30" s="88" t="str">
        <f>IF(ISNUMBER(I30),IF(AND(I30&lt;$H30,I30&lt;$AH30),IF($H30&gt;$AH30,($AH30-I30)*Constants!$G$10,($H30-I30)*Constants!$G$10),0),"")</f>
        <v/>
      </c>
      <c r="AP30" s="88" t="str">
        <f>IF(ISNUMBER(J30),IF(AND(J30&lt;$H30,J30&lt;$AH30),IF($H30&gt;$AH30,($AH30-J30)*Constants!$G$10,($H30-J30)*Constants!$G$10),0),"")</f>
        <v/>
      </c>
      <c r="AQ30" s="88" t="str">
        <f>IF(ISNUMBER(K30),IF(AND(K30&lt;$H30,K30&lt;$AH30),IF($H30&gt;$AH30,($AH30-K30)*Constants!$G$10,($H30-K30)*Constants!$G$10),0),"")</f>
        <v/>
      </c>
      <c r="AR30" s="88" t="str">
        <f>IF(ISNUMBER(L30),IF(AND(L30&lt;$H30,L30&lt;$AH30),IF($H30&gt;$AH30,($AH30-L30)*Constants!$G$10,($H30-L30)*Constants!$G$10),0),"")</f>
        <v/>
      </c>
      <c r="AS30" s="88" t="str">
        <f>IF(ISNUMBER(M30),IF(AND(M30&lt;$H30,M30&lt;$AH30),IF($H30&gt;$AH30,($AH30-M30)*Constants!$G$10,($H30-M30)*Constants!$G$10),0),"")</f>
        <v/>
      </c>
      <c r="AT30" s="88" t="str">
        <f>IF(ISNUMBER(N30),IF(AND(N30&lt;$H30,N30&lt;$AH30),IF($H30&gt;$AH30,($AH30-N30)*Constants!$G$10,($H30-N30)*Constants!$G$10),0),"")</f>
        <v/>
      </c>
      <c r="AU30" s="88" t="str">
        <f>IF(ISNUMBER(I30),IF(T30="C",(I30-Constants!$E$15-Constants!$E$14)*Constants!$G$11,0),"")</f>
        <v/>
      </c>
      <c r="AV30" s="88" t="str">
        <f>IF(ISNUMBER(J30),IF(U30="C",(J30-Constants!$E$15-Constants!$E$14)*Constants!$G$11,0),"")</f>
        <v/>
      </c>
      <c r="AW30" s="88" t="str">
        <f>IF(ISNUMBER(K30),IF(V30="C",(K30-Constants!$E$15-Constants!$E$14)*Constants!$G$11,0),"")</f>
        <v/>
      </c>
      <c r="AX30" s="88" t="str">
        <f>IF(ISNUMBER(L30),IF(W30="C",(L30-Constants!$E$15-Constants!$E$14)*Constants!$G$11,0),"")</f>
        <v/>
      </c>
      <c r="AY30" s="88" t="str">
        <f>IF(ISNUMBER(M30),IF(X30="C",(M30-Constants!$E$15-Constants!$E$14)*Constants!$G$11,0),"")</f>
        <v/>
      </c>
      <c r="AZ30" s="88" t="str">
        <f>IF(ISNUMBER(N30),IF(Y30="C",(N30-Constants!$E$15-Constants!$E$14)*Constants!$G$11,0),"")</f>
        <v/>
      </c>
      <c r="BA30" s="88" t="str">
        <f t="shared" si="32"/>
        <v/>
      </c>
      <c r="BB30" s="88" t="str">
        <f t="shared" si="33"/>
        <v/>
      </c>
      <c r="BC30" s="88" t="str">
        <f t="shared" si="34"/>
        <v/>
      </c>
      <c r="BD30" s="88" t="str">
        <f t="shared" si="34"/>
        <v/>
      </c>
      <c r="BE30" s="88" t="str">
        <f t="shared" si="35"/>
        <v/>
      </c>
      <c r="BF30" s="62" t="str">
        <f t="shared" si="36"/>
        <v/>
      </c>
      <c r="BG30" s="128" t="str">
        <f t="shared" si="3"/>
        <v/>
      </c>
      <c r="BH30" s="129" t="str">
        <f t="shared" si="4"/>
        <v/>
      </c>
      <c r="BI30" s="129" t="str">
        <f t="shared" si="5"/>
        <v/>
      </c>
      <c r="BJ30" s="129" t="str">
        <f t="shared" si="6"/>
        <v/>
      </c>
      <c r="BK30" s="129" t="str">
        <f t="shared" si="7"/>
        <v/>
      </c>
      <c r="BL30" s="129" t="str">
        <f t="shared" si="8"/>
        <v/>
      </c>
      <c r="BM30" s="129" t="str">
        <f t="shared" si="9"/>
        <v/>
      </c>
      <c r="BN30" s="129" t="str">
        <f t="shared" si="10"/>
        <v/>
      </c>
      <c r="BO30" s="130" t="str">
        <f t="shared" si="11"/>
        <v/>
      </c>
      <c r="BP30" s="18"/>
    </row>
    <row r="31" spans="1:68" x14ac:dyDescent="0.35">
      <c r="A31" s="32"/>
      <c r="B31" s="40"/>
      <c r="C31" s="14"/>
      <c r="D31" s="26">
        <v>1</v>
      </c>
      <c r="E31" s="51" t="s">
        <v>315</v>
      </c>
      <c r="F31" s="49"/>
      <c r="G31" s="47"/>
      <c r="H31" s="47"/>
      <c r="I31" s="47"/>
      <c r="J31" s="47"/>
      <c r="K31" s="47"/>
      <c r="L31" s="47"/>
      <c r="M31" s="47"/>
      <c r="N31" s="50"/>
      <c r="O31" s="69">
        <f t="shared" si="12"/>
        <v>57</v>
      </c>
      <c r="P31" s="70">
        <f t="shared" si="13"/>
        <v>64</v>
      </c>
      <c r="Q31" s="13" t="str">
        <f t="shared" si="14"/>
        <v/>
      </c>
      <c r="R31" s="13" t="str">
        <f t="shared" si="15"/>
        <v/>
      </c>
      <c r="S31" s="13" t="str">
        <f t="shared" si="16"/>
        <v/>
      </c>
      <c r="T31" s="13" t="str">
        <f t="shared" si="17"/>
        <v/>
      </c>
      <c r="U31" s="13" t="str">
        <f t="shared" si="18"/>
        <v/>
      </c>
      <c r="V31" s="13" t="str">
        <f t="shared" si="19"/>
        <v/>
      </c>
      <c r="W31" s="13" t="str">
        <f t="shared" si="20"/>
        <v/>
      </c>
      <c r="X31" s="13" t="str">
        <f t="shared" si="21"/>
        <v/>
      </c>
      <c r="Y31" s="13" t="str">
        <f t="shared" si="22"/>
        <v/>
      </c>
      <c r="Z31" s="58" t="str">
        <f t="shared" si="23"/>
        <v/>
      </c>
      <c r="AA31" s="186" t="str">
        <f t="shared" si="24"/>
        <v/>
      </c>
      <c r="AB31" s="186" t="str">
        <f t="shared" si="25"/>
        <v/>
      </c>
      <c r="AC31" s="186" t="str">
        <f t="shared" si="26"/>
        <v/>
      </c>
      <c r="AD31" s="186" t="str">
        <f t="shared" si="27"/>
        <v/>
      </c>
      <c r="AE31" s="186" t="str">
        <f t="shared" si="28"/>
        <v/>
      </c>
      <c r="AF31" s="186" t="str">
        <f t="shared" si="29"/>
        <v/>
      </c>
      <c r="AG31" s="59" t="str">
        <f t="shared" si="30"/>
        <v/>
      </c>
      <c r="AH31" s="58">
        <f t="shared" si="31"/>
        <v>0</v>
      </c>
      <c r="AI31" s="88" t="str">
        <f>IF(ISNUMBER(I31),IF(AND(I31&lt;$H31,$H31&gt;$AH31),IF(I31&gt;$AH31,($H31-I31)*Constants!$G$9,($H31-$AH31)*Constants!$G$9),0),"")</f>
        <v/>
      </c>
      <c r="AJ31" s="88" t="str">
        <f>IF(ISNUMBER(J31),IF(AND(J31&lt;$H31,$H31&gt;$AH31),IF(J31&gt;$AH31,($H31-J31)*Constants!$G$9,($H31-$AH31)*Constants!$G$9),0),"")</f>
        <v/>
      </c>
      <c r="AK31" s="88" t="str">
        <f>IF(ISNUMBER(K31),IF(AND(K31&lt;$H31,$H31&gt;$AH31),IF(K31&gt;$AH31,($H31-K31)*Constants!$G$9,($H31-$AH31)*Constants!$G$9),0),"")</f>
        <v/>
      </c>
      <c r="AL31" s="88" t="str">
        <f>IF(ISNUMBER(L31),IF(AND(L31&lt;$H31,$H31&gt;$AH31),IF(L31&gt;$AH31,($H31-L31)*Constants!$G$9,($H31-$AH31)*Constants!$G$9),0),"")</f>
        <v/>
      </c>
      <c r="AM31" s="88" t="str">
        <f>IF(ISNUMBER(M31),IF(AND(M31&lt;$H31,$H31&gt;$AH31),IF(M31&gt;$AH31,($H31-M31)*Constants!$G$9,($H31-$AH31)*Constants!$G$9),0),"")</f>
        <v/>
      </c>
      <c r="AN31" s="88" t="str">
        <f>IF(ISNUMBER(N31),IF(AND(N31&lt;$H31,$H31&gt;$AH31),IF(N31&gt;$AH31,($H31-N31)*Constants!$G$9,($H31-$AH31)*Constants!$G$9),0),"")</f>
        <v/>
      </c>
      <c r="AO31" s="88" t="str">
        <f>IF(ISNUMBER(I31),IF(AND(I31&lt;$H31,I31&lt;$AH31),IF($H31&gt;$AH31,($AH31-I31)*Constants!$G$10,($H31-I31)*Constants!$G$10),0),"")</f>
        <v/>
      </c>
      <c r="AP31" s="88" t="str">
        <f>IF(ISNUMBER(J31),IF(AND(J31&lt;$H31,J31&lt;$AH31),IF($H31&gt;$AH31,($AH31-J31)*Constants!$G$10,($H31-J31)*Constants!$G$10),0),"")</f>
        <v/>
      </c>
      <c r="AQ31" s="88" t="str">
        <f>IF(ISNUMBER(K31),IF(AND(K31&lt;$H31,K31&lt;$AH31),IF($H31&gt;$AH31,($AH31-K31)*Constants!$G$10,($H31-K31)*Constants!$G$10),0),"")</f>
        <v/>
      </c>
      <c r="AR31" s="88" t="str">
        <f>IF(ISNUMBER(L31),IF(AND(L31&lt;$H31,L31&lt;$AH31),IF($H31&gt;$AH31,($AH31-L31)*Constants!$G$10,($H31-L31)*Constants!$G$10),0),"")</f>
        <v/>
      </c>
      <c r="AS31" s="88" t="str">
        <f>IF(ISNUMBER(M31),IF(AND(M31&lt;$H31,M31&lt;$AH31),IF($H31&gt;$AH31,($AH31-M31)*Constants!$G$10,($H31-M31)*Constants!$G$10),0),"")</f>
        <v/>
      </c>
      <c r="AT31" s="88" t="str">
        <f>IF(ISNUMBER(N31),IF(AND(N31&lt;$H31,N31&lt;$AH31),IF($H31&gt;$AH31,($AH31-N31)*Constants!$G$10,($H31-N31)*Constants!$G$10),0),"")</f>
        <v/>
      </c>
      <c r="AU31" s="88" t="str">
        <f>IF(ISNUMBER(I31),IF(T31="C",(I31-Constants!$E$15-Constants!$E$14)*Constants!$G$11,0),"")</f>
        <v/>
      </c>
      <c r="AV31" s="88" t="str">
        <f>IF(ISNUMBER(J31),IF(U31="C",(J31-Constants!$E$15-Constants!$E$14)*Constants!$G$11,0),"")</f>
        <v/>
      </c>
      <c r="AW31" s="88" t="str">
        <f>IF(ISNUMBER(K31),IF(V31="C",(K31-Constants!$E$15-Constants!$E$14)*Constants!$G$11,0),"")</f>
        <v/>
      </c>
      <c r="AX31" s="88" t="str">
        <f>IF(ISNUMBER(L31),IF(W31="C",(L31-Constants!$E$15-Constants!$E$14)*Constants!$G$11,0),"")</f>
        <v/>
      </c>
      <c r="AY31" s="88" t="str">
        <f>IF(ISNUMBER(M31),IF(X31="C",(M31-Constants!$E$15-Constants!$E$14)*Constants!$G$11,0),"")</f>
        <v/>
      </c>
      <c r="AZ31" s="88" t="str">
        <f>IF(ISNUMBER(N31),IF(Y31="C",(N31-Constants!$E$15-Constants!$E$14)*Constants!$G$11,0),"")</f>
        <v/>
      </c>
      <c r="BA31" s="88" t="str">
        <f t="shared" si="32"/>
        <v/>
      </c>
      <c r="BB31" s="88" t="str">
        <f t="shared" si="33"/>
        <v/>
      </c>
      <c r="BC31" s="88" t="str">
        <f t="shared" si="34"/>
        <v/>
      </c>
      <c r="BD31" s="88" t="str">
        <f t="shared" si="34"/>
        <v/>
      </c>
      <c r="BE31" s="88" t="str">
        <f t="shared" si="35"/>
        <v/>
      </c>
      <c r="BF31" s="62" t="str">
        <f t="shared" si="36"/>
        <v/>
      </c>
      <c r="BG31" s="128" t="str">
        <f t="shared" si="3"/>
        <v/>
      </c>
      <c r="BH31" s="129" t="str">
        <f t="shared" si="4"/>
        <v/>
      </c>
      <c r="BI31" s="129" t="str">
        <f t="shared" si="5"/>
        <v/>
      </c>
      <c r="BJ31" s="129" t="str">
        <f t="shared" si="6"/>
        <v/>
      </c>
      <c r="BK31" s="129" t="str">
        <f t="shared" si="7"/>
        <v/>
      </c>
      <c r="BL31" s="129" t="str">
        <f t="shared" si="8"/>
        <v/>
      </c>
      <c r="BM31" s="129" t="str">
        <f t="shared" si="9"/>
        <v/>
      </c>
      <c r="BN31" s="129" t="str">
        <f t="shared" si="10"/>
        <v/>
      </c>
      <c r="BO31" s="130" t="str">
        <f t="shared" si="11"/>
        <v/>
      </c>
      <c r="BP31" s="18"/>
    </row>
    <row r="32" spans="1:68" x14ac:dyDescent="0.35">
      <c r="A32" s="32"/>
      <c r="B32" s="40"/>
      <c r="C32" s="14"/>
      <c r="D32" s="26">
        <v>1</v>
      </c>
      <c r="E32" s="51" t="s">
        <v>315</v>
      </c>
      <c r="F32" s="49"/>
      <c r="G32" s="47"/>
      <c r="H32" s="47"/>
      <c r="I32" s="47"/>
      <c r="J32" s="47"/>
      <c r="K32" s="47"/>
      <c r="L32" s="47"/>
      <c r="M32" s="47"/>
      <c r="N32" s="50"/>
      <c r="O32" s="69">
        <f t="shared" si="12"/>
        <v>57</v>
      </c>
      <c r="P32" s="70">
        <f t="shared" si="13"/>
        <v>64</v>
      </c>
      <c r="Q32" s="13" t="str">
        <f t="shared" si="14"/>
        <v/>
      </c>
      <c r="R32" s="13" t="str">
        <f t="shared" si="15"/>
        <v/>
      </c>
      <c r="S32" s="13" t="str">
        <f t="shared" si="16"/>
        <v/>
      </c>
      <c r="T32" s="13" t="str">
        <f t="shared" si="17"/>
        <v/>
      </c>
      <c r="U32" s="13" t="str">
        <f t="shared" si="18"/>
        <v/>
      </c>
      <c r="V32" s="13" t="str">
        <f t="shared" si="19"/>
        <v/>
      </c>
      <c r="W32" s="13" t="str">
        <f t="shared" si="20"/>
        <v/>
      </c>
      <c r="X32" s="13" t="str">
        <f t="shared" si="21"/>
        <v/>
      </c>
      <c r="Y32" s="13" t="str">
        <f t="shared" si="22"/>
        <v/>
      </c>
      <c r="Z32" s="58" t="str">
        <f t="shared" si="23"/>
        <v/>
      </c>
      <c r="AA32" s="186" t="str">
        <f t="shared" si="24"/>
        <v/>
      </c>
      <c r="AB32" s="186" t="str">
        <f t="shared" si="25"/>
        <v/>
      </c>
      <c r="AC32" s="186" t="str">
        <f t="shared" si="26"/>
        <v/>
      </c>
      <c r="AD32" s="186" t="str">
        <f t="shared" si="27"/>
        <v/>
      </c>
      <c r="AE32" s="186" t="str">
        <f t="shared" si="28"/>
        <v/>
      </c>
      <c r="AF32" s="186" t="str">
        <f t="shared" si="29"/>
        <v/>
      </c>
      <c r="AG32" s="59" t="str">
        <f t="shared" si="30"/>
        <v/>
      </c>
      <c r="AH32" s="58">
        <f t="shared" si="31"/>
        <v>0</v>
      </c>
      <c r="AI32" s="88" t="str">
        <f>IF(ISNUMBER(I32),IF(AND(I32&lt;$H32,$H32&gt;$AH32),IF(I32&gt;$AH32,($H32-I32)*Constants!$G$9,($H32-$AH32)*Constants!$G$9),0),"")</f>
        <v/>
      </c>
      <c r="AJ32" s="88" t="str">
        <f>IF(ISNUMBER(J32),IF(AND(J32&lt;$H32,$H32&gt;$AH32),IF(J32&gt;$AH32,($H32-J32)*Constants!$G$9,($H32-$AH32)*Constants!$G$9),0),"")</f>
        <v/>
      </c>
      <c r="AK32" s="88" t="str">
        <f>IF(ISNUMBER(K32),IF(AND(K32&lt;$H32,$H32&gt;$AH32),IF(K32&gt;$AH32,($H32-K32)*Constants!$G$9,($H32-$AH32)*Constants!$G$9),0),"")</f>
        <v/>
      </c>
      <c r="AL32" s="88" t="str">
        <f>IF(ISNUMBER(L32),IF(AND(L32&lt;$H32,$H32&gt;$AH32),IF(L32&gt;$AH32,($H32-L32)*Constants!$G$9,($H32-$AH32)*Constants!$G$9),0),"")</f>
        <v/>
      </c>
      <c r="AM32" s="88" t="str">
        <f>IF(ISNUMBER(M32),IF(AND(M32&lt;$H32,$H32&gt;$AH32),IF(M32&gt;$AH32,($H32-M32)*Constants!$G$9,($H32-$AH32)*Constants!$G$9),0),"")</f>
        <v/>
      </c>
      <c r="AN32" s="88" t="str">
        <f>IF(ISNUMBER(N32),IF(AND(N32&lt;$H32,$H32&gt;$AH32),IF(N32&gt;$AH32,($H32-N32)*Constants!$G$9,($H32-$AH32)*Constants!$G$9),0),"")</f>
        <v/>
      </c>
      <c r="AO32" s="88" t="str">
        <f>IF(ISNUMBER(I32),IF(AND(I32&lt;$H32,I32&lt;$AH32),IF($H32&gt;$AH32,($AH32-I32)*Constants!$G$10,($H32-I32)*Constants!$G$10),0),"")</f>
        <v/>
      </c>
      <c r="AP32" s="88" t="str">
        <f>IF(ISNUMBER(J32),IF(AND(J32&lt;$H32,J32&lt;$AH32),IF($H32&gt;$AH32,($AH32-J32)*Constants!$G$10,($H32-J32)*Constants!$G$10),0),"")</f>
        <v/>
      </c>
      <c r="AQ32" s="88" t="str">
        <f>IF(ISNUMBER(K32),IF(AND(K32&lt;$H32,K32&lt;$AH32),IF($H32&gt;$AH32,($AH32-K32)*Constants!$G$10,($H32-K32)*Constants!$G$10),0),"")</f>
        <v/>
      </c>
      <c r="AR32" s="88" t="str">
        <f>IF(ISNUMBER(L32),IF(AND(L32&lt;$H32,L32&lt;$AH32),IF($H32&gt;$AH32,($AH32-L32)*Constants!$G$10,($H32-L32)*Constants!$G$10),0),"")</f>
        <v/>
      </c>
      <c r="AS32" s="88" t="str">
        <f>IF(ISNUMBER(M32),IF(AND(M32&lt;$H32,M32&lt;$AH32),IF($H32&gt;$AH32,($AH32-M32)*Constants!$G$10,($H32-M32)*Constants!$G$10),0),"")</f>
        <v/>
      </c>
      <c r="AT32" s="88" t="str">
        <f>IF(ISNUMBER(N32),IF(AND(N32&lt;$H32,N32&lt;$AH32),IF($H32&gt;$AH32,($AH32-N32)*Constants!$G$10,($H32-N32)*Constants!$G$10),0),"")</f>
        <v/>
      </c>
      <c r="AU32" s="88" t="str">
        <f>IF(ISNUMBER(I32),IF(T32="C",(I32-Constants!$E$15-Constants!$E$14)*Constants!$G$11,0),"")</f>
        <v/>
      </c>
      <c r="AV32" s="88" t="str">
        <f>IF(ISNUMBER(J32),IF(U32="C",(J32-Constants!$E$15-Constants!$E$14)*Constants!$G$11,0),"")</f>
        <v/>
      </c>
      <c r="AW32" s="88" t="str">
        <f>IF(ISNUMBER(K32),IF(V32="C",(K32-Constants!$E$15-Constants!$E$14)*Constants!$G$11,0),"")</f>
        <v/>
      </c>
      <c r="AX32" s="88" t="str">
        <f>IF(ISNUMBER(L32),IF(W32="C",(L32-Constants!$E$15-Constants!$E$14)*Constants!$G$11,0),"")</f>
        <v/>
      </c>
      <c r="AY32" s="88" t="str">
        <f>IF(ISNUMBER(M32),IF(X32="C",(M32-Constants!$E$15-Constants!$E$14)*Constants!$G$11,0),"")</f>
        <v/>
      </c>
      <c r="AZ32" s="88" t="str">
        <f>IF(ISNUMBER(N32),IF(Y32="C",(N32-Constants!$E$15-Constants!$E$14)*Constants!$G$11,0),"")</f>
        <v/>
      </c>
      <c r="BA32" s="88" t="str">
        <f t="shared" si="32"/>
        <v/>
      </c>
      <c r="BB32" s="88" t="str">
        <f t="shared" si="33"/>
        <v/>
      </c>
      <c r="BC32" s="88" t="str">
        <f t="shared" si="34"/>
        <v/>
      </c>
      <c r="BD32" s="88" t="str">
        <f t="shared" si="34"/>
        <v/>
      </c>
      <c r="BE32" s="88" t="str">
        <f t="shared" si="35"/>
        <v/>
      </c>
      <c r="BF32" s="62" t="str">
        <f t="shared" si="36"/>
        <v/>
      </c>
      <c r="BG32" s="128" t="str">
        <f t="shared" si="3"/>
        <v/>
      </c>
      <c r="BH32" s="129" t="str">
        <f t="shared" si="4"/>
        <v/>
      </c>
      <c r="BI32" s="129" t="str">
        <f t="shared" si="5"/>
        <v/>
      </c>
      <c r="BJ32" s="129" t="str">
        <f t="shared" si="6"/>
        <v/>
      </c>
      <c r="BK32" s="129" t="str">
        <f t="shared" si="7"/>
        <v/>
      </c>
      <c r="BL32" s="129" t="str">
        <f t="shared" si="8"/>
        <v/>
      </c>
      <c r="BM32" s="129" t="str">
        <f t="shared" si="9"/>
        <v/>
      </c>
      <c r="BN32" s="129" t="str">
        <f t="shared" si="10"/>
        <v/>
      </c>
      <c r="BO32" s="130" t="str">
        <f t="shared" si="11"/>
        <v/>
      </c>
      <c r="BP32" s="18"/>
    </row>
    <row r="33" spans="1:68" x14ac:dyDescent="0.35">
      <c r="A33" s="32"/>
      <c r="B33" s="40"/>
      <c r="C33" s="14"/>
      <c r="D33" s="26">
        <v>1</v>
      </c>
      <c r="E33" s="51" t="s">
        <v>315</v>
      </c>
      <c r="F33" s="49"/>
      <c r="G33" s="47"/>
      <c r="H33" s="47"/>
      <c r="I33" s="47"/>
      <c r="J33" s="47"/>
      <c r="K33" s="47"/>
      <c r="L33" s="47"/>
      <c r="M33" s="47"/>
      <c r="N33" s="50"/>
      <c r="O33" s="69">
        <f t="shared" si="12"/>
        <v>57</v>
      </c>
      <c r="P33" s="70">
        <f t="shared" si="13"/>
        <v>64</v>
      </c>
      <c r="Q33" s="13" t="str">
        <f t="shared" si="14"/>
        <v/>
      </c>
      <c r="R33" s="13" t="str">
        <f t="shared" si="15"/>
        <v/>
      </c>
      <c r="S33" s="13" t="str">
        <f t="shared" si="16"/>
        <v/>
      </c>
      <c r="T33" s="13" t="str">
        <f t="shared" si="17"/>
        <v/>
      </c>
      <c r="U33" s="13" t="str">
        <f t="shared" si="18"/>
        <v/>
      </c>
      <c r="V33" s="13" t="str">
        <f t="shared" si="19"/>
        <v/>
      </c>
      <c r="W33" s="13" t="str">
        <f t="shared" si="20"/>
        <v/>
      </c>
      <c r="X33" s="13" t="str">
        <f t="shared" si="21"/>
        <v/>
      </c>
      <c r="Y33" s="13" t="str">
        <f t="shared" si="22"/>
        <v/>
      </c>
      <c r="Z33" s="58" t="str">
        <f t="shared" si="23"/>
        <v/>
      </c>
      <c r="AA33" s="186" t="str">
        <f t="shared" si="24"/>
        <v/>
      </c>
      <c r="AB33" s="186" t="str">
        <f t="shared" si="25"/>
        <v/>
      </c>
      <c r="AC33" s="186" t="str">
        <f t="shared" si="26"/>
        <v/>
      </c>
      <c r="AD33" s="186" t="str">
        <f t="shared" si="27"/>
        <v/>
      </c>
      <c r="AE33" s="186" t="str">
        <f t="shared" si="28"/>
        <v/>
      </c>
      <c r="AF33" s="186" t="str">
        <f t="shared" si="29"/>
        <v/>
      </c>
      <c r="AG33" s="59" t="str">
        <f t="shared" si="30"/>
        <v/>
      </c>
      <c r="AH33" s="58">
        <f t="shared" si="31"/>
        <v>0</v>
      </c>
      <c r="AI33" s="88" t="str">
        <f>IF(ISNUMBER(I33),IF(AND(I33&lt;$H33,$H33&gt;$AH33),IF(I33&gt;$AH33,($H33-I33)*Constants!$G$9,($H33-$AH33)*Constants!$G$9),0),"")</f>
        <v/>
      </c>
      <c r="AJ33" s="88" t="str">
        <f>IF(ISNUMBER(J33),IF(AND(J33&lt;$H33,$H33&gt;$AH33),IF(J33&gt;$AH33,($H33-J33)*Constants!$G$9,($H33-$AH33)*Constants!$G$9),0),"")</f>
        <v/>
      </c>
      <c r="AK33" s="88" t="str">
        <f>IF(ISNUMBER(K33),IF(AND(K33&lt;$H33,$H33&gt;$AH33),IF(K33&gt;$AH33,($H33-K33)*Constants!$G$9,($H33-$AH33)*Constants!$G$9),0),"")</f>
        <v/>
      </c>
      <c r="AL33" s="88" t="str">
        <f>IF(ISNUMBER(L33),IF(AND(L33&lt;$H33,$H33&gt;$AH33),IF(L33&gt;$AH33,($H33-L33)*Constants!$G$9,($H33-$AH33)*Constants!$G$9),0),"")</f>
        <v/>
      </c>
      <c r="AM33" s="88" t="str">
        <f>IF(ISNUMBER(M33),IF(AND(M33&lt;$H33,$H33&gt;$AH33),IF(M33&gt;$AH33,($H33-M33)*Constants!$G$9,($H33-$AH33)*Constants!$G$9),0),"")</f>
        <v/>
      </c>
      <c r="AN33" s="88" t="str">
        <f>IF(ISNUMBER(N33),IF(AND(N33&lt;$H33,$H33&gt;$AH33),IF(N33&gt;$AH33,($H33-N33)*Constants!$G$9,($H33-$AH33)*Constants!$G$9),0),"")</f>
        <v/>
      </c>
      <c r="AO33" s="88" t="str">
        <f>IF(ISNUMBER(I33),IF(AND(I33&lt;$H33,I33&lt;$AH33),IF($H33&gt;$AH33,($AH33-I33)*Constants!$G$10,($H33-I33)*Constants!$G$10),0),"")</f>
        <v/>
      </c>
      <c r="AP33" s="88" t="str">
        <f>IF(ISNUMBER(J33),IF(AND(J33&lt;$H33,J33&lt;$AH33),IF($H33&gt;$AH33,($AH33-J33)*Constants!$G$10,($H33-J33)*Constants!$G$10),0),"")</f>
        <v/>
      </c>
      <c r="AQ33" s="88" t="str">
        <f>IF(ISNUMBER(K33),IF(AND(K33&lt;$H33,K33&lt;$AH33),IF($H33&gt;$AH33,($AH33-K33)*Constants!$G$10,($H33-K33)*Constants!$G$10),0),"")</f>
        <v/>
      </c>
      <c r="AR33" s="88" t="str">
        <f>IF(ISNUMBER(L33),IF(AND(L33&lt;$H33,L33&lt;$AH33),IF($H33&gt;$AH33,($AH33-L33)*Constants!$G$10,($H33-L33)*Constants!$G$10),0),"")</f>
        <v/>
      </c>
      <c r="AS33" s="88" t="str">
        <f>IF(ISNUMBER(M33),IF(AND(M33&lt;$H33,M33&lt;$AH33),IF($H33&gt;$AH33,($AH33-M33)*Constants!$G$10,($H33-M33)*Constants!$G$10),0),"")</f>
        <v/>
      </c>
      <c r="AT33" s="88" t="str">
        <f>IF(ISNUMBER(N33),IF(AND(N33&lt;$H33,N33&lt;$AH33),IF($H33&gt;$AH33,($AH33-N33)*Constants!$G$10,($H33-N33)*Constants!$G$10),0),"")</f>
        <v/>
      </c>
      <c r="AU33" s="88" t="str">
        <f>IF(ISNUMBER(I33),IF(T33="C",(I33-Constants!$E$15-Constants!$E$14)*Constants!$G$11,0),"")</f>
        <v/>
      </c>
      <c r="AV33" s="88" t="str">
        <f>IF(ISNUMBER(J33),IF(U33="C",(J33-Constants!$E$15-Constants!$E$14)*Constants!$G$11,0),"")</f>
        <v/>
      </c>
      <c r="AW33" s="88" t="str">
        <f>IF(ISNUMBER(K33),IF(V33="C",(K33-Constants!$E$15-Constants!$E$14)*Constants!$G$11,0),"")</f>
        <v/>
      </c>
      <c r="AX33" s="88" t="str">
        <f>IF(ISNUMBER(L33),IF(W33="C",(L33-Constants!$E$15-Constants!$E$14)*Constants!$G$11,0),"")</f>
        <v/>
      </c>
      <c r="AY33" s="88" t="str">
        <f>IF(ISNUMBER(M33),IF(X33="C",(M33-Constants!$E$15-Constants!$E$14)*Constants!$G$11,0),"")</f>
        <v/>
      </c>
      <c r="AZ33" s="88" t="str">
        <f>IF(ISNUMBER(N33),IF(Y33="C",(N33-Constants!$E$15-Constants!$E$14)*Constants!$G$11,0),"")</f>
        <v/>
      </c>
      <c r="BA33" s="88" t="str">
        <f t="shared" si="32"/>
        <v/>
      </c>
      <c r="BB33" s="88" t="str">
        <f t="shared" si="33"/>
        <v/>
      </c>
      <c r="BC33" s="88" t="str">
        <f t="shared" si="34"/>
        <v/>
      </c>
      <c r="BD33" s="88" t="str">
        <f t="shared" si="34"/>
        <v/>
      </c>
      <c r="BE33" s="88" t="str">
        <f t="shared" si="35"/>
        <v/>
      </c>
      <c r="BF33" s="62" t="str">
        <f t="shared" si="36"/>
        <v/>
      </c>
      <c r="BG33" s="128" t="str">
        <f t="shared" si="3"/>
        <v/>
      </c>
      <c r="BH33" s="129" t="str">
        <f t="shared" si="4"/>
        <v/>
      </c>
      <c r="BI33" s="129" t="str">
        <f t="shared" si="5"/>
        <v/>
      </c>
      <c r="BJ33" s="129" t="str">
        <f t="shared" si="6"/>
        <v/>
      </c>
      <c r="BK33" s="129" t="str">
        <f t="shared" si="7"/>
        <v/>
      </c>
      <c r="BL33" s="129" t="str">
        <f t="shared" si="8"/>
        <v/>
      </c>
      <c r="BM33" s="129" t="str">
        <f t="shared" si="9"/>
        <v/>
      </c>
      <c r="BN33" s="129" t="str">
        <f t="shared" si="10"/>
        <v/>
      </c>
      <c r="BO33" s="130" t="str">
        <f t="shared" si="11"/>
        <v/>
      </c>
      <c r="BP33" s="18"/>
    </row>
    <row r="34" spans="1:68" x14ac:dyDescent="0.35">
      <c r="A34" s="32"/>
      <c r="B34" s="40"/>
      <c r="C34" s="14"/>
      <c r="D34" s="26">
        <v>1</v>
      </c>
      <c r="E34" s="51" t="s">
        <v>315</v>
      </c>
      <c r="F34" s="49"/>
      <c r="G34" s="47"/>
      <c r="H34" s="47"/>
      <c r="I34" s="47"/>
      <c r="J34" s="47"/>
      <c r="K34" s="47"/>
      <c r="L34" s="47"/>
      <c r="M34" s="47"/>
      <c r="N34" s="50"/>
      <c r="O34" s="69">
        <f t="shared" si="12"/>
        <v>57</v>
      </c>
      <c r="P34" s="70">
        <f t="shared" si="13"/>
        <v>64</v>
      </c>
      <c r="Q34" s="13" t="str">
        <f t="shared" si="14"/>
        <v/>
      </c>
      <c r="R34" s="13" t="str">
        <f t="shared" si="15"/>
        <v/>
      </c>
      <c r="S34" s="13" t="str">
        <f t="shared" si="16"/>
        <v/>
      </c>
      <c r="T34" s="13" t="str">
        <f t="shared" si="17"/>
        <v/>
      </c>
      <c r="U34" s="13" t="str">
        <f t="shared" si="18"/>
        <v/>
      </c>
      <c r="V34" s="13" t="str">
        <f t="shared" si="19"/>
        <v/>
      </c>
      <c r="W34" s="13" t="str">
        <f t="shared" si="20"/>
        <v/>
      </c>
      <c r="X34" s="13" t="str">
        <f t="shared" si="21"/>
        <v/>
      </c>
      <c r="Y34" s="13" t="str">
        <f t="shared" si="22"/>
        <v/>
      </c>
      <c r="Z34" s="58" t="str">
        <f t="shared" si="23"/>
        <v/>
      </c>
      <c r="AA34" s="186" t="str">
        <f t="shared" si="24"/>
        <v/>
      </c>
      <c r="AB34" s="186" t="str">
        <f t="shared" si="25"/>
        <v/>
      </c>
      <c r="AC34" s="186" t="str">
        <f t="shared" si="26"/>
        <v/>
      </c>
      <c r="AD34" s="186" t="str">
        <f t="shared" si="27"/>
        <v/>
      </c>
      <c r="AE34" s="186" t="str">
        <f t="shared" si="28"/>
        <v/>
      </c>
      <c r="AF34" s="186" t="str">
        <f t="shared" si="29"/>
        <v/>
      </c>
      <c r="AG34" s="59" t="str">
        <f t="shared" si="30"/>
        <v/>
      </c>
      <c r="AH34" s="58">
        <f t="shared" si="31"/>
        <v>0</v>
      </c>
      <c r="AI34" s="88" t="str">
        <f>IF(ISNUMBER(I34),IF(AND(I34&lt;$H34,$H34&gt;$AH34),IF(I34&gt;$AH34,($H34-I34)*Constants!$G$9,($H34-$AH34)*Constants!$G$9),0),"")</f>
        <v/>
      </c>
      <c r="AJ34" s="88" t="str">
        <f>IF(ISNUMBER(J34),IF(AND(J34&lt;$H34,$H34&gt;$AH34),IF(J34&gt;$AH34,($H34-J34)*Constants!$G$9,($H34-$AH34)*Constants!$G$9),0),"")</f>
        <v/>
      </c>
      <c r="AK34" s="88" t="str">
        <f>IF(ISNUMBER(K34),IF(AND(K34&lt;$H34,$H34&gt;$AH34),IF(K34&gt;$AH34,($H34-K34)*Constants!$G$9,($H34-$AH34)*Constants!$G$9),0),"")</f>
        <v/>
      </c>
      <c r="AL34" s="88" t="str">
        <f>IF(ISNUMBER(L34),IF(AND(L34&lt;$H34,$H34&gt;$AH34),IF(L34&gt;$AH34,($H34-L34)*Constants!$G$9,($H34-$AH34)*Constants!$G$9),0),"")</f>
        <v/>
      </c>
      <c r="AM34" s="88" t="str">
        <f>IF(ISNUMBER(M34),IF(AND(M34&lt;$H34,$H34&gt;$AH34),IF(M34&gt;$AH34,($H34-M34)*Constants!$G$9,($H34-$AH34)*Constants!$G$9),0),"")</f>
        <v/>
      </c>
      <c r="AN34" s="88" t="str">
        <f>IF(ISNUMBER(N34),IF(AND(N34&lt;$H34,$H34&gt;$AH34),IF(N34&gt;$AH34,($H34-N34)*Constants!$G$9,($H34-$AH34)*Constants!$G$9),0),"")</f>
        <v/>
      </c>
      <c r="AO34" s="88" t="str">
        <f>IF(ISNUMBER(I34),IF(AND(I34&lt;$H34,I34&lt;$AH34),IF($H34&gt;$AH34,($AH34-I34)*Constants!$G$10,($H34-I34)*Constants!$G$10),0),"")</f>
        <v/>
      </c>
      <c r="AP34" s="88" t="str">
        <f>IF(ISNUMBER(J34),IF(AND(J34&lt;$H34,J34&lt;$AH34),IF($H34&gt;$AH34,($AH34-J34)*Constants!$G$10,($H34-J34)*Constants!$G$10),0),"")</f>
        <v/>
      </c>
      <c r="AQ34" s="88" t="str">
        <f>IF(ISNUMBER(K34),IF(AND(K34&lt;$H34,K34&lt;$AH34),IF($H34&gt;$AH34,($AH34-K34)*Constants!$G$10,($H34-K34)*Constants!$G$10),0),"")</f>
        <v/>
      </c>
      <c r="AR34" s="88" t="str">
        <f>IF(ISNUMBER(L34),IF(AND(L34&lt;$H34,L34&lt;$AH34),IF($H34&gt;$AH34,($AH34-L34)*Constants!$G$10,($H34-L34)*Constants!$G$10),0),"")</f>
        <v/>
      </c>
      <c r="AS34" s="88" t="str">
        <f>IF(ISNUMBER(M34),IF(AND(M34&lt;$H34,M34&lt;$AH34),IF($H34&gt;$AH34,($AH34-M34)*Constants!$G$10,($H34-M34)*Constants!$G$10),0),"")</f>
        <v/>
      </c>
      <c r="AT34" s="88" t="str">
        <f>IF(ISNUMBER(N34),IF(AND(N34&lt;$H34,N34&lt;$AH34),IF($H34&gt;$AH34,($AH34-N34)*Constants!$G$10,($H34-N34)*Constants!$G$10),0),"")</f>
        <v/>
      </c>
      <c r="AU34" s="88" t="str">
        <f>IF(ISNUMBER(I34),IF(T34="C",(I34-Constants!$E$15-Constants!$E$14)*Constants!$G$11,0),"")</f>
        <v/>
      </c>
      <c r="AV34" s="88" t="str">
        <f>IF(ISNUMBER(J34),IF(U34="C",(J34-Constants!$E$15-Constants!$E$14)*Constants!$G$11,0),"")</f>
        <v/>
      </c>
      <c r="AW34" s="88" t="str">
        <f>IF(ISNUMBER(K34),IF(V34="C",(K34-Constants!$E$15-Constants!$E$14)*Constants!$G$11,0),"")</f>
        <v/>
      </c>
      <c r="AX34" s="88" t="str">
        <f>IF(ISNUMBER(L34),IF(W34="C",(L34-Constants!$E$15-Constants!$E$14)*Constants!$G$11,0),"")</f>
        <v/>
      </c>
      <c r="AY34" s="88" t="str">
        <f>IF(ISNUMBER(M34),IF(X34="C",(M34-Constants!$E$15-Constants!$E$14)*Constants!$G$11,0),"")</f>
        <v/>
      </c>
      <c r="AZ34" s="88" t="str">
        <f>IF(ISNUMBER(N34),IF(Y34="C",(N34-Constants!$E$15-Constants!$E$14)*Constants!$G$11,0),"")</f>
        <v/>
      </c>
      <c r="BA34" s="88" t="str">
        <f t="shared" si="32"/>
        <v/>
      </c>
      <c r="BB34" s="88" t="str">
        <f t="shared" si="33"/>
        <v/>
      </c>
      <c r="BC34" s="88" t="str">
        <f t="shared" si="34"/>
        <v/>
      </c>
      <c r="BD34" s="88" t="str">
        <f t="shared" si="34"/>
        <v/>
      </c>
      <c r="BE34" s="88" t="str">
        <f t="shared" si="35"/>
        <v/>
      </c>
      <c r="BF34" s="62" t="str">
        <f t="shared" si="36"/>
        <v/>
      </c>
      <c r="BG34" s="128" t="str">
        <f t="shared" si="3"/>
        <v/>
      </c>
      <c r="BH34" s="129" t="str">
        <f t="shared" si="4"/>
        <v/>
      </c>
      <c r="BI34" s="129" t="str">
        <f t="shared" si="5"/>
        <v/>
      </c>
      <c r="BJ34" s="129" t="str">
        <f t="shared" si="6"/>
        <v/>
      </c>
      <c r="BK34" s="129" t="str">
        <f t="shared" si="7"/>
        <v/>
      </c>
      <c r="BL34" s="129" t="str">
        <f t="shared" si="8"/>
        <v/>
      </c>
      <c r="BM34" s="129" t="str">
        <f t="shared" si="9"/>
        <v/>
      </c>
      <c r="BN34" s="129" t="str">
        <f t="shared" si="10"/>
        <v/>
      </c>
      <c r="BO34" s="130" t="str">
        <f t="shared" si="11"/>
        <v/>
      </c>
      <c r="BP34" s="18"/>
    </row>
    <row r="35" spans="1:68" x14ac:dyDescent="0.35">
      <c r="A35" s="32"/>
      <c r="B35" s="40"/>
      <c r="C35" s="14"/>
      <c r="D35" s="26">
        <v>1</v>
      </c>
      <c r="E35" s="51" t="s">
        <v>315</v>
      </c>
      <c r="F35" s="49"/>
      <c r="G35" s="47"/>
      <c r="H35" s="47"/>
      <c r="I35" s="47"/>
      <c r="J35" s="47"/>
      <c r="K35" s="47"/>
      <c r="L35" s="47"/>
      <c r="M35" s="47"/>
      <c r="N35" s="50"/>
      <c r="O35" s="69">
        <f t="shared" si="12"/>
        <v>57</v>
      </c>
      <c r="P35" s="70">
        <f t="shared" si="13"/>
        <v>64</v>
      </c>
      <c r="Q35" s="13" t="str">
        <f t="shared" si="14"/>
        <v/>
      </c>
      <c r="R35" s="13" t="str">
        <f t="shared" si="15"/>
        <v/>
      </c>
      <c r="S35" s="13" t="str">
        <f t="shared" si="16"/>
        <v/>
      </c>
      <c r="T35" s="13" t="str">
        <f t="shared" si="17"/>
        <v/>
      </c>
      <c r="U35" s="13" t="str">
        <f t="shared" si="18"/>
        <v/>
      </c>
      <c r="V35" s="13" t="str">
        <f t="shared" si="19"/>
        <v/>
      </c>
      <c r="W35" s="13" t="str">
        <f t="shared" si="20"/>
        <v/>
      </c>
      <c r="X35" s="13" t="str">
        <f t="shared" si="21"/>
        <v/>
      </c>
      <c r="Y35" s="13" t="str">
        <f t="shared" si="22"/>
        <v/>
      </c>
      <c r="Z35" s="58" t="str">
        <f t="shared" si="23"/>
        <v/>
      </c>
      <c r="AA35" s="186" t="str">
        <f t="shared" si="24"/>
        <v/>
      </c>
      <c r="AB35" s="186" t="str">
        <f t="shared" si="25"/>
        <v/>
      </c>
      <c r="AC35" s="186" t="str">
        <f t="shared" si="26"/>
        <v/>
      </c>
      <c r="AD35" s="186" t="str">
        <f t="shared" si="27"/>
        <v/>
      </c>
      <c r="AE35" s="186" t="str">
        <f t="shared" si="28"/>
        <v/>
      </c>
      <c r="AF35" s="186" t="str">
        <f t="shared" si="29"/>
        <v/>
      </c>
      <c r="AG35" s="59" t="str">
        <f t="shared" si="30"/>
        <v/>
      </c>
      <c r="AH35" s="58">
        <f t="shared" si="31"/>
        <v>0</v>
      </c>
      <c r="AI35" s="88" t="str">
        <f>IF(ISNUMBER(I35),IF(AND(I35&lt;$H35,$H35&gt;$AH35),IF(I35&gt;$AH35,($H35-I35)*Constants!$G$9,($H35-$AH35)*Constants!$G$9),0),"")</f>
        <v/>
      </c>
      <c r="AJ35" s="88" t="str">
        <f>IF(ISNUMBER(J35),IF(AND(J35&lt;$H35,$H35&gt;$AH35),IF(J35&gt;$AH35,($H35-J35)*Constants!$G$9,($H35-$AH35)*Constants!$G$9),0),"")</f>
        <v/>
      </c>
      <c r="AK35" s="88" t="str">
        <f>IF(ISNUMBER(K35),IF(AND(K35&lt;$H35,$H35&gt;$AH35),IF(K35&gt;$AH35,($H35-K35)*Constants!$G$9,($H35-$AH35)*Constants!$G$9),0),"")</f>
        <v/>
      </c>
      <c r="AL35" s="88" t="str">
        <f>IF(ISNUMBER(L35),IF(AND(L35&lt;$H35,$H35&gt;$AH35),IF(L35&gt;$AH35,($H35-L35)*Constants!$G$9,($H35-$AH35)*Constants!$G$9),0),"")</f>
        <v/>
      </c>
      <c r="AM35" s="88" t="str">
        <f>IF(ISNUMBER(M35),IF(AND(M35&lt;$H35,$H35&gt;$AH35),IF(M35&gt;$AH35,($H35-M35)*Constants!$G$9,($H35-$AH35)*Constants!$G$9),0),"")</f>
        <v/>
      </c>
      <c r="AN35" s="88" t="str">
        <f>IF(ISNUMBER(N35),IF(AND(N35&lt;$H35,$H35&gt;$AH35),IF(N35&gt;$AH35,($H35-N35)*Constants!$G$9,($H35-$AH35)*Constants!$G$9),0),"")</f>
        <v/>
      </c>
      <c r="AO35" s="88" t="str">
        <f>IF(ISNUMBER(I35),IF(AND(I35&lt;$H35,I35&lt;$AH35),IF($H35&gt;$AH35,($AH35-I35)*Constants!$G$10,($H35-I35)*Constants!$G$10),0),"")</f>
        <v/>
      </c>
      <c r="AP35" s="88" t="str">
        <f>IF(ISNUMBER(J35),IF(AND(J35&lt;$H35,J35&lt;$AH35),IF($H35&gt;$AH35,($AH35-J35)*Constants!$G$10,($H35-J35)*Constants!$G$10),0),"")</f>
        <v/>
      </c>
      <c r="AQ35" s="88" t="str">
        <f>IF(ISNUMBER(K35),IF(AND(K35&lt;$H35,K35&lt;$AH35),IF($H35&gt;$AH35,($AH35-K35)*Constants!$G$10,($H35-K35)*Constants!$G$10),0),"")</f>
        <v/>
      </c>
      <c r="AR35" s="88" t="str">
        <f>IF(ISNUMBER(L35),IF(AND(L35&lt;$H35,L35&lt;$AH35),IF($H35&gt;$AH35,($AH35-L35)*Constants!$G$10,($H35-L35)*Constants!$G$10),0),"")</f>
        <v/>
      </c>
      <c r="AS35" s="88" t="str">
        <f>IF(ISNUMBER(M35),IF(AND(M35&lt;$H35,M35&lt;$AH35),IF($H35&gt;$AH35,($AH35-M35)*Constants!$G$10,($H35-M35)*Constants!$G$10),0),"")</f>
        <v/>
      </c>
      <c r="AT35" s="88" t="str">
        <f>IF(ISNUMBER(N35),IF(AND(N35&lt;$H35,N35&lt;$AH35),IF($H35&gt;$AH35,($AH35-N35)*Constants!$G$10,($H35-N35)*Constants!$G$10),0),"")</f>
        <v/>
      </c>
      <c r="AU35" s="88" t="str">
        <f>IF(ISNUMBER(I35),IF(T35="C",(I35-Constants!$E$15-Constants!$E$14)*Constants!$G$11,0),"")</f>
        <v/>
      </c>
      <c r="AV35" s="88" t="str">
        <f>IF(ISNUMBER(J35),IF(U35="C",(J35-Constants!$E$15-Constants!$E$14)*Constants!$G$11,0),"")</f>
        <v/>
      </c>
      <c r="AW35" s="88" t="str">
        <f>IF(ISNUMBER(K35),IF(V35="C",(K35-Constants!$E$15-Constants!$E$14)*Constants!$G$11,0),"")</f>
        <v/>
      </c>
      <c r="AX35" s="88" t="str">
        <f>IF(ISNUMBER(L35),IF(W35="C",(L35-Constants!$E$15-Constants!$E$14)*Constants!$G$11,0),"")</f>
        <v/>
      </c>
      <c r="AY35" s="88" t="str">
        <f>IF(ISNUMBER(M35),IF(X35="C",(M35-Constants!$E$15-Constants!$E$14)*Constants!$G$11,0),"")</f>
        <v/>
      </c>
      <c r="AZ35" s="88" t="str">
        <f>IF(ISNUMBER(N35),IF(Y35="C",(N35-Constants!$E$15-Constants!$E$14)*Constants!$G$11,0),"")</f>
        <v/>
      </c>
      <c r="BA35" s="88" t="str">
        <f t="shared" si="32"/>
        <v/>
      </c>
      <c r="BB35" s="88" t="str">
        <f t="shared" si="33"/>
        <v/>
      </c>
      <c r="BC35" s="88" t="str">
        <f t="shared" si="34"/>
        <v/>
      </c>
      <c r="BD35" s="88" t="str">
        <f t="shared" si="34"/>
        <v/>
      </c>
      <c r="BE35" s="88" t="str">
        <f t="shared" si="35"/>
        <v/>
      </c>
      <c r="BF35" s="62" t="str">
        <f t="shared" si="36"/>
        <v/>
      </c>
      <c r="BG35" s="128" t="str">
        <f t="shared" ref="BG35:BG66" si="37">IF(ISNUMBER(F35),VLOOKUP(F35,QALYs,2),"")</f>
        <v/>
      </c>
      <c r="BH35" s="129" t="str">
        <f t="shared" ref="BH35:BH66" si="38">IF(ISNUMBER(G35),VLOOKUP(G35,QALYs,2),"")</f>
        <v/>
      </c>
      <c r="BI35" s="129" t="str">
        <f t="shared" ref="BI35:BI66" si="39">IF(ISNUMBER(H35),VLOOKUP(H35,QALYs,2),"")</f>
        <v/>
      </c>
      <c r="BJ35" s="129" t="str">
        <f t="shared" ref="BJ35:BJ66" si="40">IF(ISNUMBER(I35),VLOOKUP(I35,QALYs,2),"")</f>
        <v/>
      </c>
      <c r="BK35" s="129" t="str">
        <f t="shared" ref="BK35:BK66" si="41">IF(ISNUMBER(J35),VLOOKUP(J35,QALYs,2),"")</f>
        <v/>
      </c>
      <c r="BL35" s="129" t="str">
        <f t="shared" ref="BL35:BL66" si="42">IF(ISNUMBER(K35),VLOOKUP(K35,QALYs,2),"")</f>
        <v/>
      </c>
      <c r="BM35" s="129" t="str">
        <f t="shared" ref="BM35:BM66" si="43">IF(ISNUMBER(L35),VLOOKUP(L35,QALYs,2),"")</f>
        <v/>
      </c>
      <c r="BN35" s="129" t="str">
        <f t="shared" ref="BN35:BN66" si="44">IF(ISNUMBER(M35),VLOOKUP(M35,QALYs,2),"")</f>
        <v/>
      </c>
      <c r="BO35" s="130" t="str">
        <f t="shared" ref="BO35:BO66" si="45">IF(ISNUMBER(N35),VLOOKUP(N35,QALYs,2),"")</f>
        <v/>
      </c>
      <c r="BP35" s="18"/>
    </row>
    <row r="36" spans="1:68" x14ac:dyDescent="0.35">
      <c r="A36" s="32"/>
      <c r="B36" s="40"/>
      <c r="C36" s="14"/>
      <c r="D36" s="26">
        <v>1</v>
      </c>
      <c r="E36" s="51" t="s">
        <v>315</v>
      </c>
      <c r="F36" s="49"/>
      <c r="G36" s="47"/>
      <c r="H36" s="47"/>
      <c r="I36" s="47"/>
      <c r="J36" s="47"/>
      <c r="K36" s="47"/>
      <c r="L36" s="47"/>
      <c r="M36" s="47"/>
      <c r="N36" s="50"/>
      <c r="O36" s="69">
        <f t="shared" si="12"/>
        <v>57</v>
      </c>
      <c r="P36" s="70">
        <f t="shared" si="13"/>
        <v>64</v>
      </c>
      <c r="Q36" s="13" t="str">
        <f t="shared" si="14"/>
        <v/>
      </c>
      <c r="R36" s="13" t="str">
        <f t="shared" si="15"/>
        <v/>
      </c>
      <c r="S36" s="13" t="str">
        <f t="shared" si="16"/>
        <v/>
      </c>
      <c r="T36" s="13" t="str">
        <f t="shared" si="17"/>
        <v/>
      </c>
      <c r="U36" s="13" t="str">
        <f t="shared" si="18"/>
        <v/>
      </c>
      <c r="V36" s="13" t="str">
        <f t="shared" si="19"/>
        <v/>
      </c>
      <c r="W36" s="13" t="str">
        <f t="shared" si="20"/>
        <v/>
      </c>
      <c r="X36" s="13" t="str">
        <f t="shared" si="21"/>
        <v/>
      </c>
      <c r="Y36" s="13" t="str">
        <f t="shared" si="22"/>
        <v/>
      </c>
      <c r="Z36" s="58" t="str">
        <f t="shared" si="23"/>
        <v/>
      </c>
      <c r="AA36" s="186" t="str">
        <f t="shared" si="24"/>
        <v/>
      </c>
      <c r="AB36" s="186" t="str">
        <f t="shared" si="25"/>
        <v/>
      </c>
      <c r="AC36" s="186" t="str">
        <f t="shared" si="26"/>
        <v/>
      </c>
      <c r="AD36" s="186" t="str">
        <f t="shared" si="27"/>
        <v/>
      </c>
      <c r="AE36" s="186" t="str">
        <f t="shared" si="28"/>
        <v/>
      </c>
      <c r="AF36" s="186" t="str">
        <f t="shared" si="29"/>
        <v/>
      </c>
      <c r="AG36" s="59" t="str">
        <f t="shared" si="30"/>
        <v/>
      </c>
      <c r="AH36" s="58">
        <f t="shared" si="31"/>
        <v>0</v>
      </c>
      <c r="AI36" s="88" t="str">
        <f>IF(ISNUMBER(I36),IF(AND(I36&lt;$H36,$H36&gt;$AH36),IF(I36&gt;$AH36,($H36-I36)*Constants!$G$9,($H36-$AH36)*Constants!$G$9),0),"")</f>
        <v/>
      </c>
      <c r="AJ36" s="88" t="str">
        <f>IF(ISNUMBER(J36),IF(AND(J36&lt;$H36,$H36&gt;$AH36),IF(J36&gt;$AH36,($H36-J36)*Constants!$G$9,($H36-$AH36)*Constants!$G$9),0),"")</f>
        <v/>
      </c>
      <c r="AK36" s="88" t="str">
        <f>IF(ISNUMBER(K36),IF(AND(K36&lt;$H36,$H36&gt;$AH36),IF(K36&gt;$AH36,($H36-K36)*Constants!$G$9,($H36-$AH36)*Constants!$G$9),0),"")</f>
        <v/>
      </c>
      <c r="AL36" s="88" t="str">
        <f>IF(ISNUMBER(L36),IF(AND(L36&lt;$H36,$H36&gt;$AH36),IF(L36&gt;$AH36,($H36-L36)*Constants!$G$9,($H36-$AH36)*Constants!$G$9),0),"")</f>
        <v/>
      </c>
      <c r="AM36" s="88" t="str">
        <f>IF(ISNUMBER(M36),IF(AND(M36&lt;$H36,$H36&gt;$AH36),IF(M36&gt;$AH36,($H36-M36)*Constants!$G$9,($H36-$AH36)*Constants!$G$9),0),"")</f>
        <v/>
      </c>
      <c r="AN36" s="88" t="str">
        <f>IF(ISNUMBER(N36),IF(AND(N36&lt;$H36,$H36&gt;$AH36),IF(N36&gt;$AH36,($H36-N36)*Constants!$G$9,($H36-$AH36)*Constants!$G$9),0),"")</f>
        <v/>
      </c>
      <c r="AO36" s="88" t="str">
        <f>IF(ISNUMBER(I36),IF(AND(I36&lt;$H36,I36&lt;$AH36),IF($H36&gt;$AH36,($AH36-I36)*Constants!$G$10,($H36-I36)*Constants!$G$10),0),"")</f>
        <v/>
      </c>
      <c r="AP36" s="88" t="str">
        <f>IF(ISNUMBER(J36),IF(AND(J36&lt;$H36,J36&lt;$AH36),IF($H36&gt;$AH36,($AH36-J36)*Constants!$G$10,($H36-J36)*Constants!$G$10),0),"")</f>
        <v/>
      </c>
      <c r="AQ36" s="88" t="str">
        <f>IF(ISNUMBER(K36),IF(AND(K36&lt;$H36,K36&lt;$AH36),IF($H36&gt;$AH36,($AH36-K36)*Constants!$G$10,($H36-K36)*Constants!$G$10),0),"")</f>
        <v/>
      </c>
      <c r="AR36" s="88" t="str">
        <f>IF(ISNUMBER(L36),IF(AND(L36&lt;$H36,L36&lt;$AH36),IF($H36&gt;$AH36,($AH36-L36)*Constants!$G$10,($H36-L36)*Constants!$G$10),0),"")</f>
        <v/>
      </c>
      <c r="AS36" s="88" t="str">
        <f>IF(ISNUMBER(M36),IF(AND(M36&lt;$H36,M36&lt;$AH36),IF($H36&gt;$AH36,($AH36-M36)*Constants!$G$10,($H36-M36)*Constants!$G$10),0),"")</f>
        <v/>
      </c>
      <c r="AT36" s="88" t="str">
        <f>IF(ISNUMBER(N36),IF(AND(N36&lt;$H36,N36&lt;$AH36),IF($H36&gt;$AH36,($AH36-N36)*Constants!$G$10,($H36-N36)*Constants!$G$10),0),"")</f>
        <v/>
      </c>
      <c r="AU36" s="88" t="str">
        <f>IF(ISNUMBER(I36),IF(T36="C",(I36-Constants!$E$15-Constants!$E$14)*Constants!$G$11,0),"")</f>
        <v/>
      </c>
      <c r="AV36" s="88" t="str">
        <f>IF(ISNUMBER(J36),IF(U36="C",(J36-Constants!$E$15-Constants!$E$14)*Constants!$G$11,0),"")</f>
        <v/>
      </c>
      <c r="AW36" s="88" t="str">
        <f>IF(ISNUMBER(K36),IF(V36="C",(K36-Constants!$E$15-Constants!$E$14)*Constants!$G$11,0),"")</f>
        <v/>
      </c>
      <c r="AX36" s="88" t="str">
        <f>IF(ISNUMBER(L36),IF(W36="C",(L36-Constants!$E$15-Constants!$E$14)*Constants!$G$11,0),"")</f>
        <v/>
      </c>
      <c r="AY36" s="88" t="str">
        <f>IF(ISNUMBER(M36),IF(X36="C",(M36-Constants!$E$15-Constants!$E$14)*Constants!$G$11,0),"")</f>
        <v/>
      </c>
      <c r="AZ36" s="88" t="str">
        <f>IF(ISNUMBER(N36),IF(Y36="C",(N36-Constants!$E$15-Constants!$E$14)*Constants!$G$11,0),"")</f>
        <v/>
      </c>
      <c r="BA36" s="88" t="str">
        <f t="shared" si="32"/>
        <v/>
      </c>
      <c r="BB36" s="88" t="str">
        <f t="shared" si="33"/>
        <v/>
      </c>
      <c r="BC36" s="88" t="str">
        <f t="shared" si="34"/>
        <v/>
      </c>
      <c r="BD36" s="88" t="str">
        <f t="shared" si="34"/>
        <v/>
      </c>
      <c r="BE36" s="88" t="str">
        <f t="shared" si="35"/>
        <v/>
      </c>
      <c r="BF36" s="62" t="str">
        <f t="shared" si="36"/>
        <v/>
      </c>
      <c r="BG36" s="128" t="str">
        <f t="shared" si="37"/>
        <v/>
      </c>
      <c r="BH36" s="129" t="str">
        <f t="shared" si="38"/>
        <v/>
      </c>
      <c r="BI36" s="129" t="str">
        <f t="shared" si="39"/>
        <v/>
      </c>
      <c r="BJ36" s="129" t="str">
        <f t="shared" si="40"/>
        <v/>
      </c>
      <c r="BK36" s="129" t="str">
        <f t="shared" si="41"/>
        <v/>
      </c>
      <c r="BL36" s="129" t="str">
        <f t="shared" si="42"/>
        <v/>
      </c>
      <c r="BM36" s="129" t="str">
        <f t="shared" si="43"/>
        <v/>
      </c>
      <c r="BN36" s="129" t="str">
        <f t="shared" si="44"/>
        <v/>
      </c>
      <c r="BO36" s="130" t="str">
        <f t="shared" si="45"/>
        <v/>
      </c>
      <c r="BP36" s="18"/>
    </row>
    <row r="37" spans="1:68" x14ac:dyDescent="0.35">
      <c r="A37" s="32"/>
      <c r="B37" s="40"/>
      <c r="C37" s="14"/>
      <c r="D37" s="26">
        <v>1</v>
      </c>
      <c r="E37" s="51" t="s">
        <v>315</v>
      </c>
      <c r="F37" s="49"/>
      <c r="G37" s="47"/>
      <c r="H37" s="47"/>
      <c r="I37" s="47"/>
      <c r="J37" s="47"/>
      <c r="K37" s="47"/>
      <c r="L37" s="47"/>
      <c r="M37" s="47"/>
      <c r="N37" s="50"/>
      <c r="O37" s="69">
        <f t="shared" si="12"/>
        <v>57</v>
      </c>
      <c r="P37" s="70">
        <f t="shared" si="13"/>
        <v>64</v>
      </c>
      <c r="Q37" s="13" t="str">
        <f t="shared" si="14"/>
        <v/>
      </c>
      <c r="R37" s="13" t="str">
        <f t="shared" si="15"/>
        <v/>
      </c>
      <c r="S37" s="13" t="str">
        <f t="shared" si="16"/>
        <v/>
      </c>
      <c r="T37" s="13" t="str">
        <f t="shared" si="17"/>
        <v/>
      </c>
      <c r="U37" s="13" t="str">
        <f t="shared" si="18"/>
        <v/>
      </c>
      <c r="V37" s="13" t="str">
        <f t="shared" si="19"/>
        <v/>
      </c>
      <c r="W37" s="13" t="str">
        <f t="shared" si="20"/>
        <v/>
      </c>
      <c r="X37" s="13" t="str">
        <f t="shared" si="21"/>
        <v/>
      </c>
      <c r="Y37" s="13" t="str">
        <f t="shared" si="22"/>
        <v/>
      </c>
      <c r="Z37" s="58" t="str">
        <f t="shared" si="23"/>
        <v/>
      </c>
      <c r="AA37" s="186" t="str">
        <f t="shared" si="24"/>
        <v/>
      </c>
      <c r="AB37" s="186" t="str">
        <f t="shared" si="25"/>
        <v/>
      </c>
      <c r="AC37" s="186" t="str">
        <f t="shared" si="26"/>
        <v/>
      </c>
      <c r="AD37" s="186" t="str">
        <f t="shared" si="27"/>
        <v/>
      </c>
      <c r="AE37" s="186" t="str">
        <f t="shared" si="28"/>
        <v/>
      </c>
      <c r="AF37" s="186" t="str">
        <f t="shared" si="29"/>
        <v/>
      </c>
      <c r="AG37" s="59" t="str">
        <f t="shared" si="30"/>
        <v/>
      </c>
      <c r="AH37" s="58">
        <f t="shared" si="31"/>
        <v>0</v>
      </c>
      <c r="AI37" s="88" t="str">
        <f>IF(ISNUMBER(I37),IF(AND(I37&lt;$H37,$H37&gt;$AH37),IF(I37&gt;$AH37,($H37-I37)*Constants!$G$9,($H37-$AH37)*Constants!$G$9),0),"")</f>
        <v/>
      </c>
      <c r="AJ37" s="88" t="str">
        <f>IF(ISNUMBER(J37),IF(AND(J37&lt;$H37,$H37&gt;$AH37),IF(J37&gt;$AH37,($H37-J37)*Constants!$G$9,($H37-$AH37)*Constants!$G$9),0),"")</f>
        <v/>
      </c>
      <c r="AK37" s="88" t="str">
        <f>IF(ISNUMBER(K37),IF(AND(K37&lt;$H37,$H37&gt;$AH37),IF(K37&gt;$AH37,($H37-K37)*Constants!$G$9,($H37-$AH37)*Constants!$G$9),0),"")</f>
        <v/>
      </c>
      <c r="AL37" s="88" t="str">
        <f>IF(ISNUMBER(L37),IF(AND(L37&lt;$H37,$H37&gt;$AH37),IF(L37&gt;$AH37,($H37-L37)*Constants!$G$9,($H37-$AH37)*Constants!$G$9),0),"")</f>
        <v/>
      </c>
      <c r="AM37" s="88" t="str">
        <f>IF(ISNUMBER(M37),IF(AND(M37&lt;$H37,$H37&gt;$AH37),IF(M37&gt;$AH37,($H37-M37)*Constants!$G$9,($H37-$AH37)*Constants!$G$9),0),"")</f>
        <v/>
      </c>
      <c r="AN37" s="88" t="str">
        <f>IF(ISNUMBER(N37),IF(AND(N37&lt;$H37,$H37&gt;$AH37),IF(N37&gt;$AH37,($H37-N37)*Constants!$G$9,($H37-$AH37)*Constants!$G$9),0),"")</f>
        <v/>
      </c>
      <c r="AO37" s="88" t="str">
        <f>IF(ISNUMBER(I37),IF(AND(I37&lt;$H37,I37&lt;$AH37),IF($H37&gt;$AH37,($AH37-I37)*Constants!$G$10,($H37-I37)*Constants!$G$10),0),"")</f>
        <v/>
      </c>
      <c r="AP37" s="88" t="str">
        <f>IF(ISNUMBER(J37),IF(AND(J37&lt;$H37,J37&lt;$AH37),IF($H37&gt;$AH37,($AH37-J37)*Constants!$G$10,($H37-J37)*Constants!$G$10),0),"")</f>
        <v/>
      </c>
      <c r="AQ37" s="88" t="str">
        <f>IF(ISNUMBER(K37),IF(AND(K37&lt;$H37,K37&lt;$AH37),IF($H37&gt;$AH37,($AH37-K37)*Constants!$G$10,($H37-K37)*Constants!$G$10),0),"")</f>
        <v/>
      </c>
      <c r="AR37" s="88" t="str">
        <f>IF(ISNUMBER(L37),IF(AND(L37&lt;$H37,L37&lt;$AH37),IF($H37&gt;$AH37,($AH37-L37)*Constants!$G$10,($H37-L37)*Constants!$G$10),0),"")</f>
        <v/>
      </c>
      <c r="AS37" s="88" t="str">
        <f>IF(ISNUMBER(M37),IF(AND(M37&lt;$H37,M37&lt;$AH37),IF($H37&gt;$AH37,($AH37-M37)*Constants!$G$10,($H37-M37)*Constants!$G$10),0),"")</f>
        <v/>
      </c>
      <c r="AT37" s="88" t="str">
        <f>IF(ISNUMBER(N37),IF(AND(N37&lt;$H37,N37&lt;$AH37),IF($H37&gt;$AH37,($AH37-N37)*Constants!$G$10,($H37-N37)*Constants!$G$10),0),"")</f>
        <v/>
      </c>
      <c r="AU37" s="88" t="str">
        <f>IF(ISNUMBER(I37),IF(T37="C",(I37-Constants!$E$15-Constants!$E$14)*Constants!$G$11,0),"")</f>
        <v/>
      </c>
      <c r="AV37" s="88" t="str">
        <f>IF(ISNUMBER(J37),IF(U37="C",(J37-Constants!$E$15-Constants!$E$14)*Constants!$G$11,0),"")</f>
        <v/>
      </c>
      <c r="AW37" s="88" t="str">
        <f>IF(ISNUMBER(K37),IF(V37="C",(K37-Constants!$E$15-Constants!$E$14)*Constants!$G$11,0),"")</f>
        <v/>
      </c>
      <c r="AX37" s="88" t="str">
        <f>IF(ISNUMBER(L37),IF(W37="C",(L37-Constants!$E$15-Constants!$E$14)*Constants!$G$11,0),"")</f>
        <v/>
      </c>
      <c r="AY37" s="88" t="str">
        <f>IF(ISNUMBER(M37),IF(X37="C",(M37-Constants!$E$15-Constants!$E$14)*Constants!$G$11,0),"")</f>
        <v/>
      </c>
      <c r="AZ37" s="88" t="str">
        <f>IF(ISNUMBER(N37),IF(Y37="C",(N37-Constants!$E$15-Constants!$E$14)*Constants!$G$11,0),"")</f>
        <v/>
      </c>
      <c r="BA37" s="88" t="str">
        <f t="shared" si="32"/>
        <v/>
      </c>
      <c r="BB37" s="88" t="str">
        <f t="shared" si="33"/>
        <v/>
      </c>
      <c r="BC37" s="88" t="str">
        <f t="shared" si="34"/>
        <v/>
      </c>
      <c r="BD37" s="88" t="str">
        <f t="shared" si="34"/>
        <v/>
      </c>
      <c r="BE37" s="88" t="str">
        <f t="shared" si="35"/>
        <v/>
      </c>
      <c r="BF37" s="62" t="str">
        <f t="shared" si="36"/>
        <v/>
      </c>
      <c r="BG37" s="128" t="str">
        <f t="shared" si="37"/>
        <v/>
      </c>
      <c r="BH37" s="129" t="str">
        <f t="shared" si="38"/>
        <v/>
      </c>
      <c r="BI37" s="129" t="str">
        <f t="shared" si="39"/>
        <v/>
      </c>
      <c r="BJ37" s="129" t="str">
        <f t="shared" si="40"/>
        <v/>
      </c>
      <c r="BK37" s="129" t="str">
        <f t="shared" si="41"/>
        <v/>
      </c>
      <c r="BL37" s="129" t="str">
        <f t="shared" si="42"/>
        <v/>
      </c>
      <c r="BM37" s="129" t="str">
        <f t="shared" si="43"/>
        <v/>
      </c>
      <c r="BN37" s="129" t="str">
        <f t="shared" si="44"/>
        <v/>
      </c>
      <c r="BO37" s="130" t="str">
        <f t="shared" si="45"/>
        <v/>
      </c>
      <c r="BP37" s="18"/>
    </row>
    <row r="38" spans="1:68" x14ac:dyDescent="0.35">
      <c r="A38" s="32"/>
      <c r="B38" s="40"/>
      <c r="C38" s="14"/>
      <c r="D38" s="26">
        <v>1</v>
      </c>
      <c r="E38" s="51" t="s">
        <v>315</v>
      </c>
      <c r="F38" s="49"/>
      <c r="G38" s="47"/>
      <c r="H38" s="47"/>
      <c r="I38" s="47"/>
      <c r="J38" s="47"/>
      <c r="K38" s="47"/>
      <c r="L38" s="47"/>
      <c r="M38" s="47"/>
      <c r="N38" s="50"/>
      <c r="O38" s="69">
        <f t="shared" si="12"/>
        <v>57</v>
      </c>
      <c r="P38" s="70">
        <f t="shared" si="13"/>
        <v>64</v>
      </c>
      <c r="Q38" s="13" t="str">
        <f t="shared" si="14"/>
        <v/>
      </c>
      <c r="R38" s="13" t="str">
        <f t="shared" si="15"/>
        <v/>
      </c>
      <c r="S38" s="13" t="str">
        <f t="shared" si="16"/>
        <v/>
      </c>
      <c r="T38" s="13" t="str">
        <f t="shared" si="17"/>
        <v/>
      </c>
      <c r="U38" s="13" t="str">
        <f t="shared" si="18"/>
        <v/>
      </c>
      <c r="V38" s="13" t="str">
        <f t="shared" si="19"/>
        <v/>
      </c>
      <c r="W38" s="13" t="str">
        <f t="shared" si="20"/>
        <v/>
      </c>
      <c r="X38" s="13" t="str">
        <f t="shared" si="21"/>
        <v/>
      </c>
      <c r="Y38" s="13" t="str">
        <f t="shared" si="22"/>
        <v/>
      </c>
      <c r="Z38" s="58" t="str">
        <f t="shared" si="23"/>
        <v/>
      </c>
      <c r="AA38" s="186" t="str">
        <f t="shared" si="24"/>
        <v/>
      </c>
      <c r="AB38" s="186" t="str">
        <f t="shared" si="25"/>
        <v/>
      </c>
      <c r="AC38" s="186" t="str">
        <f t="shared" si="26"/>
        <v/>
      </c>
      <c r="AD38" s="186" t="str">
        <f t="shared" si="27"/>
        <v/>
      </c>
      <c r="AE38" s="186" t="str">
        <f t="shared" si="28"/>
        <v/>
      </c>
      <c r="AF38" s="186" t="str">
        <f t="shared" si="29"/>
        <v/>
      </c>
      <c r="AG38" s="59" t="str">
        <f t="shared" si="30"/>
        <v/>
      </c>
      <c r="AH38" s="58">
        <f t="shared" si="31"/>
        <v>0</v>
      </c>
      <c r="AI38" s="88" t="str">
        <f>IF(ISNUMBER(I38),IF(AND(I38&lt;$H38,$H38&gt;$AH38),IF(I38&gt;$AH38,($H38-I38)*Constants!$G$9,($H38-$AH38)*Constants!$G$9),0),"")</f>
        <v/>
      </c>
      <c r="AJ38" s="88" t="str">
        <f>IF(ISNUMBER(J38),IF(AND(J38&lt;$H38,$H38&gt;$AH38),IF(J38&gt;$AH38,($H38-J38)*Constants!$G$9,($H38-$AH38)*Constants!$G$9),0),"")</f>
        <v/>
      </c>
      <c r="AK38" s="88" t="str">
        <f>IF(ISNUMBER(K38),IF(AND(K38&lt;$H38,$H38&gt;$AH38),IF(K38&gt;$AH38,($H38-K38)*Constants!$G$9,($H38-$AH38)*Constants!$G$9),0),"")</f>
        <v/>
      </c>
      <c r="AL38" s="88" t="str">
        <f>IF(ISNUMBER(L38),IF(AND(L38&lt;$H38,$H38&gt;$AH38),IF(L38&gt;$AH38,($H38-L38)*Constants!$G$9,($H38-$AH38)*Constants!$G$9),0),"")</f>
        <v/>
      </c>
      <c r="AM38" s="88" t="str">
        <f>IF(ISNUMBER(M38),IF(AND(M38&lt;$H38,$H38&gt;$AH38),IF(M38&gt;$AH38,($H38-M38)*Constants!$G$9,($H38-$AH38)*Constants!$G$9),0),"")</f>
        <v/>
      </c>
      <c r="AN38" s="88" t="str">
        <f>IF(ISNUMBER(N38),IF(AND(N38&lt;$H38,$H38&gt;$AH38),IF(N38&gt;$AH38,($H38-N38)*Constants!$G$9,($H38-$AH38)*Constants!$G$9),0),"")</f>
        <v/>
      </c>
      <c r="AO38" s="88" t="str">
        <f>IF(ISNUMBER(I38),IF(AND(I38&lt;$H38,I38&lt;$AH38),IF($H38&gt;$AH38,($AH38-I38)*Constants!$G$10,($H38-I38)*Constants!$G$10),0),"")</f>
        <v/>
      </c>
      <c r="AP38" s="88" t="str">
        <f>IF(ISNUMBER(J38),IF(AND(J38&lt;$H38,J38&lt;$AH38),IF($H38&gt;$AH38,($AH38-J38)*Constants!$G$10,($H38-J38)*Constants!$G$10),0),"")</f>
        <v/>
      </c>
      <c r="AQ38" s="88" t="str">
        <f>IF(ISNUMBER(K38),IF(AND(K38&lt;$H38,K38&lt;$AH38),IF($H38&gt;$AH38,($AH38-K38)*Constants!$G$10,($H38-K38)*Constants!$G$10),0),"")</f>
        <v/>
      </c>
      <c r="AR38" s="88" t="str">
        <f>IF(ISNUMBER(L38),IF(AND(L38&lt;$H38,L38&lt;$AH38),IF($H38&gt;$AH38,($AH38-L38)*Constants!$G$10,($H38-L38)*Constants!$G$10),0),"")</f>
        <v/>
      </c>
      <c r="AS38" s="88" t="str">
        <f>IF(ISNUMBER(M38),IF(AND(M38&lt;$H38,M38&lt;$AH38),IF($H38&gt;$AH38,($AH38-M38)*Constants!$G$10,($H38-M38)*Constants!$G$10),0),"")</f>
        <v/>
      </c>
      <c r="AT38" s="88" t="str">
        <f>IF(ISNUMBER(N38),IF(AND(N38&lt;$H38,N38&lt;$AH38),IF($H38&gt;$AH38,($AH38-N38)*Constants!$G$10,($H38-N38)*Constants!$G$10),0),"")</f>
        <v/>
      </c>
      <c r="AU38" s="88" t="str">
        <f>IF(ISNUMBER(I38),IF(T38="C",(I38-Constants!$E$15-Constants!$E$14)*Constants!$G$11,0),"")</f>
        <v/>
      </c>
      <c r="AV38" s="88" t="str">
        <f>IF(ISNUMBER(J38),IF(U38="C",(J38-Constants!$E$15-Constants!$E$14)*Constants!$G$11,0),"")</f>
        <v/>
      </c>
      <c r="AW38" s="88" t="str">
        <f>IF(ISNUMBER(K38),IF(V38="C",(K38-Constants!$E$15-Constants!$E$14)*Constants!$G$11,0),"")</f>
        <v/>
      </c>
      <c r="AX38" s="88" t="str">
        <f>IF(ISNUMBER(L38),IF(W38="C",(L38-Constants!$E$15-Constants!$E$14)*Constants!$G$11,0),"")</f>
        <v/>
      </c>
      <c r="AY38" s="88" t="str">
        <f>IF(ISNUMBER(M38),IF(X38="C",(M38-Constants!$E$15-Constants!$E$14)*Constants!$G$11,0),"")</f>
        <v/>
      </c>
      <c r="AZ38" s="88" t="str">
        <f>IF(ISNUMBER(N38),IF(Y38="C",(N38-Constants!$E$15-Constants!$E$14)*Constants!$G$11,0),"")</f>
        <v/>
      </c>
      <c r="BA38" s="88" t="str">
        <f t="shared" si="32"/>
        <v/>
      </c>
      <c r="BB38" s="88" t="str">
        <f t="shared" si="33"/>
        <v/>
      </c>
      <c r="BC38" s="88" t="str">
        <f t="shared" si="34"/>
        <v/>
      </c>
      <c r="BD38" s="88" t="str">
        <f t="shared" si="34"/>
        <v/>
      </c>
      <c r="BE38" s="88" t="str">
        <f t="shared" si="35"/>
        <v/>
      </c>
      <c r="BF38" s="62" t="str">
        <f t="shared" si="36"/>
        <v/>
      </c>
      <c r="BG38" s="128" t="str">
        <f t="shared" si="37"/>
        <v/>
      </c>
      <c r="BH38" s="129" t="str">
        <f t="shared" si="38"/>
        <v/>
      </c>
      <c r="BI38" s="129" t="str">
        <f t="shared" si="39"/>
        <v/>
      </c>
      <c r="BJ38" s="129" t="str">
        <f t="shared" si="40"/>
        <v/>
      </c>
      <c r="BK38" s="129" t="str">
        <f t="shared" si="41"/>
        <v/>
      </c>
      <c r="BL38" s="129" t="str">
        <f t="shared" si="42"/>
        <v/>
      </c>
      <c r="BM38" s="129" t="str">
        <f t="shared" si="43"/>
        <v/>
      </c>
      <c r="BN38" s="129" t="str">
        <f t="shared" si="44"/>
        <v/>
      </c>
      <c r="BO38" s="130" t="str">
        <f t="shared" si="45"/>
        <v/>
      </c>
      <c r="BP38" s="18"/>
    </row>
    <row r="39" spans="1:68" x14ac:dyDescent="0.35">
      <c r="A39" s="32"/>
      <c r="B39" s="40"/>
      <c r="C39" s="14"/>
      <c r="D39" s="26">
        <v>1</v>
      </c>
      <c r="E39" s="51" t="s">
        <v>315</v>
      </c>
      <c r="F39" s="49"/>
      <c r="G39" s="47"/>
      <c r="H39" s="47"/>
      <c r="I39" s="47"/>
      <c r="J39" s="47"/>
      <c r="K39" s="47"/>
      <c r="L39" s="47"/>
      <c r="M39" s="47"/>
      <c r="N39" s="50"/>
      <c r="O39" s="69">
        <f t="shared" si="12"/>
        <v>57</v>
      </c>
      <c r="P39" s="70">
        <f t="shared" si="13"/>
        <v>64</v>
      </c>
      <c r="Q39" s="13" t="str">
        <f t="shared" si="14"/>
        <v/>
      </c>
      <c r="R39" s="13" t="str">
        <f t="shared" si="15"/>
        <v/>
      </c>
      <c r="S39" s="13" t="str">
        <f t="shared" si="16"/>
        <v/>
      </c>
      <c r="T39" s="13" t="str">
        <f t="shared" si="17"/>
        <v/>
      </c>
      <c r="U39" s="13" t="str">
        <f t="shared" si="18"/>
        <v/>
      </c>
      <c r="V39" s="13" t="str">
        <f t="shared" si="19"/>
        <v/>
      </c>
      <c r="W39" s="13" t="str">
        <f t="shared" si="20"/>
        <v/>
      </c>
      <c r="X39" s="13" t="str">
        <f t="shared" si="21"/>
        <v/>
      </c>
      <c r="Y39" s="13" t="str">
        <f t="shared" si="22"/>
        <v/>
      </c>
      <c r="Z39" s="58" t="str">
        <f t="shared" si="23"/>
        <v/>
      </c>
      <c r="AA39" s="186" t="str">
        <f t="shared" si="24"/>
        <v/>
      </c>
      <c r="AB39" s="186" t="str">
        <f t="shared" si="25"/>
        <v/>
      </c>
      <c r="AC39" s="186" t="str">
        <f t="shared" si="26"/>
        <v/>
      </c>
      <c r="AD39" s="186" t="str">
        <f t="shared" si="27"/>
        <v/>
      </c>
      <c r="AE39" s="186" t="str">
        <f t="shared" si="28"/>
        <v/>
      </c>
      <c r="AF39" s="186" t="str">
        <f t="shared" si="29"/>
        <v/>
      </c>
      <c r="AG39" s="59" t="str">
        <f t="shared" si="30"/>
        <v/>
      </c>
      <c r="AH39" s="58">
        <f t="shared" si="31"/>
        <v>0</v>
      </c>
      <c r="AI39" s="88" t="str">
        <f>IF(ISNUMBER(I39),IF(AND(I39&lt;$H39,$H39&gt;$AH39),IF(I39&gt;$AH39,($H39-I39)*Constants!$G$9,($H39-$AH39)*Constants!$G$9),0),"")</f>
        <v/>
      </c>
      <c r="AJ39" s="88" t="str">
        <f>IF(ISNUMBER(J39),IF(AND(J39&lt;$H39,$H39&gt;$AH39),IF(J39&gt;$AH39,($H39-J39)*Constants!$G$9,($H39-$AH39)*Constants!$G$9),0),"")</f>
        <v/>
      </c>
      <c r="AK39" s="88" t="str">
        <f>IF(ISNUMBER(K39),IF(AND(K39&lt;$H39,$H39&gt;$AH39),IF(K39&gt;$AH39,($H39-K39)*Constants!$G$9,($H39-$AH39)*Constants!$G$9),0),"")</f>
        <v/>
      </c>
      <c r="AL39" s="88" t="str">
        <f>IF(ISNUMBER(L39),IF(AND(L39&lt;$H39,$H39&gt;$AH39),IF(L39&gt;$AH39,($H39-L39)*Constants!$G$9,($H39-$AH39)*Constants!$G$9),0),"")</f>
        <v/>
      </c>
      <c r="AM39" s="88" t="str">
        <f>IF(ISNUMBER(M39),IF(AND(M39&lt;$H39,$H39&gt;$AH39),IF(M39&gt;$AH39,($H39-M39)*Constants!$G$9,($H39-$AH39)*Constants!$G$9),0),"")</f>
        <v/>
      </c>
      <c r="AN39" s="88" t="str">
        <f>IF(ISNUMBER(N39),IF(AND(N39&lt;$H39,$H39&gt;$AH39),IF(N39&gt;$AH39,($H39-N39)*Constants!$G$9,($H39-$AH39)*Constants!$G$9),0),"")</f>
        <v/>
      </c>
      <c r="AO39" s="88" t="str">
        <f>IF(ISNUMBER(I39),IF(AND(I39&lt;$H39,I39&lt;$AH39),IF($H39&gt;$AH39,($AH39-I39)*Constants!$G$10,($H39-I39)*Constants!$G$10),0),"")</f>
        <v/>
      </c>
      <c r="AP39" s="88" t="str">
        <f>IF(ISNUMBER(J39),IF(AND(J39&lt;$H39,J39&lt;$AH39),IF($H39&gt;$AH39,($AH39-J39)*Constants!$G$10,($H39-J39)*Constants!$G$10),0),"")</f>
        <v/>
      </c>
      <c r="AQ39" s="88" t="str">
        <f>IF(ISNUMBER(K39),IF(AND(K39&lt;$H39,K39&lt;$AH39),IF($H39&gt;$AH39,($AH39-K39)*Constants!$G$10,($H39-K39)*Constants!$G$10),0),"")</f>
        <v/>
      </c>
      <c r="AR39" s="88" t="str">
        <f>IF(ISNUMBER(L39),IF(AND(L39&lt;$H39,L39&lt;$AH39),IF($H39&gt;$AH39,($AH39-L39)*Constants!$G$10,($H39-L39)*Constants!$G$10),0),"")</f>
        <v/>
      </c>
      <c r="AS39" s="88" t="str">
        <f>IF(ISNUMBER(M39),IF(AND(M39&lt;$H39,M39&lt;$AH39),IF($H39&gt;$AH39,($AH39-M39)*Constants!$G$10,($H39-M39)*Constants!$G$10),0),"")</f>
        <v/>
      </c>
      <c r="AT39" s="88" t="str">
        <f>IF(ISNUMBER(N39),IF(AND(N39&lt;$H39,N39&lt;$AH39),IF($H39&gt;$AH39,($AH39-N39)*Constants!$G$10,($H39-N39)*Constants!$G$10),0),"")</f>
        <v/>
      </c>
      <c r="AU39" s="88" t="str">
        <f>IF(ISNUMBER(I39),IF(T39="C",(I39-Constants!$E$15-Constants!$E$14)*Constants!$G$11,0),"")</f>
        <v/>
      </c>
      <c r="AV39" s="88" t="str">
        <f>IF(ISNUMBER(J39),IF(U39="C",(J39-Constants!$E$15-Constants!$E$14)*Constants!$G$11,0),"")</f>
        <v/>
      </c>
      <c r="AW39" s="88" t="str">
        <f>IF(ISNUMBER(K39),IF(V39="C",(K39-Constants!$E$15-Constants!$E$14)*Constants!$G$11,0),"")</f>
        <v/>
      </c>
      <c r="AX39" s="88" t="str">
        <f>IF(ISNUMBER(L39),IF(W39="C",(L39-Constants!$E$15-Constants!$E$14)*Constants!$G$11,0),"")</f>
        <v/>
      </c>
      <c r="AY39" s="88" t="str">
        <f>IF(ISNUMBER(M39),IF(X39="C",(M39-Constants!$E$15-Constants!$E$14)*Constants!$G$11,0),"")</f>
        <v/>
      </c>
      <c r="AZ39" s="88" t="str">
        <f>IF(ISNUMBER(N39),IF(Y39="C",(N39-Constants!$E$15-Constants!$E$14)*Constants!$G$11,0),"")</f>
        <v/>
      </c>
      <c r="BA39" s="88" t="str">
        <f t="shared" si="32"/>
        <v/>
      </c>
      <c r="BB39" s="88" t="str">
        <f t="shared" si="33"/>
        <v/>
      </c>
      <c r="BC39" s="88" t="str">
        <f t="shared" si="34"/>
        <v/>
      </c>
      <c r="BD39" s="88" t="str">
        <f t="shared" si="34"/>
        <v/>
      </c>
      <c r="BE39" s="88" t="str">
        <f t="shared" si="35"/>
        <v/>
      </c>
      <c r="BF39" s="62" t="str">
        <f t="shared" si="36"/>
        <v/>
      </c>
      <c r="BG39" s="128" t="str">
        <f t="shared" si="37"/>
        <v/>
      </c>
      <c r="BH39" s="129" t="str">
        <f t="shared" si="38"/>
        <v/>
      </c>
      <c r="BI39" s="129" t="str">
        <f t="shared" si="39"/>
        <v/>
      </c>
      <c r="BJ39" s="129" t="str">
        <f t="shared" si="40"/>
        <v/>
      </c>
      <c r="BK39" s="129" t="str">
        <f t="shared" si="41"/>
        <v/>
      </c>
      <c r="BL39" s="129" t="str">
        <f t="shared" si="42"/>
        <v/>
      </c>
      <c r="BM39" s="129" t="str">
        <f t="shared" si="43"/>
        <v/>
      </c>
      <c r="BN39" s="129" t="str">
        <f t="shared" si="44"/>
        <v/>
      </c>
      <c r="BO39" s="130" t="str">
        <f t="shared" si="45"/>
        <v/>
      </c>
      <c r="BP39" s="18"/>
    </row>
    <row r="40" spans="1:68" x14ac:dyDescent="0.35">
      <c r="A40" s="32"/>
      <c r="B40" s="40"/>
      <c r="C40" s="14"/>
      <c r="D40" s="26">
        <v>1</v>
      </c>
      <c r="E40" s="51" t="s">
        <v>315</v>
      </c>
      <c r="F40" s="49"/>
      <c r="G40" s="47"/>
      <c r="H40" s="47"/>
      <c r="I40" s="47"/>
      <c r="J40" s="47"/>
      <c r="K40" s="47"/>
      <c r="L40" s="47"/>
      <c r="M40" s="47"/>
      <c r="N40" s="50"/>
      <c r="O40" s="69">
        <f t="shared" si="12"/>
        <v>57</v>
      </c>
      <c r="P40" s="70">
        <f t="shared" si="13"/>
        <v>64</v>
      </c>
      <c r="Q40" s="13" t="str">
        <f t="shared" si="14"/>
        <v/>
      </c>
      <c r="R40" s="13" t="str">
        <f t="shared" si="15"/>
        <v/>
      </c>
      <c r="S40" s="13" t="str">
        <f t="shared" si="16"/>
        <v/>
      </c>
      <c r="T40" s="13" t="str">
        <f t="shared" si="17"/>
        <v/>
      </c>
      <c r="U40" s="13" t="str">
        <f t="shared" si="18"/>
        <v/>
      </c>
      <c r="V40" s="13" t="str">
        <f t="shared" si="19"/>
        <v/>
      </c>
      <c r="W40" s="13" t="str">
        <f t="shared" si="20"/>
        <v/>
      </c>
      <c r="X40" s="13" t="str">
        <f t="shared" si="21"/>
        <v/>
      </c>
      <c r="Y40" s="13" t="str">
        <f t="shared" si="22"/>
        <v/>
      </c>
      <c r="Z40" s="58" t="str">
        <f t="shared" si="23"/>
        <v/>
      </c>
      <c r="AA40" s="186" t="str">
        <f t="shared" si="24"/>
        <v/>
      </c>
      <c r="AB40" s="186" t="str">
        <f t="shared" si="25"/>
        <v/>
      </c>
      <c r="AC40" s="186" t="str">
        <f t="shared" si="26"/>
        <v/>
      </c>
      <c r="AD40" s="186" t="str">
        <f t="shared" si="27"/>
        <v/>
      </c>
      <c r="AE40" s="186" t="str">
        <f t="shared" si="28"/>
        <v/>
      </c>
      <c r="AF40" s="186" t="str">
        <f t="shared" si="29"/>
        <v/>
      </c>
      <c r="AG40" s="59" t="str">
        <f t="shared" si="30"/>
        <v/>
      </c>
      <c r="AH40" s="58">
        <f t="shared" si="31"/>
        <v>0</v>
      </c>
      <c r="AI40" s="88" t="str">
        <f>IF(ISNUMBER(I40),IF(AND(I40&lt;$H40,$H40&gt;$AH40),IF(I40&gt;$AH40,($H40-I40)*Constants!$G$9,($H40-$AH40)*Constants!$G$9),0),"")</f>
        <v/>
      </c>
      <c r="AJ40" s="88" t="str">
        <f>IF(ISNUMBER(J40),IF(AND(J40&lt;$H40,$H40&gt;$AH40),IF(J40&gt;$AH40,($H40-J40)*Constants!$G$9,($H40-$AH40)*Constants!$G$9),0),"")</f>
        <v/>
      </c>
      <c r="AK40" s="88" t="str">
        <f>IF(ISNUMBER(K40),IF(AND(K40&lt;$H40,$H40&gt;$AH40),IF(K40&gt;$AH40,($H40-K40)*Constants!$G$9,($H40-$AH40)*Constants!$G$9),0),"")</f>
        <v/>
      </c>
      <c r="AL40" s="88" t="str">
        <f>IF(ISNUMBER(L40),IF(AND(L40&lt;$H40,$H40&gt;$AH40),IF(L40&gt;$AH40,($H40-L40)*Constants!$G$9,($H40-$AH40)*Constants!$G$9),0),"")</f>
        <v/>
      </c>
      <c r="AM40" s="88" t="str">
        <f>IF(ISNUMBER(M40),IF(AND(M40&lt;$H40,$H40&gt;$AH40),IF(M40&gt;$AH40,($H40-M40)*Constants!$G$9,($H40-$AH40)*Constants!$G$9),0),"")</f>
        <v/>
      </c>
      <c r="AN40" s="88" t="str">
        <f>IF(ISNUMBER(N40),IF(AND(N40&lt;$H40,$H40&gt;$AH40),IF(N40&gt;$AH40,($H40-N40)*Constants!$G$9,($H40-$AH40)*Constants!$G$9),0),"")</f>
        <v/>
      </c>
      <c r="AO40" s="88" t="str">
        <f>IF(ISNUMBER(I40),IF(AND(I40&lt;$H40,I40&lt;$AH40),IF($H40&gt;$AH40,($AH40-I40)*Constants!$G$10,($H40-I40)*Constants!$G$10),0),"")</f>
        <v/>
      </c>
      <c r="AP40" s="88" t="str">
        <f>IF(ISNUMBER(J40),IF(AND(J40&lt;$H40,J40&lt;$AH40),IF($H40&gt;$AH40,($AH40-J40)*Constants!$G$10,($H40-J40)*Constants!$G$10),0),"")</f>
        <v/>
      </c>
      <c r="AQ40" s="88" t="str">
        <f>IF(ISNUMBER(K40),IF(AND(K40&lt;$H40,K40&lt;$AH40),IF($H40&gt;$AH40,($AH40-K40)*Constants!$G$10,($H40-K40)*Constants!$G$10),0),"")</f>
        <v/>
      </c>
      <c r="AR40" s="88" t="str">
        <f>IF(ISNUMBER(L40),IF(AND(L40&lt;$H40,L40&lt;$AH40),IF($H40&gt;$AH40,($AH40-L40)*Constants!$G$10,($H40-L40)*Constants!$G$10),0),"")</f>
        <v/>
      </c>
      <c r="AS40" s="88" t="str">
        <f>IF(ISNUMBER(M40),IF(AND(M40&lt;$H40,M40&lt;$AH40),IF($H40&gt;$AH40,($AH40-M40)*Constants!$G$10,($H40-M40)*Constants!$G$10),0),"")</f>
        <v/>
      </c>
      <c r="AT40" s="88" t="str">
        <f>IF(ISNUMBER(N40),IF(AND(N40&lt;$H40,N40&lt;$AH40),IF($H40&gt;$AH40,($AH40-N40)*Constants!$G$10,($H40-N40)*Constants!$G$10),0),"")</f>
        <v/>
      </c>
      <c r="AU40" s="88" t="str">
        <f>IF(ISNUMBER(I40),IF(T40="C",(I40-Constants!$E$15-Constants!$E$14)*Constants!$G$11,0),"")</f>
        <v/>
      </c>
      <c r="AV40" s="88" t="str">
        <f>IF(ISNUMBER(J40),IF(U40="C",(J40-Constants!$E$15-Constants!$E$14)*Constants!$G$11,0),"")</f>
        <v/>
      </c>
      <c r="AW40" s="88" t="str">
        <f>IF(ISNUMBER(K40),IF(V40="C",(K40-Constants!$E$15-Constants!$E$14)*Constants!$G$11,0),"")</f>
        <v/>
      </c>
      <c r="AX40" s="88" t="str">
        <f>IF(ISNUMBER(L40),IF(W40="C",(L40-Constants!$E$15-Constants!$E$14)*Constants!$G$11,0),"")</f>
        <v/>
      </c>
      <c r="AY40" s="88" t="str">
        <f>IF(ISNUMBER(M40),IF(X40="C",(M40-Constants!$E$15-Constants!$E$14)*Constants!$G$11,0),"")</f>
        <v/>
      </c>
      <c r="AZ40" s="88" t="str">
        <f>IF(ISNUMBER(N40),IF(Y40="C",(N40-Constants!$E$15-Constants!$E$14)*Constants!$G$11,0),"")</f>
        <v/>
      </c>
      <c r="BA40" s="88" t="str">
        <f t="shared" si="32"/>
        <v/>
      </c>
      <c r="BB40" s="88" t="str">
        <f t="shared" si="33"/>
        <v/>
      </c>
      <c r="BC40" s="88" t="str">
        <f t="shared" si="34"/>
        <v/>
      </c>
      <c r="BD40" s="88" t="str">
        <f t="shared" si="34"/>
        <v/>
      </c>
      <c r="BE40" s="88" t="str">
        <f t="shared" si="35"/>
        <v/>
      </c>
      <c r="BF40" s="62" t="str">
        <f t="shared" si="36"/>
        <v/>
      </c>
      <c r="BG40" s="128" t="str">
        <f t="shared" si="37"/>
        <v/>
      </c>
      <c r="BH40" s="129" t="str">
        <f t="shared" si="38"/>
        <v/>
      </c>
      <c r="BI40" s="129" t="str">
        <f t="shared" si="39"/>
        <v/>
      </c>
      <c r="BJ40" s="129" t="str">
        <f t="shared" si="40"/>
        <v/>
      </c>
      <c r="BK40" s="129" t="str">
        <f t="shared" si="41"/>
        <v/>
      </c>
      <c r="BL40" s="129" t="str">
        <f t="shared" si="42"/>
        <v/>
      </c>
      <c r="BM40" s="129" t="str">
        <f t="shared" si="43"/>
        <v/>
      </c>
      <c r="BN40" s="129" t="str">
        <f t="shared" si="44"/>
        <v/>
      </c>
      <c r="BO40" s="130" t="str">
        <f t="shared" si="45"/>
        <v/>
      </c>
      <c r="BP40" s="18"/>
    </row>
    <row r="41" spans="1:68" x14ac:dyDescent="0.35">
      <c r="A41" s="32"/>
      <c r="B41" s="40"/>
      <c r="C41" s="14"/>
      <c r="D41" s="26">
        <v>1</v>
      </c>
      <c r="E41" s="51" t="s">
        <v>315</v>
      </c>
      <c r="F41" s="49"/>
      <c r="G41" s="47"/>
      <c r="H41" s="47"/>
      <c r="I41" s="47"/>
      <c r="J41" s="47"/>
      <c r="K41" s="47"/>
      <c r="L41" s="47"/>
      <c r="M41" s="47"/>
      <c r="N41" s="50"/>
      <c r="O41" s="69">
        <f t="shared" si="12"/>
        <v>57</v>
      </c>
      <c r="P41" s="70">
        <f t="shared" si="13"/>
        <v>64</v>
      </c>
      <c r="Q41" s="13" t="str">
        <f t="shared" si="14"/>
        <v/>
      </c>
      <c r="R41" s="13" t="str">
        <f t="shared" si="15"/>
        <v/>
      </c>
      <c r="S41" s="13" t="str">
        <f t="shared" si="16"/>
        <v/>
      </c>
      <c r="T41" s="13" t="str">
        <f t="shared" si="17"/>
        <v/>
      </c>
      <c r="U41" s="13" t="str">
        <f t="shared" si="18"/>
        <v/>
      </c>
      <c r="V41" s="13" t="str">
        <f t="shared" si="19"/>
        <v/>
      </c>
      <c r="W41" s="13" t="str">
        <f t="shared" si="20"/>
        <v/>
      </c>
      <c r="X41" s="13" t="str">
        <f t="shared" si="21"/>
        <v/>
      </c>
      <c r="Y41" s="13" t="str">
        <f t="shared" si="22"/>
        <v/>
      </c>
      <c r="Z41" s="58" t="str">
        <f t="shared" si="23"/>
        <v/>
      </c>
      <c r="AA41" s="186" t="str">
        <f t="shared" si="24"/>
        <v/>
      </c>
      <c r="AB41" s="186" t="str">
        <f t="shared" si="25"/>
        <v/>
      </c>
      <c r="AC41" s="186" t="str">
        <f t="shared" si="26"/>
        <v/>
      </c>
      <c r="AD41" s="186" t="str">
        <f t="shared" si="27"/>
        <v/>
      </c>
      <c r="AE41" s="186" t="str">
        <f t="shared" si="28"/>
        <v/>
      </c>
      <c r="AF41" s="186" t="str">
        <f t="shared" si="29"/>
        <v/>
      </c>
      <c r="AG41" s="59" t="str">
        <f t="shared" si="30"/>
        <v/>
      </c>
      <c r="AH41" s="58">
        <f t="shared" si="31"/>
        <v>0</v>
      </c>
      <c r="AI41" s="88" t="str">
        <f>IF(ISNUMBER(I41),IF(AND(I41&lt;$H41,$H41&gt;$AH41),IF(I41&gt;$AH41,($H41-I41)*Constants!$G$9,($H41-$AH41)*Constants!$G$9),0),"")</f>
        <v/>
      </c>
      <c r="AJ41" s="88" t="str">
        <f>IF(ISNUMBER(J41),IF(AND(J41&lt;$H41,$H41&gt;$AH41),IF(J41&gt;$AH41,($H41-J41)*Constants!$G$9,($H41-$AH41)*Constants!$G$9),0),"")</f>
        <v/>
      </c>
      <c r="AK41" s="88" t="str">
        <f>IF(ISNUMBER(K41),IF(AND(K41&lt;$H41,$H41&gt;$AH41),IF(K41&gt;$AH41,($H41-K41)*Constants!$G$9,($H41-$AH41)*Constants!$G$9),0),"")</f>
        <v/>
      </c>
      <c r="AL41" s="88" t="str">
        <f>IF(ISNUMBER(L41),IF(AND(L41&lt;$H41,$H41&gt;$AH41),IF(L41&gt;$AH41,($H41-L41)*Constants!$G$9,($H41-$AH41)*Constants!$G$9),0),"")</f>
        <v/>
      </c>
      <c r="AM41" s="88" t="str">
        <f>IF(ISNUMBER(M41),IF(AND(M41&lt;$H41,$H41&gt;$AH41),IF(M41&gt;$AH41,($H41-M41)*Constants!$G$9,($H41-$AH41)*Constants!$G$9),0),"")</f>
        <v/>
      </c>
      <c r="AN41" s="88" t="str">
        <f>IF(ISNUMBER(N41),IF(AND(N41&lt;$H41,$H41&gt;$AH41),IF(N41&gt;$AH41,($H41-N41)*Constants!$G$9,($H41-$AH41)*Constants!$G$9),0),"")</f>
        <v/>
      </c>
      <c r="AO41" s="88" t="str">
        <f>IF(ISNUMBER(I41),IF(AND(I41&lt;$H41,I41&lt;$AH41),IF($H41&gt;$AH41,($AH41-I41)*Constants!$G$10,($H41-I41)*Constants!$G$10),0),"")</f>
        <v/>
      </c>
      <c r="AP41" s="88" t="str">
        <f>IF(ISNUMBER(J41),IF(AND(J41&lt;$H41,J41&lt;$AH41),IF($H41&gt;$AH41,($AH41-J41)*Constants!$G$10,($H41-J41)*Constants!$G$10),0),"")</f>
        <v/>
      </c>
      <c r="AQ41" s="88" t="str">
        <f>IF(ISNUMBER(K41),IF(AND(K41&lt;$H41,K41&lt;$AH41),IF($H41&gt;$AH41,($AH41-K41)*Constants!$G$10,($H41-K41)*Constants!$G$10),0),"")</f>
        <v/>
      </c>
      <c r="AR41" s="88" t="str">
        <f>IF(ISNUMBER(L41),IF(AND(L41&lt;$H41,L41&lt;$AH41),IF($H41&gt;$AH41,($AH41-L41)*Constants!$G$10,($H41-L41)*Constants!$G$10),0),"")</f>
        <v/>
      </c>
      <c r="AS41" s="88" t="str">
        <f>IF(ISNUMBER(M41),IF(AND(M41&lt;$H41,M41&lt;$AH41),IF($H41&gt;$AH41,($AH41-M41)*Constants!$G$10,($H41-M41)*Constants!$G$10),0),"")</f>
        <v/>
      </c>
      <c r="AT41" s="88" t="str">
        <f>IF(ISNUMBER(N41),IF(AND(N41&lt;$H41,N41&lt;$AH41),IF($H41&gt;$AH41,($AH41-N41)*Constants!$G$10,($H41-N41)*Constants!$G$10),0),"")</f>
        <v/>
      </c>
      <c r="AU41" s="88" t="str">
        <f>IF(ISNUMBER(I41),IF(T41="C",(I41-Constants!$E$15-Constants!$E$14)*Constants!$G$11,0),"")</f>
        <v/>
      </c>
      <c r="AV41" s="88" t="str">
        <f>IF(ISNUMBER(J41),IF(U41="C",(J41-Constants!$E$15-Constants!$E$14)*Constants!$G$11,0),"")</f>
        <v/>
      </c>
      <c r="AW41" s="88" t="str">
        <f>IF(ISNUMBER(K41),IF(V41="C",(K41-Constants!$E$15-Constants!$E$14)*Constants!$G$11,0),"")</f>
        <v/>
      </c>
      <c r="AX41" s="88" t="str">
        <f>IF(ISNUMBER(L41),IF(W41="C",(L41-Constants!$E$15-Constants!$E$14)*Constants!$G$11,0),"")</f>
        <v/>
      </c>
      <c r="AY41" s="88" t="str">
        <f>IF(ISNUMBER(M41),IF(X41="C",(M41-Constants!$E$15-Constants!$E$14)*Constants!$G$11,0),"")</f>
        <v/>
      </c>
      <c r="AZ41" s="88" t="str">
        <f>IF(ISNUMBER(N41),IF(Y41="C",(N41-Constants!$E$15-Constants!$E$14)*Constants!$G$11,0),"")</f>
        <v/>
      </c>
      <c r="BA41" s="88" t="str">
        <f t="shared" si="32"/>
        <v/>
      </c>
      <c r="BB41" s="88" t="str">
        <f t="shared" si="33"/>
        <v/>
      </c>
      <c r="BC41" s="88" t="str">
        <f t="shared" si="34"/>
        <v/>
      </c>
      <c r="BD41" s="88" t="str">
        <f t="shared" si="34"/>
        <v/>
      </c>
      <c r="BE41" s="88" t="str">
        <f t="shared" si="35"/>
        <v/>
      </c>
      <c r="BF41" s="62" t="str">
        <f t="shared" si="36"/>
        <v/>
      </c>
      <c r="BG41" s="128" t="str">
        <f t="shared" si="37"/>
        <v/>
      </c>
      <c r="BH41" s="129" t="str">
        <f t="shared" si="38"/>
        <v/>
      </c>
      <c r="BI41" s="129" t="str">
        <f t="shared" si="39"/>
        <v/>
      </c>
      <c r="BJ41" s="129" t="str">
        <f t="shared" si="40"/>
        <v/>
      </c>
      <c r="BK41" s="129" t="str">
        <f t="shared" si="41"/>
        <v/>
      </c>
      <c r="BL41" s="129" t="str">
        <f t="shared" si="42"/>
        <v/>
      </c>
      <c r="BM41" s="129" t="str">
        <f t="shared" si="43"/>
        <v/>
      </c>
      <c r="BN41" s="129" t="str">
        <f t="shared" si="44"/>
        <v/>
      </c>
      <c r="BO41" s="130" t="str">
        <f t="shared" si="45"/>
        <v/>
      </c>
      <c r="BP41" s="18"/>
    </row>
    <row r="42" spans="1:68" x14ac:dyDescent="0.35">
      <c r="A42" s="32"/>
      <c r="B42" s="40"/>
      <c r="C42" s="14"/>
      <c r="D42" s="26">
        <v>1</v>
      </c>
      <c r="E42" s="51" t="s">
        <v>315</v>
      </c>
      <c r="F42" s="49"/>
      <c r="G42" s="47"/>
      <c r="H42" s="47"/>
      <c r="I42" s="47"/>
      <c r="J42" s="47"/>
      <c r="K42" s="47"/>
      <c r="L42" s="47"/>
      <c r="M42" s="47"/>
      <c r="N42" s="50"/>
      <c r="O42" s="69">
        <f t="shared" si="12"/>
        <v>57</v>
      </c>
      <c r="P42" s="70">
        <f t="shared" si="13"/>
        <v>64</v>
      </c>
      <c r="Q42" s="13" t="str">
        <f t="shared" si="14"/>
        <v/>
      </c>
      <c r="R42" s="13" t="str">
        <f t="shared" si="15"/>
        <v/>
      </c>
      <c r="S42" s="13" t="str">
        <f t="shared" si="16"/>
        <v/>
      </c>
      <c r="T42" s="13" t="str">
        <f t="shared" si="17"/>
        <v/>
      </c>
      <c r="U42" s="13" t="str">
        <f t="shared" si="18"/>
        <v/>
      </c>
      <c r="V42" s="13" t="str">
        <f t="shared" si="19"/>
        <v/>
      </c>
      <c r="W42" s="13" t="str">
        <f t="shared" si="20"/>
        <v/>
      </c>
      <c r="X42" s="13" t="str">
        <f t="shared" si="21"/>
        <v/>
      </c>
      <c r="Y42" s="13" t="str">
        <f t="shared" si="22"/>
        <v/>
      </c>
      <c r="Z42" s="58" t="str">
        <f t="shared" si="23"/>
        <v/>
      </c>
      <c r="AA42" s="186" t="str">
        <f t="shared" si="24"/>
        <v/>
      </c>
      <c r="AB42" s="186" t="str">
        <f t="shared" si="25"/>
        <v/>
      </c>
      <c r="AC42" s="186" t="str">
        <f t="shared" si="26"/>
        <v/>
      </c>
      <c r="AD42" s="186" t="str">
        <f t="shared" si="27"/>
        <v/>
      </c>
      <c r="AE42" s="186" t="str">
        <f t="shared" si="28"/>
        <v/>
      </c>
      <c r="AF42" s="186" t="str">
        <f t="shared" si="29"/>
        <v/>
      </c>
      <c r="AG42" s="59" t="str">
        <f t="shared" si="30"/>
        <v/>
      </c>
      <c r="AH42" s="58">
        <f t="shared" si="31"/>
        <v>0</v>
      </c>
      <c r="AI42" s="88" t="str">
        <f>IF(ISNUMBER(I42),IF(AND(I42&lt;$H42,$H42&gt;$AH42),IF(I42&gt;$AH42,($H42-I42)*Constants!$G$9,($H42-$AH42)*Constants!$G$9),0),"")</f>
        <v/>
      </c>
      <c r="AJ42" s="88" t="str">
        <f>IF(ISNUMBER(J42),IF(AND(J42&lt;$H42,$H42&gt;$AH42),IF(J42&gt;$AH42,($H42-J42)*Constants!$G$9,($H42-$AH42)*Constants!$G$9),0),"")</f>
        <v/>
      </c>
      <c r="AK42" s="88" t="str">
        <f>IF(ISNUMBER(K42),IF(AND(K42&lt;$H42,$H42&gt;$AH42),IF(K42&gt;$AH42,($H42-K42)*Constants!$G$9,($H42-$AH42)*Constants!$G$9),0),"")</f>
        <v/>
      </c>
      <c r="AL42" s="88" t="str">
        <f>IF(ISNUMBER(L42),IF(AND(L42&lt;$H42,$H42&gt;$AH42),IF(L42&gt;$AH42,($H42-L42)*Constants!$G$9,($H42-$AH42)*Constants!$G$9),0),"")</f>
        <v/>
      </c>
      <c r="AM42" s="88" t="str">
        <f>IF(ISNUMBER(M42),IF(AND(M42&lt;$H42,$H42&gt;$AH42),IF(M42&gt;$AH42,($H42-M42)*Constants!$G$9,($H42-$AH42)*Constants!$G$9),0),"")</f>
        <v/>
      </c>
      <c r="AN42" s="88" t="str">
        <f>IF(ISNUMBER(N42),IF(AND(N42&lt;$H42,$H42&gt;$AH42),IF(N42&gt;$AH42,($H42-N42)*Constants!$G$9,($H42-$AH42)*Constants!$G$9),0),"")</f>
        <v/>
      </c>
      <c r="AO42" s="88" t="str">
        <f>IF(ISNUMBER(I42),IF(AND(I42&lt;$H42,I42&lt;$AH42),IF($H42&gt;$AH42,($AH42-I42)*Constants!$G$10,($H42-I42)*Constants!$G$10),0),"")</f>
        <v/>
      </c>
      <c r="AP42" s="88" t="str">
        <f>IF(ISNUMBER(J42),IF(AND(J42&lt;$H42,J42&lt;$AH42),IF($H42&gt;$AH42,($AH42-J42)*Constants!$G$10,($H42-J42)*Constants!$G$10),0),"")</f>
        <v/>
      </c>
      <c r="AQ42" s="88" t="str">
        <f>IF(ISNUMBER(K42),IF(AND(K42&lt;$H42,K42&lt;$AH42),IF($H42&gt;$AH42,($AH42-K42)*Constants!$G$10,($H42-K42)*Constants!$G$10),0),"")</f>
        <v/>
      </c>
      <c r="AR42" s="88" t="str">
        <f>IF(ISNUMBER(L42),IF(AND(L42&lt;$H42,L42&lt;$AH42),IF($H42&gt;$AH42,($AH42-L42)*Constants!$G$10,($H42-L42)*Constants!$G$10),0),"")</f>
        <v/>
      </c>
      <c r="AS42" s="88" t="str">
        <f>IF(ISNUMBER(M42),IF(AND(M42&lt;$H42,M42&lt;$AH42),IF($H42&gt;$AH42,($AH42-M42)*Constants!$G$10,($H42-M42)*Constants!$G$10),0),"")</f>
        <v/>
      </c>
      <c r="AT42" s="88" t="str">
        <f>IF(ISNUMBER(N42),IF(AND(N42&lt;$H42,N42&lt;$AH42),IF($H42&gt;$AH42,($AH42-N42)*Constants!$G$10,($H42-N42)*Constants!$G$10),0),"")</f>
        <v/>
      </c>
      <c r="AU42" s="88" t="str">
        <f>IF(ISNUMBER(I42),IF(T42="C",(I42-Constants!$E$15-Constants!$E$14)*Constants!$G$11,0),"")</f>
        <v/>
      </c>
      <c r="AV42" s="88" t="str">
        <f>IF(ISNUMBER(J42),IF(U42="C",(J42-Constants!$E$15-Constants!$E$14)*Constants!$G$11,0),"")</f>
        <v/>
      </c>
      <c r="AW42" s="88" t="str">
        <f>IF(ISNUMBER(K42),IF(V42="C",(K42-Constants!$E$15-Constants!$E$14)*Constants!$G$11,0),"")</f>
        <v/>
      </c>
      <c r="AX42" s="88" t="str">
        <f>IF(ISNUMBER(L42),IF(W42="C",(L42-Constants!$E$15-Constants!$E$14)*Constants!$G$11,0),"")</f>
        <v/>
      </c>
      <c r="AY42" s="88" t="str">
        <f>IF(ISNUMBER(M42),IF(X42="C",(M42-Constants!$E$15-Constants!$E$14)*Constants!$G$11,0),"")</f>
        <v/>
      </c>
      <c r="AZ42" s="88" t="str">
        <f>IF(ISNUMBER(N42),IF(Y42="C",(N42-Constants!$E$15-Constants!$E$14)*Constants!$G$11,0),"")</f>
        <v/>
      </c>
      <c r="BA42" s="88" t="str">
        <f t="shared" si="32"/>
        <v/>
      </c>
      <c r="BB42" s="88" t="str">
        <f t="shared" si="33"/>
        <v/>
      </c>
      <c r="BC42" s="88" t="str">
        <f t="shared" si="34"/>
        <v/>
      </c>
      <c r="BD42" s="88" t="str">
        <f t="shared" si="34"/>
        <v/>
      </c>
      <c r="BE42" s="88" t="str">
        <f t="shared" si="35"/>
        <v/>
      </c>
      <c r="BF42" s="62" t="str">
        <f t="shared" si="36"/>
        <v/>
      </c>
      <c r="BG42" s="128" t="str">
        <f t="shared" si="37"/>
        <v/>
      </c>
      <c r="BH42" s="129" t="str">
        <f t="shared" si="38"/>
        <v/>
      </c>
      <c r="BI42" s="129" t="str">
        <f t="shared" si="39"/>
        <v/>
      </c>
      <c r="BJ42" s="129" t="str">
        <f t="shared" si="40"/>
        <v/>
      </c>
      <c r="BK42" s="129" t="str">
        <f t="shared" si="41"/>
        <v/>
      </c>
      <c r="BL42" s="129" t="str">
        <f t="shared" si="42"/>
        <v/>
      </c>
      <c r="BM42" s="129" t="str">
        <f t="shared" si="43"/>
        <v/>
      </c>
      <c r="BN42" s="129" t="str">
        <f t="shared" si="44"/>
        <v/>
      </c>
      <c r="BO42" s="130" t="str">
        <f t="shared" si="45"/>
        <v/>
      </c>
      <c r="BP42" s="18"/>
    </row>
    <row r="43" spans="1:68" x14ac:dyDescent="0.35">
      <c r="A43" s="32"/>
      <c r="B43" s="40"/>
      <c r="C43" s="14"/>
      <c r="D43" s="26">
        <v>1</v>
      </c>
      <c r="E43" s="51" t="s">
        <v>315</v>
      </c>
      <c r="F43" s="49"/>
      <c r="G43" s="47"/>
      <c r="H43" s="47"/>
      <c r="I43" s="47"/>
      <c r="J43" s="47"/>
      <c r="K43" s="47"/>
      <c r="L43" s="47"/>
      <c r="M43" s="47"/>
      <c r="N43" s="50"/>
      <c r="O43" s="69">
        <f t="shared" si="12"/>
        <v>57</v>
      </c>
      <c r="P43" s="70">
        <f t="shared" si="13"/>
        <v>64</v>
      </c>
      <c r="Q43" s="13" t="str">
        <f t="shared" si="14"/>
        <v/>
      </c>
      <c r="R43" s="13" t="str">
        <f t="shared" si="15"/>
        <v/>
      </c>
      <c r="S43" s="13" t="str">
        <f t="shared" si="16"/>
        <v/>
      </c>
      <c r="T43" s="13" t="str">
        <f t="shared" si="17"/>
        <v/>
      </c>
      <c r="U43" s="13" t="str">
        <f t="shared" si="18"/>
        <v/>
      </c>
      <c r="V43" s="13" t="str">
        <f t="shared" si="19"/>
        <v/>
      </c>
      <c r="W43" s="13" t="str">
        <f t="shared" si="20"/>
        <v/>
      </c>
      <c r="X43" s="13" t="str">
        <f t="shared" si="21"/>
        <v/>
      </c>
      <c r="Y43" s="13" t="str">
        <f t="shared" si="22"/>
        <v/>
      </c>
      <c r="Z43" s="58" t="str">
        <f t="shared" si="23"/>
        <v/>
      </c>
      <c r="AA43" s="186" t="str">
        <f t="shared" si="24"/>
        <v/>
      </c>
      <c r="AB43" s="186" t="str">
        <f t="shared" si="25"/>
        <v/>
      </c>
      <c r="AC43" s="186" t="str">
        <f t="shared" si="26"/>
        <v/>
      </c>
      <c r="AD43" s="186" t="str">
        <f t="shared" si="27"/>
        <v/>
      </c>
      <c r="AE43" s="186" t="str">
        <f t="shared" si="28"/>
        <v/>
      </c>
      <c r="AF43" s="186" t="str">
        <f t="shared" si="29"/>
        <v/>
      </c>
      <c r="AG43" s="59" t="str">
        <f t="shared" si="30"/>
        <v/>
      </c>
      <c r="AH43" s="58">
        <f t="shared" si="31"/>
        <v>0</v>
      </c>
      <c r="AI43" s="88" t="str">
        <f>IF(ISNUMBER(I43),IF(AND(I43&lt;$H43,$H43&gt;$AH43),IF(I43&gt;$AH43,($H43-I43)*Constants!$G$9,($H43-$AH43)*Constants!$G$9),0),"")</f>
        <v/>
      </c>
      <c r="AJ43" s="88" t="str">
        <f>IF(ISNUMBER(J43),IF(AND(J43&lt;$H43,$H43&gt;$AH43),IF(J43&gt;$AH43,($H43-J43)*Constants!$G$9,($H43-$AH43)*Constants!$G$9),0),"")</f>
        <v/>
      </c>
      <c r="AK43" s="88" t="str">
        <f>IF(ISNUMBER(K43),IF(AND(K43&lt;$H43,$H43&gt;$AH43),IF(K43&gt;$AH43,($H43-K43)*Constants!$G$9,($H43-$AH43)*Constants!$G$9),0),"")</f>
        <v/>
      </c>
      <c r="AL43" s="88" t="str">
        <f>IF(ISNUMBER(L43),IF(AND(L43&lt;$H43,$H43&gt;$AH43),IF(L43&gt;$AH43,($H43-L43)*Constants!$G$9,($H43-$AH43)*Constants!$G$9),0),"")</f>
        <v/>
      </c>
      <c r="AM43" s="88" t="str">
        <f>IF(ISNUMBER(M43),IF(AND(M43&lt;$H43,$H43&gt;$AH43),IF(M43&gt;$AH43,($H43-M43)*Constants!$G$9,($H43-$AH43)*Constants!$G$9),0),"")</f>
        <v/>
      </c>
      <c r="AN43" s="88" t="str">
        <f>IF(ISNUMBER(N43),IF(AND(N43&lt;$H43,$H43&gt;$AH43),IF(N43&gt;$AH43,($H43-N43)*Constants!$G$9,($H43-$AH43)*Constants!$G$9),0),"")</f>
        <v/>
      </c>
      <c r="AO43" s="88" t="str">
        <f>IF(ISNUMBER(I43),IF(AND(I43&lt;$H43,I43&lt;$AH43),IF($H43&gt;$AH43,($AH43-I43)*Constants!$G$10,($H43-I43)*Constants!$G$10),0),"")</f>
        <v/>
      </c>
      <c r="AP43" s="88" t="str">
        <f>IF(ISNUMBER(J43),IF(AND(J43&lt;$H43,J43&lt;$AH43),IF($H43&gt;$AH43,($AH43-J43)*Constants!$G$10,($H43-J43)*Constants!$G$10),0),"")</f>
        <v/>
      </c>
      <c r="AQ43" s="88" t="str">
        <f>IF(ISNUMBER(K43),IF(AND(K43&lt;$H43,K43&lt;$AH43),IF($H43&gt;$AH43,($AH43-K43)*Constants!$G$10,($H43-K43)*Constants!$G$10),0),"")</f>
        <v/>
      </c>
      <c r="AR43" s="88" t="str">
        <f>IF(ISNUMBER(L43),IF(AND(L43&lt;$H43,L43&lt;$AH43),IF($H43&gt;$AH43,($AH43-L43)*Constants!$G$10,($H43-L43)*Constants!$G$10),0),"")</f>
        <v/>
      </c>
      <c r="AS43" s="88" t="str">
        <f>IF(ISNUMBER(M43),IF(AND(M43&lt;$H43,M43&lt;$AH43),IF($H43&gt;$AH43,($AH43-M43)*Constants!$G$10,($H43-M43)*Constants!$G$10),0),"")</f>
        <v/>
      </c>
      <c r="AT43" s="88" t="str">
        <f>IF(ISNUMBER(N43),IF(AND(N43&lt;$H43,N43&lt;$AH43),IF($H43&gt;$AH43,($AH43-N43)*Constants!$G$10,($H43-N43)*Constants!$G$10),0),"")</f>
        <v/>
      </c>
      <c r="AU43" s="88" t="str">
        <f>IF(ISNUMBER(I43),IF(T43="C",(I43-Constants!$E$15-Constants!$E$14)*Constants!$G$11,0),"")</f>
        <v/>
      </c>
      <c r="AV43" s="88" t="str">
        <f>IF(ISNUMBER(J43),IF(U43="C",(J43-Constants!$E$15-Constants!$E$14)*Constants!$G$11,0),"")</f>
        <v/>
      </c>
      <c r="AW43" s="88" t="str">
        <f>IF(ISNUMBER(K43),IF(V43="C",(K43-Constants!$E$15-Constants!$E$14)*Constants!$G$11,0),"")</f>
        <v/>
      </c>
      <c r="AX43" s="88" t="str">
        <f>IF(ISNUMBER(L43),IF(W43="C",(L43-Constants!$E$15-Constants!$E$14)*Constants!$G$11,0),"")</f>
        <v/>
      </c>
      <c r="AY43" s="88" t="str">
        <f>IF(ISNUMBER(M43),IF(X43="C",(M43-Constants!$E$15-Constants!$E$14)*Constants!$G$11,0),"")</f>
        <v/>
      </c>
      <c r="AZ43" s="88" t="str">
        <f>IF(ISNUMBER(N43),IF(Y43="C",(N43-Constants!$E$15-Constants!$E$14)*Constants!$G$11,0),"")</f>
        <v/>
      </c>
      <c r="BA43" s="88" t="str">
        <f t="shared" si="32"/>
        <v/>
      </c>
      <c r="BB43" s="88" t="str">
        <f t="shared" si="33"/>
        <v/>
      </c>
      <c r="BC43" s="88" t="str">
        <f t="shared" si="34"/>
        <v/>
      </c>
      <c r="BD43" s="88" t="str">
        <f t="shared" si="34"/>
        <v/>
      </c>
      <c r="BE43" s="88" t="str">
        <f t="shared" si="35"/>
        <v/>
      </c>
      <c r="BF43" s="62" t="str">
        <f t="shared" si="36"/>
        <v/>
      </c>
      <c r="BG43" s="128" t="str">
        <f t="shared" si="37"/>
        <v/>
      </c>
      <c r="BH43" s="129" t="str">
        <f t="shared" si="38"/>
        <v/>
      </c>
      <c r="BI43" s="129" t="str">
        <f t="shared" si="39"/>
        <v/>
      </c>
      <c r="BJ43" s="129" t="str">
        <f t="shared" si="40"/>
        <v/>
      </c>
      <c r="BK43" s="129" t="str">
        <f t="shared" si="41"/>
        <v/>
      </c>
      <c r="BL43" s="129" t="str">
        <f t="shared" si="42"/>
        <v/>
      </c>
      <c r="BM43" s="129" t="str">
        <f t="shared" si="43"/>
        <v/>
      </c>
      <c r="BN43" s="129" t="str">
        <f t="shared" si="44"/>
        <v/>
      </c>
      <c r="BO43" s="130" t="str">
        <f t="shared" si="45"/>
        <v/>
      </c>
      <c r="BP43" s="18"/>
    </row>
    <row r="44" spans="1:68" x14ac:dyDescent="0.35">
      <c r="A44" s="32"/>
      <c r="B44" s="40"/>
      <c r="C44" s="14"/>
      <c r="D44" s="26">
        <v>1</v>
      </c>
      <c r="E44" s="51" t="s">
        <v>315</v>
      </c>
      <c r="F44" s="49"/>
      <c r="G44" s="47"/>
      <c r="H44" s="47"/>
      <c r="I44" s="47"/>
      <c r="J44" s="47"/>
      <c r="K44" s="47"/>
      <c r="L44" s="47"/>
      <c r="M44" s="47"/>
      <c r="N44" s="50"/>
      <c r="O44" s="69">
        <f t="shared" si="12"/>
        <v>57</v>
      </c>
      <c r="P44" s="70">
        <f t="shared" si="13"/>
        <v>64</v>
      </c>
      <c r="Q44" s="13" t="str">
        <f t="shared" si="14"/>
        <v/>
      </c>
      <c r="R44" s="13" t="str">
        <f t="shared" si="15"/>
        <v/>
      </c>
      <c r="S44" s="13" t="str">
        <f t="shared" si="16"/>
        <v/>
      </c>
      <c r="T44" s="13" t="str">
        <f t="shared" si="17"/>
        <v/>
      </c>
      <c r="U44" s="13" t="str">
        <f t="shared" si="18"/>
        <v/>
      </c>
      <c r="V44" s="13" t="str">
        <f t="shared" si="19"/>
        <v/>
      </c>
      <c r="W44" s="13" t="str">
        <f t="shared" si="20"/>
        <v/>
      </c>
      <c r="X44" s="13" t="str">
        <f t="shared" si="21"/>
        <v/>
      </c>
      <c r="Y44" s="13" t="str">
        <f t="shared" si="22"/>
        <v/>
      </c>
      <c r="Z44" s="58" t="str">
        <f t="shared" si="23"/>
        <v/>
      </c>
      <c r="AA44" s="186" t="str">
        <f t="shared" si="24"/>
        <v/>
      </c>
      <c r="AB44" s="186" t="str">
        <f t="shared" si="25"/>
        <v/>
      </c>
      <c r="AC44" s="186" t="str">
        <f t="shared" si="26"/>
        <v/>
      </c>
      <c r="AD44" s="186" t="str">
        <f t="shared" si="27"/>
        <v/>
      </c>
      <c r="AE44" s="186" t="str">
        <f t="shared" si="28"/>
        <v/>
      </c>
      <c r="AF44" s="186" t="str">
        <f t="shared" si="29"/>
        <v/>
      </c>
      <c r="AG44" s="59" t="str">
        <f t="shared" si="30"/>
        <v/>
      </c>
      <c r="AH44" s="58">
        <f t="shared" si="31"/>
        <v>0</v>
      </c>
      <c r="AI44" s="88" t="str">
        <f>IF(ISNUMBER(I44),IF(AND(I44&lt;$H44,$H44&gt;$AH44),IF(I44&gt;$AH44,($H44-I44)*Constants!$G$9,($H44-$AH44)*Constants!$G$9),0),"")</f>
        <v/>
      </c>
      <c r="AJ44" s="88" t="str">
        <f>IF(ISNUMBER(J44),IF(AND(J44&lt;$H44,$H44&gt;$AH44),IF(J44&gt;$AH44,($H44-J44)*Constants!$G$9,($H44-$AH44)*Constants!$G$9),0),"")</f>
        <v/>
      </c>
      <c r="AK44" s="88" t="str">
        <f>IF(ISNUMBER(K44),IF(AND(K44&lt;$H44,$H44&gt;$AH44),IF(K44&gt;$AH44,($H44-K44)*Constants!$G$9,($H44-$AH44)*Constants!$G$9),0),"")</f>
        <v/>
      </c>
      <c r="AL44" s="88" t="str">
        <f>IF(ISNUMBER(L44),IF(AND(L44&lt;$H44,$H44&gt;$AH44),IF(L44&gt;$AH44,($H44-L44)*Constants!$G$9,($H44-$AH44)*Constants!$G$9),0),"")</f>
        <v/>
      </c>
      <c r="AM44" s="88" t="str">
        <f>IF(ISNUMBER(M44),IF(AND(M44&lt;$H44,$H44&gt;$AH44),IF(M44&gt;$AH44,($H44-M44)*Constants!$G$9,($H44-$AH44)*Constants!$G$9),0),"")</f>
        <v/>
      </c>
      <c r="AN44" s="88" t="str">
        <f>IF(ISNUMBER(N44),IF(AND(N44&lt;$H44,$H44&gt;$AH44),IF(N44&gt;$AH44,($H44-N44)*Constants!$G$9,($H44-$AH44)*Constants!$G$9),0),"")</f>
        <v/>
      </c>
      <c r="AO44" s="88" t="str">
        <f>IF(ISNUMBER(I44),IF(AND(I44&lt;$H44,I44&lt;$AH44),IF($H44&gt;$AH44,($AH44-I44)*Constants!$G$10,($H44-I44)*Constants!$G$10),0),"")</f>
        <v/>
      </c>
      <c r="AP44" s="88" t="str">
        <f>IF(ISNUMBER(J44),IF(AND(J44&lt;$H44,J44&lt;$AH44),IF($H44&gt;$AH44,($AH44-J44)*Constants!$G$10,($H44-J44)*Constants!$G$10),0),"")</f>
        <v/>
      </c>
      <c r="AQ44" s="88" t="str">
        <f>IF(ISNUMBER(K44),IF(AND(K44&lt;$H44,K44&lt;$AH44),IF($H44&gt;$AH44,($AH44-K44)*Constants!$G$10,($H44-K44)*Constants!$G$10),0),"")</f>
        <v/>
      </c>
      <c r="AR44" s="88" t="str">
        <f>IF(ISNUMBER(L44),IF(AND(L44&lt;$H44,L44&lt;$AH44),IF($H44&gt;$AH44,($AH44-L44)*Constants!$G$10,($H44-L44)*Constants!$G$10),0),"")</f>
        <v/>
      </c>
      <c r="AS44" s="88" t="str">
        <f>IF(ISNUMBER(M44),IF(AND(M44&lt;$H44,M44&lt;$AH44),IF($H44&gt;$AH44,($AH44-M44)*Constants!$G$10,($H44-M44)*Constants!$G$10),0),"")</f>
        <v/>
      </c>
      <c r="AT44" s="88" t="str">
        <f>IF(ISNUMBER(N44),IF(AND(N44&lt;$H44,N44&lt;$AH44),IF($H44&gt;$AH44,($AH44-N44)*Constants!$G$10,($H44-N44)*Constants!$G$10),0),"")</f>
        <v/>
      </c>
      <c r="AU44" s="88" t="str">
        <f>IF(ISNUMBER(I44),IF(T44="C",(I44-Constants!$E$15-Constants!$E$14)*Constants!$G$11,0),"")</f>
        <v/>
      </c>
      <c r="AV44" s="88" t="str">
        <f>IF(ISNUMBER(J44),IF(U44="C",(J44-Constants!$E$15-Constants!$E$14)*Constants!$G$11,0),"")</f>
        <v/>
      </c>
      <c r="AW44" s="88" t="str">
        <f>IF(ISNUMBER(K44),IF(V44="C",(K44-Constants!$E$15-Constants!$E$14)*Constants!$G$11,0),"")</f>
        <v/>
      </c>
      <c r="AX44" s="88" t="str">
        <f>IF(ISNUMBER(L44),IF(W44="C",(L44-Constants!$E$15-Constants!$E$14)*Constants!$G$11,0),"")</f>
        <v/>
      </c>
      <c r="AY44" s="88" t="str">
        <f>IF(ISNUMBER(M44),IF(X44="C",(M44-Constants!$E$15-Constants!$E$14)*Constants!$G$11,0),"")</f>
        <v/>
      </c>
      <c r="AZ44" s="88" t="str">
        <f>IF(ISNUMBER(N44),IF(Y44="C",(N44-Constants!$E$15-Constants!$E$14)*Constants!$G$11,0),"")</f>
        <v/>
      </c>
      <c r="BA44" s="88" t="str">
        <f t="shared" si="32"/>
        <v/>
      </c>
      <c r="BB44" s="88" t="str">
        <f t="shared" si="33"/>
        <v/>
      </c>
      <c r="BC44" s="88" t="str">
        <f t="shared" si="34"/>
        <v/>
      </c>
      <c r="BD44" s="88" t="str">
        <f t="shared" si="34"/>
        <v/>
      </c>
      <c r="BE44" s="88" t="str">
        <f t="shared" si="35"/>
        <v/>
      </c>
      <c r="BF44" s="62" t="str">
        <f t="shared" si="36"/>
        <v/>
      </c>
      <c r="BG44" s="128" t="str">
        <f t="shared" si="37"/>
        <v/>
      </c>
      <c r="BH44" s="129" t="str">
        <f t="shared" si="38"/>
        <v/>
      </c>
      <c r="BI44" s="129" t="str">
        <f t="shared" si="39"/>
        <v/>
      </c>
      <c r="BJ44" s="129" t="str">
        <f t="shared" si="40"/>
        <v/>
      </c>
      <c r="BK44" s="129" t="str">
        <f t="shared" si="41"/>
        <v/>
      </c>
      <c r="BL44" s="129" t="str">
        <f t="shared" si="42"/>
        <v/>
      </c>
      <c r="BM44" s="129" t="str">
        <f t="shared" si="43"/>
        <v/>
      </c>
      <c r="BN44" s="129" t="str">
        <f t="shared" si="44"/>
        <v/>
      </c>
      <c r="BO44" s="130" t="str">
        <f t="shared" si="45"/>
        <v/>
      </c>
      <c r="BP44" s="18"/>
    </row>
    <row r="45" spans="1:68" x14ac:dyDescent="0.35">
      <c r="A45" s="32"/>
      <c r="B45" s="40"/>
      <c r="C45" s="14"/>
      <c r="D45" s="26">
        <v>1</v>
      </c>
      <c r="E45" s="51" t="s">
        <v>315</v>
      </c>
      <c r="F45" s="49"/>
      <c r="G45" s="47"/>
      <c r="H45" s="47"/>
      <c r="I45" s="47"/>
      <c r="J45" s="47"/>
      <c r="K45" s="47"/>
      <c r="L45" s="47"/>
      <c r="M45" s="47"/>
      <c r="N45" s="50"/>
      <c r="O45" s="69">
        <f t="shared" si="12"/>
        <v>57</v>
      </c>
      <c r="P45" s="70">
        <f t="shared" si="13"/>
        <v>64</v>
      </c>
      <c r="Q45" s="13" t="str">
        <f t="shared" si="14"/>
        <v/>
      </c>
      <c r="R45" s="13" t="str">
        <f t="shared" si="15"/>
        <v/>
      </c>
      <c r="S45" s="13" t="str">
        <f t="shared" si="16"/>
        <v/>
      </c>
      <c r="T45" s="13" t="str">
        <f t="shared" si="17"/>
        <v/>
      </c>
      <c r="U45" s="13" t="str">
        <f t="shared" si="18"/>
        <v/>
      </c>
      <c r="V45" s="13" t="str">
        <f t="shared" si="19"/>
        <v/>
      </c>
      <c r="W45" s="13" t="str">
        <f t="shared" si="20"/>
        <v/>
      </c>
      <c r="X45" s="13" t="str">
        <f t="shared" si="21"/>
        <v/>
      </c>
      <c r="Y45" s="13" t="str">
        <f t="shared" si="22"/>
        <v/>
      </c>
      <c r="Z45" s="58" t="str">
        <f t="shared" si="23"/>
        <v/>
      </c>
      <c r="AA45" s="186" t="str">
        <f t="shared" si="24"/>
        <v/>
      </c>
      <c r="AB45" s="186" t="str">
        <f t="shared" si="25"/>
        <v/>
      </c>
      <c r="AC45" s="186" t="str">
        <f t="shared" si="26"/>
        <v/>
      </c>
      <c r="AD45" s="186" t="str">
        <f t="shared" si="27"/>
        <v/>
      </c>
      <c r="AE45" s="186" t="str">
        <f t="shared" si="28"/>
        <v/>
      </c>
      <c r="AF45" s="186" t="str">
        <f t="shared" si="29"/>
        <v/>
      </c>
      <c r="AG45" s="59" t="str">
        <f t="shared" si="30"/>
        <v/>
      </c>
      <c r="AH45" s="58">
        <f t="shared" si="31"/>
        <v>0</v>
      </c>
      <c r="AI45" s="88" t="str">
        <f>IF(ISNUMBER(I45),IF(AND(I45&lt;$H45,$H45&gt;$AH45),IF(I45&gt;$AH45,($H45-I45)*Constants!$G$9,($H45-$AH45)*Constants!$G$9),0),"")</f>
        <v/>
      </c>
      <c r="AJ45" s="88" t="str">
        <f>IF(ISNUMBER(J45),IF(AND(J45&lt;$H45,$H45&gt;$AH45),IF(J45&gt;$AH45,($H45-J45)*Constants!$G$9,($H45-$AH45)*Constants!$G$9),0),"")</f>
        <v/>
      </c>
      <c r="AK45" s="88" t="str">
        <f>IF(ISNUMBER(K45),IF(AND(K45&lt;$H45,$H45&gt;$AH45),IF(K45&gt;$AH45,($H45-K45)*Constants!$G$9,($H45-$AH45)*Constants!$G$9),0),"")</f>
        <v/>
      </c>
      <c r="AL45" s="88" t="str">
        <f>IF(ISNUMBER(L45),IF(AND(L45&lt;$H45,$H45&gt;$AH45),IF(L45&gt;$AH45,($H45-L45)*Constants!$G$9,($H45-$AH45)*Constants!$G$9),0),"")</f>
        <v/>
      </c>
      <c r="AM45" s="88" t="str">
        <f>IF(ISNUMBER(M45),IF(AND(M45&lt;$H45,$H45&gt;$AH45),IF(M45&gt;$AH45,($H45-M45)*Constants!$G$9,($H45-$AH45)*Constants!$G$9),0),"")</f>
        <v/>
      </c>
      <c r="AN45" s="88" t="str">
        <f>IF(ISNUMBER(N45),IF(AND(N45&lt;$H45,$H45&gt;$AH45),IF(N45&gt;$AH45,($H45-N45)*Constants!$G$9,($H45-$AH45)*Constants!$G$9),0),"")</f>
        <v/>
      </c>
      <c r="AO45" s="88" t="str">
        <f>IF(ISNUMBER(I45),IF(AND(I45&lt;$H45,I45&lt;$AH45),IF($H45&gt;$AH45,($AH45-I45)*Constants!$G$10,($H45-I45)*Constants!$G$10),0),"")</f>
        <v/>
      </c>
      <c r="AP45" s="88" t="str">
        <f>IF(ISNUMBER(J45),IF(AND(J45&lt;$H45,J45&lt;$AH45),IF($H45&gt;$AH45,($AH45-J45)*Constants!$G$10,($H45-J45)*Constants!$G$10),0),"")</f>
        <v/>
      </c>
      <c r="AQ45" s="88" t="str">
        <f>IF(ISNUMBER(K45),IF(AND(K45&lt;$H45,K45&lt;$AH45),IF($H45&gt;$AH45,($AH45-K45)*Constants!$G$10,($H45-K45)*Constants!$G$10),0),"")</f>
        <v/>
      </c>
      <c r="AR45" s="88" t="str">
        <f>IF(ISNUMBER(L45),IF(AND(L45&lt;$H45,L45&lt;$AH45),IF($H45&gt;$AH45,($AH45-L45)*Constants!$G$10,($H45-L45)*Constants!$G$10),0),"")</f>
        <v/>
      </c>
      <c r="AS45" s="88" t="str">
        <f>IF(ISNUMBER(M45),IF(AND(M45&lt;$H45,M45&lt;$AH45),IF($H45&gt;$AH45,($AH45-M45)*Constants!$G$10,($H45-M45)*Constants!$G$10),0),"")</f>
        <v/>
      </c>
      <c r="AT45" s="88" t="str">
        <f>IF(ISNUMBER(N45),IF(AND(N45&lt;$H45,N45&lt;$AH45),IF($H45&gt;$AH45,($AH45-N45)*Constants!$G$10,($H45-N45)*Constants!$G$10),0),"")</f>
        <v/>
      </c>
      <c r="AU45" s="88" t="str">
        <f>IF(ISNUMBER(I45),IF(T45="C",(I45-Constants!$E$15-Constants!$E$14)*Constants!$G$11,0),"")</f>
        <v/>
      </c>
      <c r="AV45" s="88" t="str">
        <f>IF(ISNUMBER(J45),IF(U45="C",(J45-Constants!$E$15-Constants!$E$14)*Constants!$G$11,0),"")</f>
        <v/>
      </c>
      <c r="AW45" s="88" t="str">
        <f>IF(ISNUMBER(K45),IF(V45="C",(K45-Constants!$E$15-Constants!$E$14)*Constants!$G$11,0),"")</f>
        <v/>
      </c>
      <c r="AX45" s="88" t="str">
        <f>IF(ISNUMBER(L45),IF(W45="C",(L45-Constants!$E$15-Constants!$E$14)*Constants!$G$11,0),"")</f>
        <v/>
      </c>
      <c r="AY45" s="88" t="str">
        <f>IF(ISNUMBER(M45),IF(X45="C",(M45-Constants!$E$15-Constants!$E$14)*Constants!$G$11,0),"")</f>
        <v/>
      </c>
      <c r="AZ45" s="88" t="str">
        <f>IF(ISNUMBER(N45),IF(Y45="C",(N45-Constants!$E$15-Constants!$E$14)*Constants!$G$11,0),"")</f>
        <v/>
      </c>
      <c r="BA45" s="88" t="str">
        <f t="shared" si="32"/>
        <v/>
      </c>
      <c r="BB45" s="88" t="str">
        <f t="shared" si="33"/>
        <v/>
      </c>
      <c r="BC45" s="88" t="str">
        <f t="shared" si="34"/>
        <v/>
      </c>
      <c r="BD45" s="88" t="str">
        <f t="shared" si="34"/>
        <v/>
      </c>
      <c r="BE45" s="88" t="str">
        <f t="shared" si="35"/>
        <v/>
      </c>
      <c r="BF45" s="62" t="str">
        <f t="shared" si="36"/>
        <v/>
      </c>
      <c r="BG45" s="128" t="str">
        <f t="shared" si="37"/>
        <v/>
      </c>
      <c r="BH45" s="129" t="str">
        <f t="shared" si="38"/>
        <v/>
      </c>
      <c r="BI45" s="129" t="str">
        <f t="shared" si="39"/>
        <v/>
      </c>
      <c r="BJ45" s="129" t="str">
        <f t="shared" si="40"/>
        <v/>
      </c>
      <c r="BK45" s="129" t="str">
        <f t="shared" si="41"/>
        <v/>
      </c>
      <c r="BL45" s="129" t="str">
        <f t="shared" si="42"/>
        <v/>
      </c>
      <c r="BM45" s="129" t="str">
        <f t="shared" si="43"/>
        <v/>
      </c>
      <c r="BN45" s="129" t="str">
        <f t="shared" si="44"/>
        <v/>
      </c>
      <c r="BO45" s="130" t="str">
        <f t="shared" si="45"/>
        <v/>
      </c>
      <c r="BP45" s="18"/>
    </row>
    <row r="46" spans="1:68" x14ac:dyDescent="0.35">
      <c r="A46" s="32"/>
      <c r="B46" s="40"/>
      <c r="C46" s="14"/>
      <c r="D46" s="26">
        <v>1</v>
      </c>
      <c r="E46" s="51" t="s">
        <v>315</v>
      </c>
      <c r="F46" s="49"/>
      <c r="G46" s="47"/>
      <c r="H46" s="47"/>
      <c r="I46" s="47"/>
      <c r="J46" s="47"/>
      <c r="K46" s="47"/>
      <c r="L46" s="47"/>
      <c r="M46" s="47"/>
      <c r="N46" s="50"/>
      <c r="O46" s="69">
        <f t="shared" si="12"/>
        <v>57</v>
      </c>
      <c r="P46" s="70">
        <f t="shared" si="13"/>
        <v>64</v>
      </c>
      <c r="Q46" s="13" t="str">
        <f t="shared" si="14"/>
        <v/>
      </c>
      <c r="R46" s="13" t="str">
        <f t="shared" si="15"/>
        <v/>
      </c>
      <c r="S46" s="13" t="str">
        <f t="shared" si="16"/>
        <v/>
      </c>
      <c r="T46" s="13" t="str">
        <f t="shared" si="17"/>
        <v/>
      </c>
      <c r="U46" s="13" t="str">
        <f t="shared" si="18"/>
        <v/>
      </c>
      <c r="V46" s="13" t="str">
        <f t="shared" si="19"/>
        <v/>
      </c>
      <c r="W46" s="13" t="str">
        <f t="shared" si="20"/>
        <v/>
      </c>
      <c r="X46" s="13" t="str">
        <f t="shared" si="21"/>
        <v/>
      </c>
      <c r="Y46" s="13" t="str">
        <f t="shared" si="22"/>
        <v/>
      </c>
      <c r="Z46" s="58" t="str">
        <f t="shared" si="23"/>
        <v/>
      </c>
      <c r="AA46" s="186" t="str">
        <f t="shared" si="24"/>
        <v/>
      </c>
      <c r="AB46" s="186" t="str">
        <f t="shared" si="25"/>
        <v/>
      </c>
      <c r="AC46" s="186" t="str">
        <f t="shared" si="26"/>
        <v/>
      </c>
      <c r="AD46" s="186" t="str">
        <f t="shared" si="27"/>
        <v/>
      </c>
      <c r="AE46" s="186" t="str">
        <f t="shared" si="28"/>
        <v/>
      </c>
      <c r="AF46" s="186" t="str">
        <f t="shared" si="29"/>
        <v/>
      </c>
      <c r="AG46" s="59" t="str">
        <f t="shared" si="30"/>
        <v/>
      </c>
      <c r="AH46" s="58">
        <f t="shared" si="31"/>
        <v>0</v>
      </c>
      <c r="AI46" s="88" t="str">
        <f>IF(ISNUMBER(I46),IF(AND(I46&lt;$H46,$H46&gt;$AH46),IF(I46&gt;$AH46,($H46-I46)*Constants!$G$9,($H46-$AH46)*Constants!$G$9),0),"")</f>
        <v/>
      </c>
      <c r="AJ46" s="88" t="str">
        <f>IF(ISNUMBER(J46),IF(AND(J46&lt;$H46,$H46&gt;$AH46),IF(J46&gt;$AH46,($H46-J46)*Constants!$G$9,($H46-$AH46)*Constants!$G$9),0),"")</f>
        <v/>
      </c>
      <c r="AK46" s="88" t="str">
        <f>IF(ISNUMBER(K46),IF(AND(K46&lt;$H46,$H46&gt;$AH46),IF(K46&gt;$AH46,($H46-K46)*Constants!$G$9,($H46-$AH46)*Constants!$G$9),0),"")</f>
        <v/>
      </c>
      <c r="AL46" s="88" t="str">
        <f>IF(ISNUMBER(L46),IF(AND(L46&lt;$H46,$H46&gt;$AH46),IF(L46&gt;$AH46,($H46-L46)*Constants!$G$9,($H46-$AH46)*Constants!$G$9),0),"")</f>
        <v/>
      </c>
      <c r="AM46" s="88" t="str">
        <f>IF(ISNUMBER(M46),IF(AND(M46&lt;$H46,$H46&gt;$AH46),IF(M46&gt;$AH46,($H46-M46)*Constants!$G$9,($H46-$AH46)*Constants!$G$9),0),"")</f>
        <v/>
      </c>
      <c r="AN46" s="88" t="str">
        <f>IF(ISNUMBER(N46),IF(AND(N46&lt;$H46,$H46&gt;$AH46),IF(N46&gt;$AH46,($H46-N46)*Constants!$G$9,($H46-$AH46)*Constants!$G$9),0),"")</f>
        <v/>
      </c>
      <c r="AO46" s="88" t="str">
        <f>IF(ISNUMBER(I46),IF(AND(I46&lt;$H46,I46&lt;$AH46),IF($H46&gt;$AH46,($AH46-I46)*Constants!$G$10,($H46-I46)*Constants!$G$10),0),"")</f>
        <v/>
      </c>
      <c r="AP46" s="88" t="str">
        <f>IF(ISNUMBER(J46),IF(AND(J46&lt;$H46,J46&lt;$AH46),IF($H46&gt;$AH46,($AH46-J46)*Constants!$G$10,($H46-J46)*Constants!$G$10),0),"")</f>
        <v/>
      </c>
      <c r="AQ46" s="88" t="str">
        <f>IF(ISNUMBER(K46),IF(AND(K46&lt;$H46,K46&lt;$AH46),IF($H46&gt;$AH46,($AH46-K46)*Constants!$G$10,($H46-K46)*Constants!$G$10),0),"")</f>
        <v/>
      </c>
      <c r="AR46" s="88" t="str">
        <f>IF(ISNUMBER(L46),IF(AND(L46&lt;$H46,L46&lt;$AH46),IF($H46&gt;$AH46,($AH46-L46)*Constants!$G$10,($H46-L46)*Constants!$G$10),0),"")</f>
        <v/>
      </c>
      <c r="AS46" s="88" t="str">
        <f>IF(ISNUMBER(M46),IF(AND(M46&lt;$H46,M46&lt;$AH46),IF($H46&gt;$AH46,($AH46-M46)*Constants!$G$10,($H46-M46)*Constants!$G$10),0),"")</f>
        <v/>
      </c>
      <c r="AT46" s="88" t="str">
        <f>IF(ISNUMBER(N46),IF(AND(N46&lt;$H46,N46&lt;$AH46),IF($H46&gt;$AH46,($AH46-N46)*Constants!$G$10,($H46-N46)*Constants!$G$10),0),"")</f>
        <v/>
      </c>
      <c r="AU46" s="88" t="str">
        <f>IF(ISNUMBER(I46),IF(T46="C",(I46-Constants!$E$15-Constants!$E$14)*Constants!$G$11,0),"")</f>
        <v/>
      </c>
      <c r="AV46" s="88" t="str">
        <f>IF(ISNUMBER(J46),IF(U46="C",(J46-Constants!$E$15-Constants!$E$14)*Constants!$G$11,0),"")</f>
        <v/>
      </c>
      <c r="AW46" s="88" t="str">
        <f>IF(ISNUMBER(K46),IF(V46="C",(K46-Constants!$E$15-Constants!$E$14)*Constants!$G$11,0),"")</f>
        <v/>
      </c>
      <c r="AX46" s="88" t="str">
        <f>IF(ISNUMBER(L46),IF(W46="C",(L46-Constants!$E$15-Constants!$E$14)*Constants!$G$11,0),"")</f>
        <v/>
      </c>
      <c r="AY46" s="88" t="str">
        <f>IF(ISNUMBER(M46),IF(X46="C",(M46-Constants!$E$15-Constants!$E$14)*Constants!$G$11,0),"")</f>
        <v/>
      </c>
      <c r="AZ46" s="88" t="str">
        <f>IF(ISNUMBER(N46),IF(Y46="C",(N46-Constants!$E$15-Constants!$E$14)*Constants!$G$11,0),"")</f>
        <v/>
      </c>
      <c r="BA46" s="88" t="str">
        <f t="shared" si="32"/>
        <v/>
      </c>
      <c r="BB46" s="88" t="str">
        <f t="shared" si="33"/>
        <v/>
      </c>
      <c r="BC46" s="88" t="str">
        <f t="shared" si="34"/>
        <v/>
      </c>
      <c r="BD46" s="88" t="str">
        <f t="shared" si="34"/>
        <v/>
      </c>
      <c r="BE46" s="88" t="str">
        <f t="shared" si="35"/>
        <v/>
      </c>
      <c r="BF46" s="62" t="str">
        <f t="shared" si="36"/>
        <v/>
      </c>
      <c r="BG46" s="128" t="str">
        <f t="shared" si="37"/>
        <v/>
      </c>
      <c r="BH46" s="129" t="str">
        <f t="shared" si="38"/>
        <v/>
      </c>
      <c r="BI46" s="129" t="str">
        <f t="shared" si="39"/>
        <v/>
      </c>
      <c r="BJ46" s="129" t="str">
        <f t="shared" si="40"/>
        <v/>
      </c>
      <c r="BK46" s="129" t="str">
        <f t="shared" si="41"/>
        <v/>
      </c>
      <c r="BL46" s="129" t="str">
        <f t="shared" si="42"/>
        <v/>
      </c>
      <c r="BM46" s="129" t="str">
        <f t="shared" si="43"/>
        <v/>
      </c>
      <c r="BN46" s="129" t="str">
        <f t="shared" si="44"/>
        <v/>
      </c>
      <c r="BO46" s="130" t="str">
        <f t="shared" si="45"/>
        <v/>
      </c>
      <c r="BP46" s="18"/>
    </row>
    <row r="47" spans="1:68" x14ac:dyDescent="0.35">
      <c r="A47" s="32"/>
      <c r="B47" s="40"/>
      <c r="C47" s="14"/>
      <c r="D47" s="26">
        <v>1</v>
      </c>
      <c r="E47" s="51" t="s">
        <v>315</v>
      </c>
      <c r="F47" s="49"/>
      <c r="G47" s="47"/>
      <c r="H47" s="47"/>
      <c r="I47" s="47"/>
      <c r="J47" s="47"/>
      <c r="K47" s="47"/>
      <c r="L47" s="47"/>
      <c r="M47" s="47"/>
      <c r="N47" s="50"/>
      <c r="O47" s="69">
        <f t="shared" si="12"/>
        <v>57</v>
      </c>
      <c r="P47" s="70">
        <f t="shared" si="13"/>
        <v>64</v>
      </c>
      <c r="Q47" s="13" t="str">
        <f t="shared" si="14"/>
        <v/>
      </c>
      <c r="R47" s="13" t="str">
        <f t="shared" si="15"/>
        <v/>
      </c>
      <c r="S47" s="13" t="str">
        <f t="shared" si="16"/>
        <v/>
      </c>
      <c r="T47" s="13" t="str">
        <f t="shared" si="17"/>
        <v/>
      </c>
      <c r="U47" s="13" t="str">
        <f t="shared" si="18"/>
        <v/>
      </c>
      <c r="V47" s="13" t="str">
        <f t="shared" si="19"/>
        <v/>
      </c>
      <c r="W47" s="13" t="str">
        <f t="shared" si="20"/>
        <v/>
      </c>
      <c r="X47" s="13" t="str">
        <f t="shared" si="21"/>
        <v/>
      </c>
      <c r="Y47" s="13" t="str">
        <f t="shared" si="22"/>
        <v/>
      </c>
      <c r="Z47" s="58" t="str">
        <f t="shared" si="23"/>
        <v/>
      </c>
      <c r="AA47" s="186" t="str">
        <f t="shared" si="24"/>
        <v/>
      </c>
      <c r="AB47" s="186" t="str">
        <f t="shared" si="25"/>
        <v/>
      </c>
      <c r="AC47" s="186" t="str">
        <f t="shared" si="26"/>
        <v/>
      </c>
      <c r="AD47" s="186" t="str">
        <f t="shared" si="27"/>
        <v/>
      </c>
      <c r="AE47" s="186" t="str">
        <f t="shared" si="28"/>
        <v/>
      </c>
      <c r="AF47" s="186" t="str">
        <f t="shared" si="29"/>
        <v/>
      </c>
      <c r="AG47" s="59" t="str">
        <f t="shared" si="30"/>
        <v/>
      </c>
      <c r="AH47" s="58">
        <f t="shared" si="31"/>
        <v>0</v>
      </c>
      <c r="AI47" s="88" t="str">
        <f>IF(ISNUMBER(I47),IF(AND(I47&lt;$H47,$H47&gt;$AH47),IF(I47&gt;$AH47,($H47-I47)*Constants!$G$9,($H47-$AH47)*Constants!$G$9),0),"")</f>
        <v/>
      </c>
      <c r="AJ47" s="88" t="str">
        <f>IF(ISNUMBER(J47),IF(AND(J47&lt;$H47,$H47&gt;$AH47),IF(J47&gt;$AH47,($H47-J47)*Constants!$G$9,($H47-$AH47)*Constants!$G$9),0),"")</f>
        <v/>
      </c>
      <c r="AK47" s="88" t="str">
        <f>IF(ISNUMBER(K47),IF(AND(K47&lt;$H47,$H47&gt;$AH47),IF(K47&gt;$AH47,($H47-K47)*Constants!$G$9,($H47-$AH47)*Constants!$G$9),0),"")</f>
        <v/>
      </c>
      <c r="AL47" s="88" t="str">
        <f>IF(ISNUMBER(L47),IF(AND(L47&lt;$H47,$H47&gt;$AH47),IF(L47&gt;$AH47,($H47-L47)*Constants!$G$9,($H47-$AH47)*Constants!$G$9),0),"")</f>
        <v/>
      </c>
      <c r="AM47" s="88" t="str">
        <f>IF(ISNUMBER(M47),IF(AND(M47&lt;$H47,$H47&gt;$AH47),IF(M47&gt;$AH47,($H47-M47)*Constants!$G$9,($H47-$AH47)*Constants!$G$9),0),"")</f>
        <v/>
      </c>
      <c r="AN47" s="88" t="str">
        <f>IF(ISNUMBER(N47),IF(AND(N47&lt;$H47,$H47&gt;$AH47),IF(N47&gt;$AH47,($H47-N47)*Constants!$G$9,($H47-$AH47)*Constants!$G$9),0),"")</f>
        <v/>
      </c>
      <c r="AO47" s="88" t="str">
        <f>IF(ISNUMBER(I47),IF(AND(I47&lt;$H47,I47&lt;$AH47),IF($H47&gt;$AH47,($AH47-I47)*Constants!$G$10,($H47-I47)*Constants!$G$10),0),"")</f>
        <v/>
      </c>
      <c r="AP47" s="88" t="str">
        <f>IF(ISNUMBER(J47),IF(AND(J47&lt;$H47,J47&lt;$AH47),IF($H47&gt;$AH47,($AH47-J47)*Constants!$G$10,($H47-J47)*Constants!$G$10),0),"")</f>
        <v/>
      </c>
      <c r="AQ47" s="88" t="str">
        <f>IF(ISNUMBER(K47),IF(AND(K47&lt;$H47,K47&lt;$AH47),IF($H47&gt;$AH47,($AH47-K47)*Constants!$G$10,($H47-K47)*Constants!$G$10),0),"")</f>
        <v/>
      </c>
      <c r="AR47" s="88" t="str">
        <f>IF(ISNUMBER(L47),IF(AND(L47&lt;$H47,L47&lt;$AH47),IF($H47&gt;$AH47,($AH47-L47)*Constants!$G$10,($H47-L47)*Constants!$G$10),0),"")</f>
        <v/>
      </c>
      <c r="AS47" s="88" t="str">
        <f>IF(ISNUMBER(M47),IF(AND(M47&lt;$H47,M47&lt;$AH47),IF($H47&gt;$AH47,($AH47-M47)*Constants!$G$10,($H47-M47)*Constants!$G$10),0),"")</f>
        <v/>
      </c>
      <c r="AT47" s="88" t="str">
        <f>IF(ISNUMBER(N47),IF(AND(N47&lt;$H47,N47&lt;$AH47),IF($H47&gt;$AH47,($AH47-N47)*Constants!$G$10,($H47-N47)*Constants!$G$10),0),"")</f>
        <v/>
      </c>
      <c r="AU47" s="88" t="str">
        <f>IF(ISNUMBER(I47),IF(T47="C",(I47-Constants!$E$15-Constants!$E$14)*Constants!$G$11,0),"")</f>
        <v/>
      </c>
      <c r="AV47" s="88" t="str">
        <f>IF(ISNUMBER(J47),IF(U47="C",(J47-Constants!$E$15-Constants!$E$14)*Constants!$G$11,0),"")</f>
        <v/>
      </c>
      <c r="AW47" s="88" t="str">
        <f>IF(ISNUMBER(K47),IF(V47="C",(K47-Constants!$E$15-Constants!$E$14)*Constants!$G$11,0),"")</f>
        <v/>
      </c>
      <c r="AX47" s="88" t="str">
        <f>IF(ISNUMBER(L47),IF(W47="C",(L47-Constants!$E$15-Constants!$E$14)*Constants!$G$11,0),"")</f>
        <v/>
      </c>
      <c r="AY47" s="88" t="str">
        <f>IF(ISNUMBER(M47),IF(X47="C",(M47-Constants!$E$15-Constants!$E$14)*Constants!$G$11,0),"")</f>
        <v/>
      </c>
      <c r="AZ47" s="88" t="str">
        <f>IF(ISNUMBER(N47),IF(Y47="C",(N47-Constants!$E$15-Constants!$E$14)*Constants!$G$11,0),"")</f>
        <v/>
      </c>
      <c r="BA47" s="88" t="str">
        <f t="shared" si="32"/>
        <v/>
      </c>
      <c r="BB47" s="88" t="str">
        <f t="shared" si="33"/>
        <v/>
      </c>
      <c r="BC47" s="88" t="str">
        <f t="shared" si="34"/>
        <v/>
      </c>
      <c r="BD47" s="88" t="str">
        <f t="shared" si="34"/>
        <v/>
      </c>
      <c r="BE47" s="88" t="str">
        <f t="shared" si="35"/>
        <v/>
      </c>
      <c r="BF47" s="62" t="str">
        <f t="shared" si="36"/>
        <v/>
      </c>
      <c r="BG47" s="128" t="str">
        <f t="shared" si="37"/>
        <v/>
      </c>
      <c r="BH47" s="129" t="str">
        <f t="shared" si="38"/>
        <v/>
      </c>
      <c r="BI47" s="129" t="str">
        <f t="shared" si="39"/>
        <v/>
      </c>
      <c r="BJ47" s="129" t="str">
        <f t="shared" si="40"/>
        <v/>
      </c>
      <c r="BK47" s="129" t="str">
        <f t="shared" si="41"/>
        <v/>
      </c>
      <c r="BL47" s="129" t="str">
        <f t="shared" si="42"/>
        <v/>
      </c>
      <c r="BM47" s="129" t="str">
        <f t="shared" si="43"/>
        <v/>
      </c>
      <c r="BN47" s="129" t="str">
        <f t="shared" si="44"/>
        <v/>
      </c>
      <c r="BO47" s="130" t="str">
        <f t="shared" si="45"/>
        <v/>
      </c>
      <c r="BP47" s="18"/>
    </row>
    <row r="48" spans="1:68" x14ac:dyDescent="0.35">
      <c r="A48" s="32"/>
      <c r="B48" s="40"/>
      <c r="C48" s="14"/>
      <c r="D48" s="26">
        <v>1</v>
      </c>
      <c r="E48" s="51" t="s">
        <v>315</v>
      </c>
      <c r="F48" s="49"/>
      <c r="G48" s="47"/>
      <c r="H48" s="47"/>
      <c r="I48" s="47"/>
      <c r="J48" s="47"/>
      <c r="K48" s="47"/>
      <c r="L48" s="47"/>
      <c r="M48" s="47"/>
      <c r="N48" s="50"/>
      <c r="O48" s="69">
        <f t="shared" si="12"/>
        <v>57</v>
      </c>
      <c r="P48" s="70">
        <f t="shared" si="13"/>
        <v>64</v>
      </c>
      <c r="Q48" s="13" t="str">
        <f t="shared" si="14"/>
        <v/>
      </c>
      <c r="R48" s="13" t="str">
        <f t="shared" si="15"/>
        <v/>
      </c>
      <c r="S48" s="13" t="str">
        <f t="shared" si="16"/>
        <v/>
      </c>
      <c r="T48" s="13" t="str">
        <f t="shared" si="17"/>
        <v/>
      </c>
      <c r="U48" s="13" t="str">
        <f t="shared" si="18"/>
        <v/>
      </c>
      <c r="V48" s="13" t="str">
        <f t="shared" si="19"/>
        <v/>
      </c>
      <c r="W48" s="13" t="str">
        <f t="shared" si="20"/>
        <v/>
      </c>
      <c r="X48" s="13" t="str">
        <f t="shared" si="21"/>
        <v/>
      </c>
      <c r="Y48" s="13" t="str">
        <f t="shared" si="22"/>
        <v/>
      </c>
      <c r="Z48" s="58" t="str">
        <f t="shared" si="23"/>
        <v/>
      </c>
      <c r="AA48" s="186" t="str">
        <f t="shared" si="24"/>
        <v/>
      </c>
      <c r="AB48" s="186" t="str">
        <f t="shared" si="25"/>
        <v/>
      </c>
      <c r="AC48" s="186" t="str">
        <f t="shared" si="26"/>
        <v/>
      </c>
      <c r="AD48" s="186" t="str">
        <f t="shared" si="27"/>
        <v/>
      </c>
      <c r="AE48" s="186" t="str">
        <f t="shared" si="28"/>
        <v/>
      </c>
      <c r="AF48" s="186" t="str">
        <f t="shared" si="29"/>
        <v/>
      </c>
      <c r="AG48" s="59" t="str">
        <f t="shared" si="30"/>
        <v/>
      </c>
      <c r="AH48" s="58">
        <f t="shared" si="31"/>
        <v>0</v>
      </c>
      <c r="AI48" s="88" t="str">
        <f>IF(ISNUMBER(I48),IF(AND(I48&lt;$H48,$H48&gt;$AH48),IF(I48&gt;$AH48,($H48-I48)*Constants!$G$9,($H48-$AH48)*Constants!$G$9),0),"")</f>
        <v/>
      </c>
      <c r="AJ48" s="88" t="str">
        <f>IF(ISNUMBER(J48),IF(AND(J48&lt;$H48,$H48&gt;$AH48),IF(J48&gt;$AH48,($H48-J48)*Constants!$G$9,($H48-$AH48)*Constants!$G$9),0),"")</f>
        <v/>
      </c>
      <c r="AK48" s="88" t="str">
        <f>IF(ISNUMBER(K48),IF(AND(K48&lt;$H48,$H48&gt;$AH48),IF(K48&gt;$AH48,($H48-K48)*Constants!$G$9,($H48-$AH48)*Constants!$G$9),0),"")</f>
        <v/>
      </c>
      <c r="AL48" s="88" t="str">
        <f>IF(ISNUMBER(L48),IF(AND(L48&lt;$H48,$H48&gt;$AH48),IF(L48&gt;$AH48,($H48-L48)*Constants!$G$9,($H48-$AH48)*Constants!$G$9),0),"")</f>
        <v/>
      </c>
      <c r="AM48" s="88" t="str">
        <f>IF(ISNUMBER(M48),IF(AND(M48&lt;$H48,$H48&gt;$AH48),IF(M48&gt;$AH48,($H48-M48)*Constants!$G$9,($H48-$AH48)*Constants!$G$9),0),"")</f>
        <v/>
      </c>
      <c r="AN48" s="88" t="str">
        <f>IF(ISNUMBER(N48),IF(AND(N48&lt;$H48,$H48&gt;$AH48),IF(N48&gt;$AH48,($H48-N48)*Constants!$G$9,($H48-$AH48)*Constants!$G$9),0),"")</f>
        <v/>
      </c>
      <c r="AO48" s="88" t="str">
        <f>IF(ISNUMBER(I48),IF(AND(I48&lt;$H48,I48&lt;$AH48),IF($H48&gt;$AH48,($AH48-I48)*Constants!$G$10,($H48-I48)*Constants!$G$10),0),"")</f>
        <v/>
      </c>
      <c r="AP48" s="88" t="str">
        <f>IF(ISNUMBER(J48),IF(AND(J48&lt;$H48,J48&lt;$AH48),IF($H48&gt;$AH48,($AH48-J48)*Constants!$G$10,($H48-J48)*Constants!$G$10),0),"")</f>
        <v/>
      </c>
      <c r="AQ48" s="88" t="str">
        <f>IF(ISNUMBER(K48),IF(AND(K48&lt;$H48,K48&lt;$AH48),IF($H48&gt;$AH48,($AH48-K48)*Constants!$G$10,($H48-K48)*Constants!$G$10),0),"")</f>
        <v/>
      </c>
      <c r="AR48" s="88" t="str">
        <f>IF(ISNUMBER(L48),IF(AND(L48&lt;$H48,L48&lt;$AH48),IF($H48&gt;$AH48,($AH48-L48)*Constants!$G$10,($H48-L48)*Constants!$G$10),0),"")</f>
        <v/>
      </c>
      <c r="AS48" s="88" t="str">
        <f>IF(ISNUMBER(M48),IF(AND(M48&lt;$H48,M48&lt;$AH48),IF($H48&gt;$AH48,($AH48-M48)*Constants!$G$10,($H48-M48)*Constants!$G$10),0),"")</f>
        <v/>
      </c>
      <c r="AT48" s="88" t="str">
        <f>IF(ISNUMBER(N48),IF(AND(N48&lt;$H48,N48&lt;$AH48),IF($H48&gt;$AH48,($AH48-N48)*Constants!$G$10,($H48-N48)*Constants!$G$10),0),"")</f>
        <v/>
      </c>
      <c r="AU48" s="88" t="str">
        <f>IF(ISNUMBER(I48),IF(T48="C",(I48-Constants!$E$15-Constants!$E$14)*Constants!$G$11,0),"")</f>
        <v/>
      </c>
      <c r="AV48" s="88" t="str">
        <f>IF(ISNUMBER(J48),IF(U48="C",(J48-Constants!$E$15-Constants!$E$14)*Constants!$G$11,0),"")</f>
        <v/>
      </c>
      <c r="AW48" s="88" t="str">
        <f>IF(ISNUMBER(K48),IF(V48="C",(K48-Constants!$E$15-Constants!$E$14)*Constants!$G$11,0),"")</f>
        <v/>
      </c>
      <c r="AX48" s="88" t="str">
        <f>IF(ISNUMBER(L48),IF(W48="C",(L48-Constants!$E$15-Constants!$E$14)*Constants!$G$11,0),"")</f>
        <v/>
      </c>
      <c r="AY48" s="88" t="str">
        <f>IF(ISNUMBER(M48),IF(X48="C",(M48-Constants!$E$15-Constants!$E$14)*Constants!$G$11,0),"")</f>
        <v/>
      </c>
      <c r="AZ48" s="88" t="str">
        <f>IF(ISNUMBER(N48),IF(Y48="C",(N48-Constants!$E$15-Constants!$E$14)*Constants!$G$11,0),"")</f>
        <v/>
      </c>
      <c r="BA48" s="88" t="str">
        <f t="shared" si="32"/>
        <v/>
      </c>
      <c r="BB48" s="88" t="str">
        <f t="shared" si="33"/>
        <v/>
      </c>
      <c r="BC48" s="88" t="str">
        <f t="shared" si="34"/>
        <v/>
      </c>
      <c r="BD48" s="88" t="str">
        <f t="shared" si="34"/>
        <v/>
      </c>
      <c r="BE48" s="88" t="str">
        <f t="shared" si="35"/>
        <v/>
      </c>
      <c r="BF48" s="62" t="str">
        <f t="shared" si="36"/>
        <v/>
      </c>
      <c r="BG48" s="128" t="str">
        <f t="shared" si="37"/>
        <v/>
      </c>
      <c r="BH48" s="129" t="str">
        <f t="shared" si="38"/>
        <v/>
      </c>
      <c r="BI48" s="129" t="str">
        <f t="shared" si="39"/>
        <v/>
      </c>
      <c r="BJ48" s="129" t="str">
        <f t="shared" si="40"/>
        <v/>
      </c>
      <c r="BK48" s="129" t="str">
        <f t="shared" si="41"/>
        <v/>
      </c>
      <c r="BL48" s="129" t="str">
        <f t="shared" si="42"/>
        <v/>
      </c>
      <c r="BM48" s="129" t="str">
        <f t="shared" si="43"/>
        <v/>
      </c>
      <c r="BN48" s="129" t="str">
        <f t="shared" si="44"/>
        <v/>
      </c>
      <c r="BO48" s="130" t="str">
        <f t="shared" si="45"/>
        <v/>
      </c>
      <c r="BP48" s="18"/>
    </row>
    <row r="49" spans="1:68" x14ac:dyDescent="0.35">
      <c r="A49" s="32"/>
      <c r="B49" s="40"/>
      <c r="C49" s="14"/>
      <c r="D49" s="26">
        <v>1</v>
      </c>
      <c r="E49" s="51" t="s">
        <v>315</v>
      </c>
      <c r="F49" s="49"/>
      <c r="G49" s="47"/>
      <c r="H49" s="47"/>
      <c r="I49" s="47"/>
      <c r="J49" s="47"/>
      <c r="K49" s="47"/>
      <c r="L49" s="47"/>
      <c r="M49" s="47"/>
      <c r="N49" s="50"/>
      <c r="O49" s="69">
        <f t="shared" si="12"/>
        <v>57</v>
      </c>
      <c r="P49" s="70">
        <f t="shared" si="13"/>
        <v>64</v>
      </c>
      <c r="Q49" s="13" t="str">
        <f t="shared" si="14"/>
        <v/>
      </c>
      <c r="R49" s="13" t="str">
        <f t="shared" si="15"/>
        <v/>
      </c>
      <c r="S49" s="13" t="str">
        <f t="shared" si="16"/>
        <v/>
      </c>
      <c r="T49" s="13" t="str">
        <f t="shared" si="17"/>
        <v/>
      </c>
      <c r="U49" s="13" t="str">
        <f t="shared" si="18"/>
        <v/>
      </c>
      <c r="V49" s="13" t="str">
        <f t="shared" si="19"/>
        <v/>
      </c>
      <c r="W49" s="13" t="str">
        <f t="shared" si="20"/>
        <v/>
      </c>
      <c r="X49" s="13" t="str">
        <f t="shared" si="21"/>
        <v/>
      </c>
      <c r="Y49" s="13" t="str">
        <f t="shared" si="22"/>
        <v/>
      </c>
      <c r="Z49" s="58" t="str">
        <f t="shared" si="23"/>
        <v/>
      </c>
      <c r="AA49" s="186" t="str">
        <f t="shared" si="24"/>
        <v/>
      </c>
      <c r="AB49" s="186" t="str">
        <f t="shared" si="25"/>
        <v/>
      </c>
      <c r="AC49" s="186" t="str">
        <f t="shared" si="26"/>
        <v/>
      </c>
      <c r="AD49" s="186" t="str">
        <f t="shared" si="27"/>
        <v/>
      </c>
      <c r="AE49" s="186" t="str">
        <f t="shared" si="28"/>
        <v/>
      </c>
      <c r="AF49" s="186" t="str">
        <f t="shared" si="29"/>
        <v/>
      </c>
      <c r="AG49" s="59" t="str">
        <f t="shared" si="30"/>
        <v/>
      </c>
      <c r="AH49" s="58">
        <f t="shared" si="31"/>
        <v>0</v>
      </c>
      <c r="AI49" s="88" t="str">
        <f>IF(ISNUMBER(I49),IF(AND(I49&lt;$H49,$H49&gt;$AH49),IF(I49&gt;$AH49,($H49-I49)*Constants!$G$9,($H49-$AH49)*Constants!$G$9),0),"")</f>
        <v/>
      </c>
      <c r="AJ49" s="88" t="str">
        <f>IF(ISNUMBER(J49),IF(AND(J49&lt;$H49,$H49&gt;$AH49),IF(J49&gt;$AH49,($H49-J49)*Constants!$G$9,($H49-$AH49)*Constants!$G$9),0),"")</f>
        <v/>
      </c>
      <c r="AK49" s="88" t="str">
        <f>IF(ISNUMBER(K49),IF(AND(K49&lt;$H49,$H49&gt;$AH49),IF(K49&gt;$AH49,($H49-K49)*Constants!$G$9,($H49-$AH49)*Constants!$G$9),0),"")</f>
        <v/>
      </c>
      <c r="AL49" s="88" t="str">
        <f>IF(ISNUMBER(L49),IF(AND(L49&lt;$H49,$H49&gt;$AH49),IF(L49&gt;$AH49,($H49-L49)*Constants!$G$9,($H49-$AH49)*Constants!$G$9),0),"")</f>
        <v/>
      </c>
      <c r="AM49" s="88" t="str">
        <f>IF(ISNUMBER(M49),IF(AND(M49&lt;$H49,$H49&gt;$AH49),IF(M49&gt;$AH49,($H49-M49)*Constants!$G$9,($H49-$AH49)*Constants!$G$9),0),"")</f>
        <v/>
      </c>
      <c r="AN49" s="88" t="str">
        <f>IF(ISNUMBER(N49),IF(AND(N49&lt;$H49,$H49&gt;$AH49),IF(N49&gt;$AH49,($H49-N49)*Constants!$G$9,($H49-$AH49)*Constants!$G$9),0),"")</f>
        <v/>
      </c>
      <c r="AO49" s="88" t="str">
        <f>IF(ISNUMBER(I49),IF(AND(I49&lt;$H49,I49&lt;$AH49),IF($H49&gt;$AH49,($AH49-I49)*Constants!$G$10,($H49-I49)*Constants!$G$10),0),"")</f>
        <v/>
      </c>
      <c r="AP49" s="88" t="str">
        <f>IF(ISNUMBER(J49),IF(AND(J49&lt;$H49,J49&lt;$AH49),IF($H49&gt;$AH49,($AH49-J49)*Constants!$G$10,($H49-J49)*Constants!$G$10),0),"")</f>
        <v/>
      </c>
      <c r="AQ49" s="88" t="str">
        <f>IF(ISNUMBER(K49),IF(AND(K49&lt;$H49,K49&lt;$AH49),IF($H49&gt;$AH49,($AH49-K49)*Constants!$G$10,($H49-K49)*Constants!$G$10),0),"")</f>
        <v/>
      </c>
      <c r="AR49" s="88" t="str">
        <f>IF(ISNUMBER(L49),IF(AND(L49&lt;$H49,L49&lt;$AH49),IF($H49&gt;$AH49,($AH49-L49)*Constants!$G$10,($H49-L49)*Constants!$G$10),0),"")</f>
        <v/>
      </c>
      <c r="AS49" s="88" t="str">
        <f>IF(ISNUMBER(M49),IF(AND(M49&lt;$H49,M49&lt;$AH49),IF($H49&gt;$AH49,($AH49-M49)*Constants!$G$10,($H49-M49)*Constants!$G$10),0),"")</f>
        <v/>
      </c>
      <c r="AT49" s="88" t="str">
        <f>IF(ISNUMBER(N49),IF(AND(N49&lt;$H49,N49&lt;$AH49),IF($H49&gt;$AH49,($AH49-N49)*Constants!$G$10,($H49-N49)*Constants!$G$10),0),"")</f>
        <v/>
      </c>
      <c r="AU49" s="88" t="str">
        <f>IF(ISNUMBER(I49),IF(T49="C",(I49-Constants!$E$15-Constants!$E$14)*Constants!$G$11,0),"")</f>
        <v/>
      </c>
      <c r="AV49" s="88" t="str">
        <f>IF(ISNUMBER(J49),IF(U49="C",(J49-Constants!$E$15-Constants!$E$14)*Constants!$G$11,0),"")</f>
        <v/>
      </c>
      <c r="AW49" s="88" t="str">
        <f>IF(ISNUMBER(K49),IF(V49="C",(K49-Constants!$E$15-Constants!$E$14)*Constants!$G$11,0),"")</f>
        <v/>
      </c>
      <c r="AX49" s="88" t="str">
        <f>IF(ISNUMBER(L49),IF(W49="C",(L49-Constants!$E$15-Constants!$E$14)*Constants!$G$11,0),"")</f>
        <v/>
      </c>
      <c r="AY49" s="88" t="str">
        <f>IF(ISNUMBER(M49),IF(X49="C",(M49-Constants!$E$15-Constants!$E$14)*Constants!$G$11,0),"")</f>
        <v/>
      </c>
      <c r="AZ49" s="88" t="str">
        <f>IF(ISNUMBER(N49),IF(Y49="C",(N49-Constants!$E$15-Constants!$E$14)*Constants!$G$11,0),"")</f>
        <v/>
      </c>
      <c r="BA49" s="88" t="str">
        <f t="shared" si="32"/>
        <v/>
      </c>
      <c r="BB49" s="88" t="str">
        <f t="shared" si="33"/>
        <v/>
      </c>
      <c r="BC49" s="88" t="str">
        <f t="shared" si="34"/>
        <v/>
      </c>
      <c r="BD49" s="88" t="str">
        <f t="shared" si="34"/>
        <v/>
      </c>
      <c r="BE49" s="88" t="str">
        <f t="shared" si="35"/>
        <v/>
      </c>
      <c r="BF49" s="62" t="str">
        <f t="shared" si="36"/>
        <v/>
      </c>
      <c r="BG49" s="128" t="str">
        <f t="shared" si="37"/>
        <v/>
      </c>
      <c r="BH49" s="129" t="str">
        <f t="shared" si="38"/>
        <v/>
      </c>
      <c r="BI49" s="129" t="str">
        <f t="shared" si="39"/>
        <v/>
      </c>
      <c r="BJ49" s="129" t="str">
        <f t="shared" si="40"/>
        <v/>
      </c>
      <c r="BK49" s="129" t="str">
        <f t="shared" si="41"/>
        <v/>
      </c>
      <c r="BL49" s="129" t="str">
        <f t="shared" si="42"/>
        <v/>
      </c>
      <c r="BM49" s="129" t="str">
        <f t="shared" si="43"/>
        <v/>
      </c>
      <c r="BN49" s="129" t="str">
        <f t="shared" si="44"/>
        <v/>
      </c>
      <c r="BO49" s="130" t="str">
        <f t="shared" si="45"/>
        <v/>
      </c>
      <c r="BP49" s="18"/>
    </row>
    <row r="50" spans="1:68" x14ac:dyDescent="0.35">
      <c r="A50" s="32"/>
      <c r="B50" s="40"/>
      <c r="C50" s="14"/>
      <c r="D50" s="26">
        <v>1</v>
      </c>
      <c r="E50" s="51" t="s">
        <v>315</v>
      </c>
      <c r="F50" s="49"/>
      <c r="G50" s="47"/>
      <c r="H50" s="47"/>
      <c r="I50" s="47"/>
      <c r="J50" s="47"/>
      <c r="K50" s="47"/>
      <c r="L50" s="47"/>
      <c r="M50" s="47"/>
      <c r="N50" s="50"/>
      <c r="O50" s="69">
        <f t="shared" si="12"/>
        <v>57</v>
      </c>
      <c r="P50" s="70">
        <f t="shared" si="13"/>
        <v>64</v>
      </c>
      <c r="Q50" s="13" t="str">
        <f t="shared" si="14"/>
        <v/>
      </c>
      <c r="R50" s="13" t="str">
        <f t="shared" si="15"/>
        <v/>
      </c>
      <c r="S50" s="13" t="str">
        <f t="shared" si="16"/>
        <v/>
      </c>
      <c r="T50" s="13" t="str">
        <f t="shared" si="17"/>
        <v/>
      </c>
      <c r="U50" s="13" t="str">
        <f t="shared" si="18"/>
        <v/>
      </c>
      <c r="V50" s="13" t="str">
        <f t="shared" si="19"/>
        <v/>
      </c>
      <c r="W50" s="13" t="str">
        <f t="shared" si="20"/>
        <v/>
      </c>
      <c r="X50" s="13" t="str">
        <f t="shared" si="21"/>
        <v/>
      </c>
      <c r="Y50" s="13" t="str">
        <f t="shared" si="22"/>
        <v/>
      </c>
      <c r="Z50" s="58" t="str">
        <f t="shared" si="23"/>
        <v/>
      </c>
      <c r="AA50" s="186" t="str">
        <f t="shared" si="24"/>
        <v/>
      </c>
      <c r="AB50" s="186" t="str">
        <f t="shared" si="25"/>
        <v/>
      </c>
      <c r="AC50" s="186" t="str">
        <f t="shared" si="26"/>
        <v/>
      </c>
      <c r="AD50" s="186" t="str">
        <f t="shared" si="27"/>
        <v/>
      </c>
      <c r="AE50" s="186" t="str">
        <f t="shared" si="28"/>
        <v/>
      </c>
      <c r="AF50" s="186" t="str">
        <f t="shared" si="29"/>
        <v/>
      </c>
      <c r="AG50" s="59" t="str">
        <f t="shared" si="30"/>
        <v/>
      </c>
      <c r="AH50" s="58">
        <f t="shared" si="31"/>
        <v>0</v>
      </c>
      <c r="AI50" s="88" t="str">
        <f>IF(ISNUMBER(I50),IF(AND(I50&lt;$H50,$H50&gt;$AH50),IF(I50&gt;$AH50,($H50-I50)*Constants!$G$9,($H50-$AH50)*Constants!$G$9),0),"")</f>
        <v/>
      </c>
      <c r="AJ50" s="88" t="str">
        <f>IF(ISNUMBER(J50),IF(AND(J50&lt;$H50,$H50&gt;$AH50),IF(J50&gt;$AH50,($H50-J50)*Constants!$G$9,($H50-$AH50)*Constants!$G$9),0),"")</f>
        <v/>
      </c>
      <c r="AK50" s="88" t="str">
        <f>IF(ISNUMBER(K50),IF(AND(K50&lt;$H50,$H50&gt;$AH50),IF(K50&gt;$AH50,($H50-K50)*Constants!$G$9,($H50-$AH50)*Constants!$G$9),0),"")</f>
        <v/>
      </c>
      <c r="AL50" s="88" t="str">
        <f>IF(ISNUMBER(L50),IF(AND(L50&lt;$H50,$H50&gt;$AH50),IF(L50&gt;$AH50,($H50-L50)*Constants!$G$9,($H50-$AH50)*Constants!$G$9),0),"")</f>
        <v/>
      </c>
      <c r="AM50" s="88" t="str">
        <f>IF(ISNUMBER(M50),IF(AND(M50&lt;$H50,$H50&gt;$AH50),IF(M50&gt;$AH50,($H50-M50)*Constants!$G$9,($H50-$AH50)*Constants!$G$9),0),"")</f>
        <v/>
      </c>
      <c r="AN50" s="88" t="str">
        <f>IF(ISNUMBER(N50),IF(AND(N50&lt;$H50,$H50&gt;$AH50),IF(N50&gt;$AH50,($H50-N50)*Constants!$G$9,($H50-$AH50)*Constants!$G$9),0),"")</f>
        <v/>
      </c>
      <c r="AO50" s="88" t="str">
        <f>IF(ISNUMBER(I50),IF(AND(I50&lt;$H50,I50&lt;$AH50),IF($H50&gt;$AH50,($AH50-I50)*Constants!$G$10,($H50-I50)*Constants!$G$10),0),"")</f>
        <v/>
      </c>
      <c r="AP50" s="88" t="str">
        <f>IF(ISNUMBER(J50),IF(AND(J50&lt;$H50,J50&lt;$AH50),IF($H50&gt;$AH50,($AH50-J50)*Constants!$G$10,($H50-J50)*Constants!$G$10),0),"")</f>
        <v/>
      </c>
      <c r="AQ50" s="88" t="str">
        <f>IF(ISNUMBER(K50),IF(AND(K50&lt;$H50,K50&lt;$AH50),IF($H50&gt;$AH50,($AH50-K50)*Constants!$G$10,($H50-K50)*Constants!$G$10),0),"")</f>
        <v/>
      </c>
      <c r="AR50" s="88" t="str">
        <f>IF(ISNUMBER(L50),IF(AND(L50&lt;$H50,L50&lt;$AH50),IF($H50&gt;$AH50,($AH50-L50)*Constants!$G$10,($H50-L50)*Constants!$G$10),0),"")</f>
        <v/>
      </c>
      <c r="AS50" s="88" t="str">
        <f>IF(ISNUMBER(M50),IF(AND(M50&lt;$H50,M50&lt;$AH50),IF($H50&gt;$AH50,($AH50-M50)*Constants!$G$10,($H50-M50)*Constants!$G$10),0),"")</f>
        <v/>
      </c>
      <c r="AT50" s="88" t="str">
        <f>IF(ISNUMBER(N50),IF(AND(N50&lt;$H50,N50&lt;$AH50),IF($H50&gt;$AH50,($AH50-N50)*Constants!$G$10,($H50-N50)*Constants!$G$10),0),"")</f>
        <v/>
      </c>
      <c r="AU50" s="88" t="str">
        <f>IF(ISNUMBER(I50),IF(T50="C",(I50-Constants!$E$15-Constants!$E$14)*Constants!$G$11,0),"")</f>
        <v/>
      </c>
      <c r="AV50" s="88" t="str">
        <f>IF(ISNUMBER(J50),IF(U50="C",(J50-Constants!$E$15-Constants!$E$14)*Constants!$G$11,0),"")</f>
        <v/>
      </c>
      <c r="AW50" s="88" t="str">
        <f>IF(ISNUMBER(K50),IF(V50="C",(K50-Constants!$E$15-Constants!$E$14)*Constants!$G$11,0),"")</f>
        <v/>
      </c>
      <c r="AX50" s="88" t="str">
        <f>IF(ISNUMBER(L50),IF(W50="C",(L50-Constants!$E$15-Constants!$E$14)*Constants!$G$11,0),"")</f>
        <v/>
      </c>
      <c r="AY50" s="88" t="str">
        <f>IF(ISNUMBER(M50),IF(X50="C",(M50-Constants!$E$15-Constants!$E$14)*Constants!$G$11,0),"")</f>
        <v/>
      </c>
      <c r="AZ50" s="88" t="str">
        <f>IF(ISNUMBER(N50),IF(Y50="C",(N50-Constants!$E$15-Constants!$E$14)*Constants!$G$11,0),"")</f>
        <v/>
      </c>
      <c r="BA50" s="88" t="str">
        <f t="shared" si="32"/>
        <v/>
      </c>
      <c r="BB50" s="88" t="str">
        <f t="shared" si="33"/>
        <v/>
      </c>
      <c r="BC50" s="88" t="str">
        <f t="shared" si="34"/>
        <v/>
      </c>
      <c r="BD50" s="88" t="str">
        <f t="shared" si="34"/>
        <v/>
      </c>
      <c r="BE50" s="88" t="str">
        <f t="shared" si="35"/>
        <v/>
      </c>
      <c r="BF50" s="62" t="str">
        <f t="shared" si="36"/>
        <v/>
      </c>
      <c r="BG50" s="128" t="str">
        <f t="shared" si="37"/>
        <v/>
      </c>
      <c r="BH50" s="129" t="str">
        <f t="shared" si="38"/>
        <v/>
      </c>
      <c r="BI50" s="129" t="str">
        <f t="shared" si="39"/>
        <v/>
      </c>
      <c r="BJ50" s="129" t="str">
        <f t="shared" si="40"/>
        <v/>
      </c>
      <c r="BK50" s="129" t="str">
        <f t="shared" si="41"/>
        <v/>
      </c>
      <c r="BL50" s="129" t="str">
        <f t="shared" si="42"/>
        <v/>
      </c>
      <c r="BM50" s="129" t="str">
        <f t="shared" si="43"/>
        <v/>
      </c>
      <c r="BN50" s="129" t="str">
        <f t="shared" si="44"/>
        <v/>
      </c>
      <c r="BO50" s="130" t="str">
        <f t="shared" si="45"/>
        <v/>
      </c>
      <c r="BP50" s="18"/>
    </row>
    <row r="51" spans="1:68" x14ac:dyDescent="0.35">
      <c r="A51" s="32"/>
      <c r="B51" s="40"/>
      <c r="C51" s="14"/>
      <c r="D51" s="26">
        <v>1</v>
      </c>
      <c r="E51" s="51" t="s">
        <v>315</v>
      </c>
      <c r="F51" s="49"/>
      <c r="G51" s="47"/>
      <c r="H51" s="47"/>
      <c r="I51" s="47"/>
      <c r="J51" s="47"/>
      <c r="K51" s="47"/>
      <c r="L51" s="47"/>
      <c r="M51" s="47"/>
      <c r="N51" s="50"/>
      <c r="O51" s="69">
        <f t="shared" si="12"/>
        <v>57</v>
      </c>
      <c r="P51" s="70">
        <f t="shared" si="13"/>
        <v>64</v>
      </c>
      <c r="Q51" s="13" t="str">
        <f t="shared" si="14"/>
        <v/>
      </c>
      <c r="R51" s="13" t="str">
        <f t="shared" si="15"/>
        <v/>
      </c>
      <c r="S51" s="13" t="str">
        <f t="shared" si="16"/>
        <v/>
      </c>
      <c r="T51" s="13" t="str">
        <f t="shared" si="17"/>
        <v/>
      </c>
      <c r="U51" s="13" t="str">
        <f t="shared" si="18"/>
        <v/>
      </c>
      <c r="V51" s="13" t="str">
        <f t="shared" si="19"/>
        <v/>
      </c>
      <c r="W51" s="13" t="str">
        <f t="shared" si="20"/>
        <v/>
      </c>
      <c r="X51" s="13" t="str">
        <f t="shared" si="21"/>
        <v/>
      </c>
      <c r="Y51" s="13" t="str">
        <f t="shared" si="22"/>
        <v/>
      </c>
      <c r="Z51" s="58" t="str">
        <f t="shared" si="23"/>
        <v/>
      </c>
      <c r="AA51" s="186" t="str">
        <f t="shared" si="24"/>
        <v/>
      </c>
      <c r="AB51" s="186" t="str">
        <f t="shared" si="25"/>
        <v/>
      </c>
      <c r="AC51" s="186" t="str">
        <f t="shared" si="26"/>
        <v/>
      </c>
      <c r="AD51" s="186" t="str">
        <f t="shared" si="27"/>
        <v/>
      </c>
      <c r="AE51" s="186" t="str">
        <f t="shared" si="28"/>
        <v/>
      </c>
      <c r="AF51" s="186" t="str">
        <f t="shared" si="29"/>
        <v/>
      </c>
      <c r="AG51" s="59" t="str">
        <f t="shared" si="30"/>
        <v/>
      </c>
      <c r="AH51" s="58">
        <f t="shared" si="31"/>
        <v>0</v>
      </c>
      <c r="AI51" s="88" t="str">
        <f>IF(ISNUMBER(I51),IF(AND(I51&lt;$H51,$H51&gt;$AH51),IF(I51&gt;$AH51,($H51-I51)*Constants!$G$9,($H51-$AH51)*Constants!$G$9),0),"")</f>
        <v/>
      </c>
      <c r="AJ51" s="88" t="str">
        <f>IF(ISNUMBER(J51),IF(AND(J51&lt;$H51,$H51&gt;$AH51),IF(J51&gt;$AH51,($H51-J51)*Constants!$G$9,($H51-$AH51)*Constants!$G$9),0),"")</f>
        <v/>
      </c>
      <c r="AK51" s="88" t="str">
        <f>IF(ISNUMBER(K51),IF(AND(K51&lt;$H51,$H51&gt;$AH51),IF(K51&gt;$AH51,($H51-K51)*Constants!$G$9,($H51-$AH51)*Constants!$G$9),0),"")</f>
        <v/>
      </c>
      <c r="AL51" s="88" t="str">
        <f>IF(ISNUMBER(L51),IF(AND(L51&lt;$H51,$H51&gt;$AH51),IF(L51&gt;$AH51,($H51-L51)*Constants!$G$9,($H51-$AH51)*Constants!$G$9),0),"")</f>
        <v/>
      </c>
      <c r="AM51" s="88" t="str">
        <f>IF(ISNUMBER(M51),IF(AND(M51&lt;$H51,$H51&gt;$AH51),IF(M51&gt;$AH51,($H51-M51)*Constants!$G$9,($H51-$AH51)*Constants!$G$9),0),"")</f>
        <v/>
      </c>
      <c r="AN51" s="88" t="str">
        <f>IF(ISNUMBER(N51),IF(AND(N51&lt;$H51,$H51&gt;$AH51),IF(N51&gt;$AH51,($H51-N51)*Constants!$G$9,($H51-$AH51)*Constants!$G$9),0),"")</f>
        <v/>
      </c>
      <c r="AO51" s="88" t="str">
        <f>IF(ISNUMBER(I51),IF(AND(I51&lt;$H51,I51&lt;$AH51),IF($H51&gt;$AH51,($AH51-I51)*Constants!$G$10,($H51-I51)*Constants!$G$10),0),"")</f>
        <v/>
      </c>
      <c r="AP51" s="88" t="str">
        <f>IF(ISNUMBER(J51),IF(AND(J51&lt;$H51,J51&lt;$AH51),IF($H51&gt;$AH51,($AH51-J51)*Constants!$G$10,($H51-J51)*Constants!$G$10),0),"")</f>
        <v/>
      </c>
      <c r="AQ51" s="88" t="str">
        <f>IF(ISNUMBER(K51),IF(AND(K51&lt;$H51,K51&lt;$AH51),IF($H51&gt;$AH51,($AH51-K51)*Constants!$G$10,($H51-K51)*Constants!$G$10),0),"")</f>
        <v/>
      </c>
      <c r="AR51" s="88" t="str">
        <f>IF(ISNUMBER(L51),IF(AND(L51&lt;$H51,L51&lt;$AH51),IF($H51&gt;$AH51,($AH51-L51)*Constants!$G$10,($H51-L51)*Constants!$G$10),0),"")</f>
        <v/>
      </c>
      <c r="AS51" s="88" t="str">
        <f>IF(ISNUMBER(M51),IF(AND(M51&lt;$H51,M51&lt;$AH51),IF($H51&gt;$AH51,($AH51-M51)*Constants!$G$10,($H51-M51)*Constants!$G$10),0),"")</f>
        <v/>
      </c>
      <c r="AT51" s="88" t="str">
        <f>IF(ISNUMBER(N51),IF(AND(N51&lt;$H51,N51&lt;$AH51),IF($H51&gt;$AH51,($AH51-N51)*Constants!$G$10,($H51-N51)*Constants!$G$10),0),"")</f>
        <v/>
      </c>
      <c r="AU51" s="88" t="str">
        <f>IF(ISNUMBER(I51),IF(T51="C",(I51-Constants!$E$15-Constants!$E$14)*Constants!$G$11,0),"")</f>
        <v/>
      </c>
      <c r="AV51" s="88" t="str">
        <f>IF(ISNUMBER(J51),IF(U51="C",(J51-Constants!$E$15-Constants!$E$14)*Constants!$G$11,0),"")</f>
        <v/>
      </c>
      <c r="AW51" s="88" t="str">
        <f>IF(ISNUMBER(K51),IF(V51="C",(K51-Constants!$E$15-Constants!$E$14)*Constants!$G$11,0),"")</f>
        <v/>
      </c>
      <c r="AX51" s="88" t="str">
        <f>IF(ISNUMBER(L51),IF(W51="C",(L51-Constants!$E$15-Constants!$E$14)*Constants!$G$11,0),"")</f>
        <v/>
      </c>
      <c r="AY51" s="88" t="str">
        <f>IF(ISNUMBER(M51),IF(X51="C",(M51-Constants!$E$15-Constants!$E$14)*Constants!$G$11,0),"")</f>
        <v/>
      </c>
      <c r="AZ51" s="88" t="str">
        <f>IF(ISNUMBER(N51),IF(Y51="C",(N51-Constants!$E$15-Constants!$E$14)*Constants!$G$11,0),"")</f>
        <v/>
      </c>
      <c r="BA51" s="88" t="str">
        <f t="shared" si="32"/>
        <v/>
      </c>
      <c r="BB51" s="88" t="str">
        <f t="shared" si="33"/>
        <v/>
      </c>
      <c r="BC51" s="88" t="str">
        <f t="shared" si="34"/>
        <v/>
      </c>
      <c r="BD51" s="88" t="str">
        <f t="shared" si="34"/>
        <v/>
      </c>
      <c r="BE51" s="88" t="str">
        <f t="shared" si="35"/>
        <v/>
      </c>
      <c r="BF51" s="62" t="str">
        <f t="shared" si="36"/>
        <v/>
      </c>
      <c r="BG51" s="128" t="str">
        <f t="shared" si="37"/>
        <v/>
      </c>
      <c r="BH51" s="129" t="str">
        <f t="shared" si="38"/>
        <v/>
      </c>
      <c r="BI51" s="129" t="str">
        <f t="shared" si="39"/>
        <v/>
      </c>
      <c r="BJ51" s="129" t="str">
        <f t="shared" si="40"/>
        <v/>
      </c>
      <c r="BK51" s="129" t="str">
        <f t="shared" si="41"/>
        <v/>
      </c>
      <c r="BL51" s="129" t="str">
        <f t="shared" si="42"/>
        <v/>
      </c>
      <c r="BM51" s="129" t="str">
        <f t="shared" si="43"/>
        <v/>
      </c>
      <c r="BN51" s="129" t="str">
        <f t="shared" si="44"/>
        <v/>
      </c>
      <c r="BO51" s="130" t="str">
        <f t="shared" si="45"/>
        <v/>
      </c>
      <c r="BP51" s="18"/>
    </row>
    <row r="52" spans="1:68" x14ac:dyDescent="0.35">
      <c r="A52" s="32"/>
      <c r="B52" s="40"/>
      <c r="C52" s="14"/>
      <c r="D52" s="26">
        <v>1</v>
      </c>
      <c r="E52" s="51" t="s">
        <v>315</v>
      </c>
      <c r="F52" s="49"/>
      <c r="G52" s="47"/>
      <c r="H52" s="47"/>
      <c r="I52" s="47"/>
      <c r="J52" s="47"/>
      <c r="K52" s="47"/>
      <c r="L52" s="47"/>
      <c r="M52" s="47"/>
      <c r="N52" s="50"/>
      <c r="O52" s="69">
        <f t="shared" si="12"/>
        <v>57</v>
      </c>
      <c r="P52" s="70">
        <f t="shared" si="13"/>
        <v>64</v>
      </c>
      <c r="Q52" s="13" t="str">
        <f t="shared" si="14"/>
        <v/>
      </c>
      <c r="R52" s="13" t="str">
        <f t="shared" si="15"/>
        <v/>
      </c>
      <c r="S52" s="13" t="str">
        <f t="shared" si="16"/>
        <v/>
      </c>
      <c r="T52" s="13" t="str">
        <f t="shared" si="17"/>
        <v/>
      </c>
      <c r="U52" s="13" t="str">
        <f t="shared" si="18"/>
        <v/>
      </c>
      <c r="V52" s="13" t="str">
        <f t="shared" si="19"/>
        <v/>
      </c>
      <c r="W52" s="13" t="str">
        <f t="shared" si="20"/>
        <v/>
      </c>
      <c r="X52" s="13" t="str">
        <f t="shared" si="21"/>
        <v/>
      </c>
      <c r="Y52" s="13" t="str">
        <f t="shared" si="22"/>
        <v/>
      </c>
      <c r="Z52" s="58" t="str">
        <f t="shared" si="23"/>
        <v/>
      </c>
      <c r="AA52" s="186" t="str">
        <f t="shared" si="24"/>
        <v/>
      </c>
      <c r="AB52" s="186" t="str">
        <f t="shared" si="25"/>
        <v/>
      </c>
      <c r="AC52" s="186" t="str">
        <f t="shared" si="26"/>
        <v/>
      </c>
      <c r="AD52" s="186" t="str">
        <f t="shared" si="27"/>
        <v/>
      </c>
      <c r="AE52" s="186" t="str">
        <f t="shared" si="28"/>
        <v/>
      </c>
      <c r="AF52" s="186" t="str">
        <f t="shared" si="29"/>
        <v/>
      </c>
      <c r="AG52" s="59" t="str">
        <f t="shared" si="30"/>
        <v/>
      </c>
      <c r="AH52" s="58">
        <f t="shared" si="31"/>
        <v>0</v>
      </c>
      <c r="AI52" s="88" t="str">
        <f>IF(ISNUMBER(I52),IF(AND(I52&lt;$H52,$H52&gt;$AH52),IF(I52&gt;$AH52,($H52-I52)*Constants!$G$9,($H52-$AH52)*Constants!$G$9),0),"")</f>
        <v/>
      </c>
      <c r="AJ52" s="88" t="str">
        <f>IF(ISNUMBER(J52),IF(AND(J52&lt;$H52,$H52&gt;$AH52),IF(J52&gt;$AH52,($H52-J52)*Constants!$G$9,($H52-$AH52)*Constants!$G$9),0),"")</f>
        <v/>
      </c>
      <c r="AK52" s="88" t="str">
        <f>IF(ISNUMBER(K52),IF(AND(K52&lt;$H52,$H52&gt;$AH52),IF(K52&gt;$AH52,($H52-K52)*Constants!$G$9,($H52-$AH52)*Constants!$G$9),0),"")</f>
        <v/>
      </c>
      <c r="AL52" s="88" t="str">
        <f>IF(ISNUMBER(L52),IF(AND(L52&lt;$H52,$H52&gt;$AH52),IF(L52&gt;$AH52,($H52-L52)*Constants!$G$9,($H52-$AH52)*Constants!$G$9),0),"")</f>
        <v/>
      </c>
      <c r="AM52" s="88" t="str">
        <f>IF(ISNUMBER(M52),IF(AND(M52&lt;$H52,$H52&gt;$AH52),IF(M52&gt;$AH52,($H52-M52)*Constants!$G$9,($H52-$AH52)*Constants!$G$9),0),"")</f>
        <v/>
      </c>
      <c r="AN52" s="88" t="str">
        <f>IF(ISNUMBER(N52),IF(AND(N52&lt;$H52,$H52&gt;$AH52),IF(N52&gt;$AH52,($H52-N52)*Constants!$G$9,($H52-$AH52)*Constants!$G$9),0),"")</f>
        <v/>
      </c>
      <c r="AO52" s="88" t="str">
        <f>IF(ISNUMBER(I52),IF(AND(I52&lt;$H52,I52&lt;$AH52),IF($H52&gt;$AH52,($AH52-I52)*Constants!$G$10,($H52-I52)*Constants!$G$10),0),"")</f>
        <v/>
      </c>
      <c r="AP52" s="88" t="str">
        <f>IF(ISNUMBER(J52),IF(AND(J52&lt;$H52,J52&lt;$AH52),IF($H52&gt;$AH52,($AH52-J52)*Constants!$G$10,($H52-J52)*Constants!$G$10),0),"")</f>
        <v/>
      </c>
      <c r="AQ52" s="88" t="str">
        <f>IF(ISNUMBER(K52),IF(AND(K52&lt;$H52,K52&lt;$AH52),IF($H52&gt;$AH52,($AH52-K52)*Constants!$G$10,($H52-K52)*Constants!$G$10),0),"")</f>
        <v/>
      </c>
      <c r="AR52" s="88" t="str">
        <f>IF(ISNUMBER(L52),IF(AND(L52&lt;$H52,L52&lt;$AH52),IF($H52&gt;$AH52,($AH52-L52)*Constants!$G$10,($H52-L52)*Constants!$G$10),0),"")</f>
        <v/>
      </c>
      <c r="AS52" s="88" t="str">
        <f>IF(ISNUMBER(M52),IF(AND(M52&lt;$H52,M52&lt;$AH52),IF($H52&gt;$AH52,($AH52-M52)*Constants!$G$10,($H52-M52)*Constants!$G$10),0),"")</f>
        <v/>
      </c>
      <c r="AT52" s="88" t="str">
        <f>IF(ISNUMBER(N52),IF(AND(N52&lt;$H52,N52&lt;$AH52),IF($H52&gt;$AH52,($AH52-N52)*Constants!$G$10,($H52-N52)*Constants!$G$10),0),"")</f>
        <v/>
      </c>
      <c r="AU52" s="88" t="str">
        <f>IF(ISNUMBER(I52),IF(T52="C",(I52-Constants!$E$15-Constants!$E$14)*Constants!$G$11,0),"")</f>
        <v/>
      </c>
      <c r="AV52" s="88" t="str">
        <f>IF(ISNUMBER(J52),IF(U52="C",(J52-Constants!$E$15-Constants!$E$14)*Constants!$G$11,0),"")</f>
        <v/>
      </c>
      <c r="AW52" s="88" t="str">
        <f>IF(ISNUMBER(K52),IF(V52="C",(K52-Constants!$E$15-Constants!$E$14)*Constants!$G$11,0),"")</f>
        <v/>
      </c>
      <c r="AX52" s="88" t="str">
        <f>IF(ISNUMBER(L52),IF(W52="C",(L52-Constants!$E$15-Constants!$E$14)*Constants!$G$11,0),"")</f>
        <v/>
      </c>
      <c r="AY52" s="88" t="str">
        <f>IF(ISNUMBER(M52),IF(X52="C",(M52-Constants!$E$15-Constants!$E$14)*Constants!$G$11,0),"")</f>
        <v/>
      </c>
      <c r="AZ52" s="88" t="str">
        <f>IF(ISNUMBER(N52),IF(Y52="C",(N52-Constants!$E$15-Constants!$E$14)*Constants!$G$11,0),"")</f>
        <v/>
      </c>
      <c r="BA52" s="88" t="str">
        <f t="shared" si="32"/>
        <v/>
      </c>
      <c r="BB52" s="88" t="str">
        <f t="shared" si="33"/>
        <v/>
      </c>
      <c r="BC52" s="88" t="str">
        <f t="shared" si="34"/>
        <v/>
      </c>
      <c r="BD52" s="88" t="str">
        <f t="shared" si="34"/>
        <v/>
      </c>
      <c r="BE52" s="88" t="str">
        <f t="shared" si="35"/>
        <v/>
      </c>
      <c r="BF52" s="62" t="str">
        <f t="shared" si="36"/>
        <v/>
      </c>
      <c r="BG52" s="128" t="str">
        <f t="shared" si="37"/>
        <v/>
      </c>
      <c r="BH52" s="129" t="str">
        <f t="shared" si="38"/>
        <v/>
      </c>
      <c r="BI52" s="129" t="str">
        <f t="shared" si="39"/>
        <v/>
      </c>
      <c r="BJ52" s="129" t="str">
        <f t="shared" si="40"/>
        <v/>
      </c>
      <c r="BK52" s="129" t="str">
        <f t="shared" si="41"/>
        <v/>
      </c>
      <c r="BL52" s="129" t="str">
        <f t="shared" si="42"/>
        <v/>
      </c>
      <c r="BM52" s="129" t="str">
        <f t="shared" si="43"/>
        <v/>
      </c>
      <c r="BN52" s="129" t="str">
        <f t="shared" si="44"/>
        <v/>
      </c>
      <c r="BO52" s="130" t="str">
        <f t="shared" si="45"/>
        <v/>
      </c>
      <c r="BP52" s="18"/>
    </row>
    <row r="53" spans="1:68" x14ac:dyDescent="0.35">
      <c r="A53" s="32"/>
      <c r="B53" s="40"/>
      <c r="C53" s="14"/>
      <c r="D53" s="26">
        <v>1</v>
      </c>
      <c r="E53" s="51" t="s">
        <v>315</v>
      </c>
      <c r="F53" s="49"/>
      <c r="G53" s="47"/>
      <c r="H53" s="47"/>
      <c r="I53" s="47"/>
      <c r="J53" s="47"/>
      <c r="K53" s="47"/>
      <c r="L53" s="47"/>
      <c r="M53" s="47"/>
      <c r="N53" s="50"/>
      <c r="O53" s="69">
        <f t="shared" si="12"/>
        <v>57</v>
      </c>
      <c r="P53" s="70">
        <f t="shared" si="13"/>
        <v>64</v>
      </c>
      <c r="Q53" s="13" t="str">
        <f t="shared" si="14"/>
        <v/>
      </c>
      <c r="R53" s="13" t="str">
        <f t="shared" si="15"/>
        <v/>
      </c>
      <c r="S53" s="13" t="str">
        <f t="shared" si="16"/>
        <v/>
      </c>
      <c r="T53" s="13" t="str">
        <f t="shared" si="17"/>
        <v/>
      </c>
      <c r="U53" s="13" t="str">
        <f t="shared" si="18"/>
        <v/>
      </c>
      <c r="V53" s="13" t="str">
        <f t="shared" si="19"/>
        <v/>
      </c>
      <c r="W53" s="13" t="str">
        <f t="shared" si="20"/>
        <v/>
      </c>
      <c r="X53" s="13" t="str">
        <f t="shared" si="21"/>
        <v/>
      </c>
      <c r="Y53" s="13" t="str">
        <f t="shared" si="22"/>
        <v/>
      </c>
      <c r="Z53" s="58" t="str">
        <f t="shared" si="23"/>
        <v/>
      </c>
      <c r="AA53" s="186" t="str">
        <f t="shared" si="24"/>
        <v/>
      </c>
      <c r="AB53" s="186" t="str">
        <f t="shared" si="25"/>
        <v/>
      </c>
      <c r="AC53" s="186" t="str">
        <f t="shared" si="26"/>
        <v/>
      </c>
      <c r="AD53" s="186" t="str">
        <f t="shared" si="27"/>
        <v/>
      </c>
      <c r="AE53" s="186" t="str">
        <f t="shared" si="28"/>
        <v/>
      </c>
      <c r="AF53" s="186" t="str">
        <f t="shared" si="29"/>
        <v/>
      </c>
      <c r="AG53" s="59" t="str">
        <f t="shared" si="30"/>
        <v/>
      </c>
      <c r="AH53" s="58">
        <f t="shared" si="31"/>
        <v>0</v>
      </c>
      <c r="AI53" s="88" t="str">
        <f>IF(ISNUMBER(I53),IF(AND(I53&lt;$H53,$H53&gt;$AH53),IF(I53&gt;$AH53,($H53-I53)*Constants!$G$9,($H53-$AH53)*Constants!$G$9),0),"")</f>
        <v/>
      </c>
      <c r="AJ53" s="88" t="str">
        <f>IF(ISNUMBER(J53),IF(AND(J53&lt;$H53,$H53&gt;$AH53),IF(J53&gt;$AH53,($H53-J53)*Constants!$G$9,($H53-$AH53)*Constants!$G$9),0),"")</f>
        <v/>
      </c>
      <c r="AK53" s="88" t="str">
        <f>IF(ISNUMBER(K53),IF(AND(K53&lt;$H53,$H53&gt;$AH53),IF(K53&gt;$AH53,($H53-K53)*Constants!$G$9,($H53-$AH53)*Constants!$G$9),0),"")</f>
        <v/>
      </c>
      <c r="AL53" s="88" t="str">
        <f>IF(ISNUMBER(L53),IF(AND(L53&lt;$H53,$H53&gt;$AH53),IF(L53&gt;$AH53,($H53-L53)*Constants!$G$9,($H53-$AH53)*Constants!$G$9),0),"")</f>
        <v/>
      </c>
      <c r="AM53" s="88" t="str">
        <f>IF(ISNUMBER(M53),IF(AND(M53&lt;$H53,$H53&gt;$AH53),IF(M53&gt;$AH53,($H53-M53)*Constants!$G$9,($H53-$AH53)*Constants!$G$9),0),"")</f>
        <v/>
      </c>
      <c r="AN53" s="88" t="str">
        <f>IF(ISNUMBER(N53),IF(AND(N53&lt;$H53,$H53&gt;$AH53),IF(N53&gt;$AH53,($H53-N53)*Constants!$G$9,($H53-$AH53)*Constants!$G$9),0),"")</f>
        <v/>
      </c>
      <c r="AO53" s="88" t="str">
        <f>IF(ISNUMBER(I53),IF(AND(I53&lt;$H53,I53&lt;$AH53),IF($H53&gt;$AH53,($AH53-I53)*Constants!$G$10,($H53-I53)*Constants!$G$10),0),"")</f>
        <v/>
      </c>
      <c r="AP53" s="88" t="str">
        <f>IF(ISNUMBER(J53),IF(AND(J53&lt;$H53,J53&lt;$AH53),IF($H53&gt;$AH53,($AH53-J53)*Constants!$G$10,($H53-J53)*Constants!$G$10),0),"")</f>
        <v/>
      </c>
      <c r="AQ53" s="88" t="str">
        <f>IF(ISNUMBER(K53),IF(AND(K53&lt;$H53,K53&lt;$AH53),IF($H53&gt;$AH53,($AH53-K53)*Constants!$G$10,($H53-K53)*Constants!$G$10),0),"")</f>
        <v/>
      </c>
      <c r="AR53" s="88" t="str">
        <f>IF(ISNUMBER(L53),IF(AND(L53&lt;$H53,L53&lt;$AH53),IF($H53&gt;$AH53,($AH53-L53)*Constants!$G$10,($H53-L53)*Constants!$G$10),0),"")</f>
        <v/>
      </c>
      <c r="AS53" s="88" t="str">
        <f>IF(ISNUMBER(M53),IF(AND(M53&lt;$H53,M53&lt;$AH53),IF($H53&gt;$AH53,($AH53-M53)*Constants!$G$10,($H53-M53)*Constants!$G$10),0),"")</f>
        <v/>
      </c>
      <c r="AT53" s="88" t="str">
        <f>IF(ISNUMBER(N53),IF(AND(N53&lt;$H53,N53&lt;$AH53),IF($H53&gt;$AH53,($AH53-N53)*Constants!$G$10,($H53-N53)*Constants!$G$10),0),"")</f>
        <v/>
      </c>
      <c r="AU53" s="88" t="str">
        <f>IF(ISNUMBER(I53),IF(T53="C",(I53-Constants!$E$15-Constants!$E$14)*Constants!$G$11,0),"")</f>
        <v/>
      </c>
      <c r="AV53" s="88" t="str">
        <f>IF(ISNUMBER(J53),IF(U53="C",(J53-Constants!$E$15-Constants!$E$14)*Constants!$G$11,0),"")</f>
        <v/>
      </c>
      <c r="AW53" s="88" t="str">
        <f>IF(ISNUMBER(K53),IF(V53="C",(K53-Constants!$E$15-Constants!$E$14)*Constants!$G$11,0),"")</f>
        <v/>
      </c>
      <c r="AX53" s="88" t="str">
        <f>IF(ISNUMBER(L53),IF(W53="C",(L53-Constants!$E$15-Constants!$E$14)*Constants!$G$11,0),"")</f>
        <v/>
      </c>
      <c r="AY53" s="88" t="str">
        <f>IF(ISNUMBER(M53),IF(X53="C",(M53-Constants!$E$15-Constants!$E$14)*Constants!$G$11,0),"")</f>
        <v/>
      </c>
      <c r="AZ53" s="88" t="str">
        <f>IF(ISNUMBER(N53),IF(Y53="C",(N53-Constants!$E$15-Constants!$E$14)*Constants!$G$11,0),"")</f>
        <v/>
      </c>
      <c r="BA53" s="88" t="str">
        <f t="shared" si="32"/>
        <v/>
      </c>
      <c r="BB53" s="88" t="str">
        <f t="shared" si="33"/>
        <v/>
      </c>
      <c r="BC53" s="88" t="str">
        <f t="shared" si="34"/>
        <v/>
      </c>
      <c r="BD53" s="88" t="str">
        <f t="shared" si="34"/>
        <v/>
      </c>
      <c r="BE53" s="88" t="str">
        <f t="shared" si="35"/>
        <v/>
      </c>
      <c r="BF53" s="62" t="str">
        <f t="shared" si="36"/>
        <v/>
      </c>
      <c r="BG53" s="128" t="str">
        <f t="shared" si="37"/>
        <v/>
      </c>
      <c r="BH53" s="129" t="str">
        <f t="shared" si="38"/>
        <v/>
      </c>
      <c r="BI53" s="129" t="str">
        <f t="shared" si="39"/>
        <v/>
      </c>
      <c r="BJ53" s="129" t="str">
        <f t="shared" si="40"/>
        <v/>
      </c>
      <c r="BK53" s="129" t="str">
        <f t="shared" si="41"/>
        <v/>
      </c>
      <c r="BL53" s="129" t="str">
        <f t="shared" si="42"/>
        <v/>
      </c>
      <c r="BM53" s="129" t="str">
        <f t="shared" si="43"/>
        <v/>
      </c>
      <c r="BN53" s="129" t="str">
        <f t="shared" si="44"/>
        <v/>
      </c>
      <c r="BO53" s="130" t="str">
        <f t="shared" si="45"/>
        <v/>
      </c>
      <c r="BP53" s="18"/>
    </row>
    <row r="54" spans="1:68" x14ac:dyDescent="0.35">
      <c r="A54" s="32"/>
      <c r="B54" s="40"/>
      <c r="C54" s="14"/>
      <c r="D54" s="26">
        <v>1</v>
      </c>
      <c r="E54" s="51" t="s">
        <v>315</v>
      </c>
      <c r="F54" s="49"/>
      <c r="G54" s="47"/>
      <c r="H54" s="47"/>
      <c r="I54" s="47"/>
      <c r="J54" s="47"/>
      <c r="K54" s="47"/>
      <c r="L54" s="47"/>
      <c r="M54" s="47"/>
      <c r="N54" s="50"/>
      <c r="O54" s="69">
        <f t="shared" si="12"/>
        <v>57</v>
      </c>
      <c r="P54" s="70">
        <f t="shared" si="13"/>
        <v>64</v>
      </c>
      <c r="Q54" s="13" t="str">
        <f t="shared" si="14"/>
        <v/>
      </c>
      <c r="R54" s="13" t="str">
        <f t="shared" si="15"/>
        <v/>
      </c>
      <c r="S54" s="13" t="str">
        <f t="shared" si="16"/>
        <v/>
      </c>
      <c r="T54" s="13" t="str">
        <f t="shared" si="17"/>
        <v/>
      </c>
      <c r="U54" s="13" t="str">
        <f t="shared" si="18"/>
        <v/>
      </c>
      <c r="V54" s="13" t="str">
        <f t="shared" si="19"/>
        <v/>
      </c>
      <c r="W54" s="13" t="str">
        <f t="shared" si="20"/>
        <v/>
      </c>
      <c r="X54" s="13" t="str">
        <f t="shared" si="21"/>
        <v/>
      </c>
      <c r="Y54" s="13" t="str">
        <f t="shared" si="22"/>
        <v/>
      </c>
      <c r="Z54" s="58" t="str">
        <f t="shared" si="23"/>
        <v/>
      </c>
      <c r="AA54" s="186" t="str">
        <f t="shared" si="24"/>
        <v/>
      </c>
      <c r="AB54" s="186" t="str">
        <f t="shared" si="25"/>
        <v/>
      </c>
      <c r="AC54" s="186" t="str">
        <f t="shared" si="26"/>
        <v/>
      </c>
      <c r="AD54" s="186" t="str">
        <f t="shared" si="27"/>
        <v/>
      </c>
      <c r="AE54" s="186" t="str">
        <f t="shared" si="28"/>
        <v/>
      </c>
      <c r="AF54" s="186" t="str">
        <f t="shared" si="29"/>
        <v/>
      </c>
      <c r="AG54" s="59" t="str">
        <f t="shared" si="30"/>
        <v/>
      </c>
      <c r="AH54" s="58">
        <f t="shared" si="31"/>
        <v>0</v>
      </c>
      <c r="AI54" s="88" t="str">
        <f>IF(ISNUMBER(I54),IF(AND(I54&lt;$H54,$H54&gt;$AH54),IF(I54&gt;$AH54,($H54-I54)*Constants!$G$9,($H54-$AH54)*Constants!$G$9),0),"")</f>
        <v/>
      </c>
      <c r="AJ54" s="88" t="str">
        <f>IF(ISNUMBER(J54),IF(AND(J54&lt;$H54,$H54&gt;$AH54),IF(J54&gt;$AH54,($H54-J54)*Constants!$G$9,($H54-$AH54)*Constants!$G$9),0),"")</f>
        <v/>
      </c>
      <c r="AK54" s="88" t="str">
        <f>IF(ISNUMBER(K54),IF(AND(K54&lt;$H54,$H54&gt;$AH54),IF(K54&gt;$AH54,($H54-K54)*Constants!$G$9,($H54-$AH54)*Constants!$G$9),0),"")</f>
        <v/>
      </c>
      <c r="AL54" s="88" t="str">
        <f>IF(ISNUMBER(L54),IF(AND(L54&lt;$H54,$H54&gt;$AH54),IF(L54&gt;$AH54,($H54-L54)*Constants!$G$9,($H54-$AH54)*Constants!$G$9),0),"")</f>
        <v/>
      </c>
      <c r="AM54" s="88" t="str">
        <f>IF(ISNUMBER(M54),IF(AND(M54&lt;$H54,$H54&gt;$AH54),IF(M54&gt;$AH54,($H54-M54)*Constants!$G$9,($H54-$AH54)*Constants!$G$9),0),"")</f>
        <v/>
      </c>
      <c r="AN54" s="88" t="str">
        <f>IF(ISNUMBER(N54),IF(AND(N54&lt;$H54,$H54&gt;$AH54),IF(N54&gt;$AH54,($H54-N54)*Constants!$G$9,($H54-$AH54)*Constants!$G$9),0),"")</f>
        <v/>
      </c>
      <c r="AO54" s="88" t="str">
        <f>IF(ISNUMBER(I54),IF(AND(I54&lt;$H54,I54&lt;$AH54),IF($H54&gt;$AH54,($AH54-I54)*Constants!$G$10,($H54-I54)*Constants!$G$10),0),"")</f>
        <v/>
      </c>
      <c r="AP54" s="88" t="str">
        <f>IF(ISNUMBER(J54),IF(AND(J54&lt;$H54,J54&lt;$AH54),IF($H54&gt;$AH54,($AH54-J54)*Constants!$G$10,($H54-J54)*Constants!$G$10),0),"")</f>
        <v/>
      </c>
      <c r="AQ54" s="88" t="str">
        <f>IF(ISNUMBER(K54),IF(AND(K54&lt;$H54,K54&lt;$AH54),IF($H54&gt;$AH54,($AH54-K54)*Constants!$G$10,($H54-K54)*Constants!$G$10),0),"")</f>
        <v/>
      </c>
      <c r="AR54" s="88" t="str">
        <f>IF(ISNUMBER(L54),IF(AND(L54&lt;$H54,L54&lt;$AH54),IF($H54&gt;$AH54,($AH54-L54)*Constants!$G$10,($H54-L54)*Constants!$G$10),0),"")</f>
        <v/>
      </c>
      <c r="AS54" s="88" t="str">
        <f>IF(ISNUMBER(M54),IF(AND(M54&lt;$H54,M54&lt;$AH54),IF($H54&gt;$AH54,($AH54-M54)*Constants!$G$10,($H54-M54)*Constants!$G$10),0),"")</f>
        <v/>
      </c>
      <c r="AT54" s="88" t="str">
        <f>IF(ISNUMBER(N54),IF(AND(N54&lt;$H54,N54&lt;$AH54),IF($H54&gt;$AH54,($AH54-N54)*Constants!$G$10,($H54-N54)*Constants!$G$10),0),"")</f>
        <v/>
      </c>
      <c r="AU54" s="88" t="str">
        <f>IF(ISNUMBER(I54),IF(T54="C",(I54-Constants!$E$15-Constants!$E$14)*Constants!$G$11,0),"")</f>
        <v/>
      </c>
      <c r="AV54" s="88" t="str">
        <f>IF(ISNUMBER(J54),IF(U54="C",(J54-Constants!$E$15-Constants!$E$14)*Constants!$G$11,0),"")</f>
        <v/>
      </c>
      <c r="AW54" s="88" t="str">
        <f>IF(ISNUMBER(K54),IF(V54="C",(K54-Constants!$E$15-Constants!$E$14)*Constants!$G$11,0),"")</f>
        <v/>
      </c>
      <c r="AX54" s="88" t="str">
        <f>IF(ISNUMBER(L54),IF(W54="C",(L54-Constants!$E$15-Constants!$E$14)*Constants!$G$11,0),"")</f>
        <v/>
      </c>
      <c r="AY54" s="88" t="str">
        <f>IF(ISNUMBER(M54),IF(X54="C",(M54-Constants!$E$15-Constants!$E$14)*Constants!$G$11,0),"")</f>
        <v/>
      </c>
      <c r="AZ54" s="88" t="str">
        <f>IF(ISNUMBER(N54),IF(Y54="C",(N54-Constants!$E$15-Constants!$E$14)*Constants!$G$11,0),"")</f>
        <v/>
      </c>
      <c r="BA54" s="88" t="str">
        <f t="shared" si="32"/>
        <v/>
      </c>
      <c r="BB54" s="88" t="str">
        <f t="shared" si="33"/>
        <v/>
      </c>
      <c r="BC54" s="88" t="str">
        <f t="shared" si="34"/>
        <v/>
      </c>
      <c r="BD54" s="88" t="str">
        <f t="shared" si="34"/>
        <v/>
      </c>
      <c r="BE54" s="88" t="str">
        <f t="shared" si="35"/>
        <v/>
      </c>
      <c r="BF54" s="62" t="str">
        <f t="shared" si="36"/>
        <v/>
      </c>
      <c r="BG54" s="128" t="str">
        <f t="shared" si="37"/>
        <v/>
      </c>
      <c r="BH54" s="129" t="str">
        <f t="shared" si="38"/>
        <v/>
      </c>
      <c r="BI54" s="129" t="str">
        <f t="shared" si="39"/>
        <v/>
      </c>
      <c r="BJ54" s="129" t="str">
        <f t="shared" si="40"/>
        <v/>
      </c>
      <c r="BK54" s="129" t="str">
        <f t="shared" si="41"/>
        <v/>
      </c>
      <c r="BL54" s="129" t="str">
        <f t="shared" si="42"/>
        <v/>
      </c>
      <c r="BM54" s="129" t="str">
        <f t="shared" si="43"/>
        <v/>
      </c>
      <c r="BN54" s="129" t="str">
        <f t="shared" si="44"/>
        <v/>
      </c>
      <c r="BO54" s="130" t="str">
        <f t="shared" si="45"/>
        <v/>
      </c>
      <c r="BP54" s="18"/>
    </row>
    <row r="55" spans="1:68" x14ac:dyDescent="0.35">
      <c r="A55" s="32"/>
      <c r="B55" s="40"/>
      <c r="C55" s="14"/>
      <c r="D55" s="26">
        <v>1</v>
      </c>
      <c r="E55" s="51" t="s">
        <v>315</v>
      </c>
      <c r="F55" s="49"/>
      <c r="G55" s="47"/>
      <c r="H55" s="47"/>
      <c r="I55" s="47"/>
      <c r="J55" s="47"/>
      <c r="K55" s="47"/>
      <c r="L55" s="47"/>
      <c r="M55" s="47"/>
      <c r="N55" s="50"/>
      <c r="O55" s="69">
        <f t="shared" si="12"/>
        <v>57</v>
      </c>
      <c r="P55" s="70">
        <f t="shared" si="13"/>
        <v>64</v>
      </c>
      <c r="Q55" s="13" t="str">
        <f t="shared" si="14"/>
        <v/>
      </c>
      <c r="R55" s="13" t="str">
        <f t="shared" si="15"/>
        <v/>
      </c>
      <c r="S55" s="13" t="str">
        <f t="shared" si="16"/>
        <v/>
      </c>
      <c r="T55" s="13" t="str">
        <f t="shared" si="17"/>
        <v/>
      </c>
      <c r="U55" s="13" t="str">
        <f t="shared" si="18"/>
        <v/>
      </c>
      <c r="V55" s="13" t="str">
        <f t="shared" si="19"/>
        <v/>
      </c>
      <c r="W55" s="13" t="str">
        <f t="shared" si="20"/>
        <v/>
      </c>
      <c r="X55" s="13" t="str">
        <f t="shared" si="21"/>
        <v/>
      </c>
      <c r="Y55" s="13" t="str">
        <f t="shared" si="22"/>
        <v/>
      </c>
      <c r="Z55" s="58" t="str">
        <f t="shared" si="23"/>
        <v/>
      </c>
      <c r="AA55" s="186" t="str">
        <f t="shared" si="24"/>
        <v/>
      </c>
      <c r="AB55" s="186" t="str">
        <f t="shared" si="25"/>
        <v/>
      </c>
      <c r="AC55" s="186" t="str">
        <f t="shared" si="26"/>
        <v/>
      </c>
      <c r="AD55" s="186" t="str">
        <f t="shared" si="27"/>
        <v/>
      </c>
      <c r="AE55" s="186" t="str">
        <f t="shared" si="28"/>
        <v/>
      </c>
      <c r="AF55" s="186" t="str">
        <f t="shared" si="29"/>
        <v/>
      </c>
      <c r="AG55" s="59" t="str">
        <f t="shared" si="30"/>
        <v/>
      </c>
      <c r="AH55" s="58">
        <f t="shared" si="31"/>
        <v>0</v>
      </c>
      <c r="AI55" s="88" t="str">
        <f>IF(ISNUMBER(I55),IF(AND(I55&lt;$H55,$H55&gt;$AH55),IF(I55&gt;$AH55,($H55-I55)*Constants!$G$9,($H55-$AH55)*Constants!$G$9),0),"")</f>
        <v/>
      </c>
      <c r="AJ55" s="88" t="str">
        <f>IF(ISNUMBER(J55),IF(AND(J55&lt;$H55,$H55&gt;$AH55),IF(J55&gt;$AH55,($H55-J55)*Constants!$G$9,($H55-$AH55)*Constants!$G$9),0),"")</f>
        <v/>
      </c>
      <c r="AK55" s="88" t="str">
        <f>IF(ISNUMBER(K55),IF(AND(K55&lt;$H55,$H55&gt;$AH55),IF(K55&gt;$AH55,($H55-K55)*Constants!$G$9,($H55-$AH55)*Constants!$G$9),0),"")</f>
        <v/>
      </c>
      <c r="AL55" s="88" t="str">
        <f>IF(ISNUMBER(L55),IF(AND(L55&lt;$H55,$H55&gt;$AH55),IF(L55&gt;$AH55,($H55-L55)*Constants!$G$9,($H55-$AH55)*Constants!$G$9),0),"")</f>
        <v/>
      </c>
      <c r="AM55" s="88" t="str">
        <f>IF(ISNUMBER(M55),IF(AND(M55&lt;$H55,$H55&gt;$AH55),IF(M55&gt;$AH55,($H55-M55)*Constants!$G$9,($H55-$AH55)*Constants!$G$9),0),"")</f>
        <v/>
      </c>
      <c r="AN55" s="88" t="str">
        <f>IF(ISNUMBER(N55),IF(AND(N55&lt;$H55,$H55&gt;$AH55),IF(N55&gt;$AH55,($H55-N55)*Constants!$G$9,($H55-$AH55)*Constants!$G$9),0),"")</f>
        <v/>
      </c>
      <c r="AO55" s="88" t="str">
        <f>IF(ISNUMBER(I55),IF(AND(I55&lt;$H55,I55&lt;$AH55),IF($H55&gt;$AH55,($AH55-I55)*Constants!$G$10,($H55-I55)*Constants!$G$10),0),"")</f>
        <v/>
      </c>
      <c r="AP55" s="88" t="str">
        <f>IF(ISNUMBER(J55),IF(AND(J55&lt;$H55,J55&lt;$AH55),IF($H55&gt;$AH55,($AH55-J55)*Constants!$G$10,($H55-J55)*Constants!$G$10),0),"")</f>
        <v/>
      </c>
      <c r="AQ55" s="88" t="str">
        <f>IF(ISNUMBER(K55),IF(AND(K55&lt;$H55,K55&lt;$AH55),IF($H55&gt;$AH55,($AH55-K55)*Constants!$G$10,($H55-K55)*Constants!$G$10),0),"")</f>
        <v/>
      </c>
      <c r="AR55" s="88" t="str">
        <f>IF(ISNUMBER(L55),IF(AND(L55&lt;$H55,L55&lt;$AH55),IF($H55&gt;$AH55,($AH55-L55)*Constants!$G$10,($H55-L55)*Constants!$G$10),0),"")</f>
        <v/>
      </c>
      <c r="AS55" s="88" t="str">
        <f>IF(ISNUMBER(M55),IF(AND(M55&lt;$H55,M55&lt;$AH55),IF($H55&gt;$AH55,($AH55-M55)*Constants!$G$10,($H55-M55)*Constants!$G$10),0),"")</f>
        <v/>
      </c>
      <c r="AT55" s="88" t="str">
        <f>IF(ISNUMBER(N55),IF(AND(N55&lt;$H55,N55&lt;$AH55),IF($H55&gt;$AH55,($AH55-N55)*Constants!$G$10,($H55-N55)*Constants!$G$10),0),"")</f>
        <v/>
      </c>
      <c r="AU55" s="88" t="str">
        <f>IF(ISNUMBER(I55),IF(T55="C",(I55-Constants!$E$15-Constants!$E$14)*Constants!$G$11,0),"")</f>
        <v/>
      </c>
      <c r="AV55" s="88" t="str">
        <f>IF(ISNUMBER(J55),IF(U55="C",(J55-Constants!$E$15-Constants!$E$14)*Constants!$G$11,0),"")</f>
        <v/>
      </c>
      <c r="AW55" s="88" t="str">
        <f>IF(ISNUMBER(K55),IF(V55="C",(K55-Constants!$E$15-Constants!$E$14)*Constants!$G$11,0),"")</f>
        <v/>
      </c>
      <c r="AX55" s="88" t="str">
        <f>IF(ISNUMBER(L55),IF(W55="C",(L55-Constants!$E$15-Constants!$E$14)*Constants!$G$11,0),"")</f>
        <v/>
      </c>
      <c r="AY55" s="88" t="str">
        <f>IF(ISNUMBER(M55),IF(X55="C",(M55-Constants!$E$15-Constants!$E$14)*Constants!$G$11,0),"")</f>
        <v/>
      </c>
      <c r="AZ55" s="88" t="str">
        <f>IF(ISNUMBER(N55),IF(Y55="C",(N55-Constants!$E$15-Constants!$E$14)*Constants!$G$11,0),"")</f>
        <v/>
      </c>
      <c r="BA55" s="88" t="str">
        <f t="shared" si="32"/>
        <v/>
      </c>
      <c r="BB55" s="88" t="str">
        <f t="shared" si="33"/>
        <v/>
      </c>
      <c r="BC55" s="88" t="str">
        <f t="shared" si="34"/>
        <v/>
      </c>
      <c r="BD55" s="88" t="str">
        <f t="shared" si="34"/>
        <v/>
      </c>
      <c r="BE55" s="88" t="str">
        <f t="shared" si="35"/>
        <v/>
      </c>
      <c r="BF55" s="62" t="str">
        <f t="shared" si="36"/>
        <v/>
      </c>
      <c r="BG55" s="128" t="str">
        <f t="shared" si="37"/>
        <v/>
      </c>
      <c r="BH55" s="129" t="str">
        <f t="shared" si="38"/>
        <v/>
      </c>
      <c r="BI55" s="129" t="str">
        <f t="shared" si="39"/>
        <v/>
      </c>
      <c r="BJ55" s="129" t="str">
        <f t="shared" si="40"/>
        <v/>
      </c>
      <c r="BK55" s="129" t="str">
        <f t="shared" si="41"/>
        <v/>
      </c>
      <c r="BL55" s="129" t="str">
        <f t="shared" si="42"/>
        <v/>
      </c>
      <c r="BM55" s="129" t="str">
        <f t="shared" si="43"/>
        <v/>
      </c>
      <c r="BN55" s="129" t="str">
        <f t="shared" si="44"/>
        <v/>
      </c>
      <c r="BO55" s="130" t="str">
        <f t="shared" si="45"/>
        <v/>
      </c>
      <c r="BP55" s="18"/>
    </row>
    <row r="56" spans="1:68" x14ac:dyDescent="0.35">
      <c r="A56" s="32"/>
      <c r="B56" s="40"/>
      <c r="C56" s="14"/>
      <c r="D56" s="26">
        <v>1</v>
      </c>
      <c r="E56" s="51" t="s">
        <v>315</v>
      </c>
      <c r="F56" s="49"/>
      <c r="G56" s="47"/>
      <c r="H56" s="47"/>
      <c r="I56" s="47"/>
      <c r="J56" s="47"/>
      <c r="K56" s="47"/>
      <c r="L56" s="47"/>
      <c r="M56" s="47"/>
      <c r="N56" s="50"/>
      <c r="O56" s="69">
        <f t="shared" si="12"/>
        <v>57</v>
      </c>
      <c r="P56" s="70">
        <f t="shared" si="13"/>
        <v>64</v>
      </c>
      <c r="Q56" s="13" t="str">
        <f t="shared" si="14"/>
        <v/>
      </c>
      <c r="R56" s="13" t="str">
        <f t="shared" si="15"/>
        <v/>
      </c>
      <c r="S56" s="13" t="str">
        <f t="shared" si="16"/>
        <v/>
      </c>
      <c r="T56" s="13" t="str">
        <f t="shared" si="17"/>
        <v/>
      </c>
      <c r="U56" s="13" t="str">
        <f t="shared" si="18"/>
        <v/>
      </c>
      <c r="V56" s="13" t="str">
        <f t="shared" si="19"/>
        <v/>
      </c>
      <c r="W56" s="13" t="str">
        <f t="shared" si="20"/>
        <v/>
      </c>
      <c r="X56" s="13" t="str">
        <f t="shared" si="21"/>
        <v/>
      </c>
      <c r="Y56" s="13" t="str">
        <f t="shared" si="22"/>
        <v/>
      </c>
      <c r="Z56" s="58" t="str">
        <f t="shared" si="23"/>
        <v/>
      </c>
      <c r="AA56" s="186" t="str">
        <f t="shared" si="24"/>
        <v/>
      </c>
      <c r="AB56" s="186" t="str">
        <f t="shared" si="25"/>
        <v/>
      </c>
      <c r="AC56" s="186" t="str">
        <f t="shared" si="26"/>
        <v/>
      </c>
      <c r="AD56" s="186" t="str">
        <f t="shared" si="27"/>
        <v/>
      </c>
      <c r="AE56" s="186" t="str">
        <f t="shared" si="28"/>
        <v/>
      </c>
      <c r="AF56" s="186" t="str">
        <f t="shared" si="29"/>
        <v/>
      </c>
      <c r="AG56" s="59" t="str">
        <f t="shared" si="30"/>
        <v/>
      </c>
      <c r="AH56" s="58">
        <f t="shared" si="31"/>
        <v>0</v>
      </c>
      <c r="AI56" s="88" t="str">
        <f>IF(ISNUMBER(I56),IF(AND(I56&lt;$H56,$H56&gt;$AH56),IF(I56&gt;$AH56,($H56-I56)*Constants!$G$9,($H56-$AH56)*Constants!$G$9),0),"")</f>
        <v/>
      </c>
      <c r="AJ56" s="88" t="str">
        <f>IF(ISNUMBER(J56),IF(AND(J56&lt;$H56,$H56&gt;$AH56),IF(J56&gt;$AH56,($H56-J56)*Constants!$G$9,($H56-$AH56)*Constants!$G$9),0),"")</f>
        <v/>
      </c>
      <c r="AK56" s="88" t="str">
        <f>IF(ISNUMBER(K56),IF(AND(K56&lt;$H56,$H56&gt;$AH56),IF(K56&gt;$AH56,($H56-K56)*Constants!$G$9,($H56-$AH56)*Constants!$G$9),0),"")</f>
        <v/>
      </c>
      <c r="AL56" s="88" t="str">
        <f>IF(ISNUMBER(L56),IF(AND(L56&lt;$H56,$H56&gt;$AH56),IF(L56&gt;$AH56,($H56-L56)*Constants!$G$9,($H56-$AH56)*Constants!$G$9),0),"")</f>
        <v/>
      </c>
      <c r="AM56" s="88" t="str">
        <f>IF(ISNUMBER(M56),IF(AND(M56&lt;$H56,$H56&gt;$AH56),IF(M56&gt;$AH56,($H56-M56)*Constants!$G$9,($H56-$AH56)*Constants!$G$9),0),"")</f>
        <v/>
      </c>
      <c r="AN56" s="88" t="str">
        <f>IF(ISNUMBER(N56),IF(AND(N56&lt;$H56,$H56&gt;$AH56),IF(N56&gt;$AH56,($H56-N56)*Constants!$G$9,($H56-$AH56)*Constants!$G$9),0),"")</f>
        <v/>
      </c>
      <c r="AO56" s="88" t="str">
        <f>IF(ISNUMBER(I56),IF(AND(I56&lt;$H56,I56&lt;$AH56),IF($H56&gt;$AH56,($AH56-I56)*Constants!$G$10,($H56-I56)*Constants!$G$10),0),"")</f>
        <v/>
      </c>
      <c r="AP56" s="88" t="str">
        <f>IF(ISNUMBER(J56),IF(AND(J56&lt;$H56,J56&lt;$AH56),IF($H56&gt;$AH56,($AH56-J56)*Constants!$G$10,($H56-J56)*Constants!$G$10),0),"")</f>
        <v/>
      </c>
      <c r="AQ56" s="88" t="str">
        <f>IF(ISNUMBER(K56),IF(AND(K56&lt;$H56,K56&lt;$AH56),IF($H56&gt;$AH56,($AH56-K56)*Constants!$G$10,($H56-K56)*Constants!$G$10),0),"")</f>
        <v/>
      </c>
      <c r="AR56" s="88" t="str">
        <f>IF(ISNUMBER(L56),IF(AND(L56&lt;$H56,L56&lt;$AH56),IF($H56&gt;$AH56,($AH56-L56)*Constants!$G$10,($H56-L56)*Constants!$G$10),0),"")</f>
        <v/>
      </c>
      <c r="AS56" s="88" t="str">
        <f>IF(ISNUMBER(M56),IF(AND(M56&lt;$H56,M56&lt;$AH56),IF($H56&gt;$AH56,($AH56-M56)*Constants!$G$10,($H56-M56)*Constants!$G$10),0),"")</f>
        <v/>
      </c>
      <c r="AT56" s="88" t="str">
        <f>IF(ISNUMBER(N56),IF(AND(N56&lt;$H56,N56&lt;$AH56),IF($H56&gt;$AH56,($AH56-N56)*Constants!$G$10,($H56-N56)*Constants!$G$10),0),"")</f>
        <v/>
      </c>
      <c r="AU56" s="88" t="str">
        <f>IF(ISNUMBER(I56),IF(T56="C",(I56-Constants!$E$15-Constants!$E$14)*Constants!$G$11,0),"")</f>
        <v/>
      </c>
      <c r="AV56" s="88" t="str">
        <f>IF(ISNUMBER(J56),IF(U56="C",(J56-Constants!$E$15-Constants!$E$14)*Constants!$G$11,0),"")</f>
        <v/>
      </c>
      <c r="AW56" s="88" t="str">
        <f>IF(ISNUMBER(K56),IF(V56="C",(K56-Constants!$E$15-Constants!$E$14)*Constants!$G$11,0),"")</f>
        <v/>
      </c>
      <c r="AX56" s="88" t="str">
        <f>IF(ISNUMBER(L56),IF(W56="C",(L56-Constants!$E$15-Constants!$E$14)*Constants!$G$11,0),"")</f>
        <v/>
      </c>
      <c r="AY56" s="88" t="str">
        <f>IF(ISNUMBER(M56),IF(X56="C",(M56-Constants!$E$15-Constants!$E$14)*Constants!$G$11,0),"")</f>
        <v/>
      </c>
      <c r="AZ56" s="88" t="str">
        <f>IF(ISNUMBER(N56),IF(Y56="C",(N56-Constants!$E$15-Constants!$E$14)*Constants!$G$11,0),"")</f>
        <v/>
      </c>
      <c r="BA56" s="88" t="str">
        <f t="shared" si="32"/>
        <v/>
      </c>
      <c r="BB56" s="88" t="str">
        <f t="shared" si="33"/>
        <v/>
      </c>
      <c r="BC56" s="88" t="str">
        <f t="shared" si="34"/>
        <v/>
      </c>
      <c r="BD56" s="88" t="str">
        <f t="shared" si="34"/>
        <v/>
      </c>
      <c r="BE56" s="88" t="str">
        <f t="shared" si="35"/>
        <v/>
      </c>
      <c r="BF56" s="62" t="str">
        <f t="shared" si="36"/>
        <v/>
      </c>
      <c r="BG56" s="128" t="str">
        <f t="shared" si="37"/>
        <v/>
      </c>
      <c r="BH56" s="129" t="str">
        <f t="shared" si="38"/>
        <v/>
      </c>
      <c r="BI56" s="129" t="str">
        <f t="shared" si="39"/>
        <v/>
      </c>
      <c r="BJ56" s="129" t="str">
        <f t="shared" si="40"/>
        <v/>
      </c>
      <c r="BK56" s="129" t="str">
        <f t="shared" si="41"/>
        <v/>
      </c>
      <c r="BL56" s="129" t="str">
        <f t="shared" si="42"/>
        <v/>
      </c>
      <c r="BM56" s="129" t="str">
        <f t="shared" si="43"/>
        <v/>
      </c>
      <c r="BN56" s="129" t="str">
        <f t="shared" si="44"/>
        <v/>
      </c>
      <c r="BO56" s="130" t="str">
        <f t="shared" si="45"/>
        <v/>
      </c>
      <c r="BP56" s="18"/>
    </row>
    <row r="57" spans="1:68" x14ac:dyDescent="0.35">
      <c r="A57" s="32"/>
      <c r="B57" s="40"/>
      <c r="C57" s="14"/>
      <c r="D57" s="26">
        <v>1</v>
      </c>
      <c r="E57" s="51" t="s">
        <v>315</v>
      </c>
      <c r="F57" s="49"/>
      <c r="G57" s="47"/>
      <c r="H57" s="47"/>
      <c r="I57" s="47"/>
      <c r="J57" s="47"/>
      <c r="K57" s="47"/>
      <c r="L57" s="47"/>
      <c r="M57" s="47"/>
      <c r="N57" s="50"/>
      <c r="O57" s="69">
        <f t="shared" si="12"/>
        <v>57</v>
      </c>
      <c r="P57" s="70">
        <f t="shared" si="13"/>
        <v>64</v>
      </c>
      <c r="Q57" s="13" t="str">
        <f t="shared" si="14"/>
        <v/>
      </c>
      <c r="R57" s="13" t="str">
        <f t="shared" si="15"/>
        <v/>
      </c>
      <c r="S57" s="13" t="str">
        <f t="shared" si="16"/>
        <v/>
      </c>
      <c r="T57" s="13" t="str">
        <f t="shared" si="17"/>
        <v/>
      </c>
      <c r="U57" s="13" t="str">
        <f t="shared" si="18"/>
        <v/>
      </c>
      <c r="V57" s="13" t="str">
        <f t="shared" si="19"/>
        <v/>
      </c>
      <c r="W57" s="13" t="str">
        <f t="shared" si="20"/>
        <v/>
      </c>
      <c r="X57" s="13" t="str">
        <f t="shared" si="21"/>
        <v/>
      </c>
      <c r="Y57" s="13" t="str">
        <f t="shared" si="22"/>
        <v/>
      </c>
      <c r="Z57" s="58" t="str">
        <f t="shared" si="23"/>
        <v/>
      </c>
      <c r="AA57" s="186" t="str">
        <f t="shared" si="24"/>
        <v/>
      </c>
      <c r="AB57" s="186" t="str">
        <f t="shared" si="25"/>
        <v/>
      </c>
      <c r="AC57" s="186" t="str">
        <f t="shared" si="26"/>
        <v/>
      </c>
      <c r="AD57" s="186" t="str">
        <f t="shared" si="27"/>
        <v/>
      </c>
      <c r="AE57" s="186" t="str">
        <f t="shared" si="28"/>
        <v/>
      </c>
      <c r="AF57" s="186" t="str">
        <f t="shared" si="29"/>
        <v/>
      </c>
      <c r="AG57" s="59" t="str">
        <f t="shared" si="30"/>
        <v/>
      </c>
      <c r="AH57" s="58">
        <f t="shared" si="31"/>
        <v>0</v>
      </c>
      <c r="AI57" s="88" t="str">
        <f>IF(ISNUMBER(I57),IF(AND(I57&lt;$H57,$H57&gt;$AH57),IF(I57&gt;$AH57,($H57-I57)*Constants!$G$9,($H57-$AH57)*Constants!$G$9),0),"")</f>
        <v/>
      </c>
      <c r="AJ57" s="88" t="str">
        <f>IF(ISNUMBER(J57),IF(AND(J57&lt;$H57,$H57&gt;$AH57),IF(J57&gt;$AH57,($H57-J57)*Constants!$G$9,($H57-$AH57)*Constants!$G$9),0),"")</f>
        <v/>
      </c>
      <c r="AK57" s="88" t="str">
        <f>IF(ISNUMBER(K57),IF(AND(K57&lt;$H57,$H57&gt;$AH57),IF(K57&gt;$AH57,($H57-K57)*Constants!$G$9,($H57-$AH57)*Constants!$G$9),0),"")</f>
        <v/>
      </c>
      <c r="AL57" s="88" t="str">
        <f>IF(ISNUMBER(L57),IF(AND(L57&lt;$H57,$H57&gt;$AH57),IF(L57&gt;$AH57,($H57-L57)*Constants!$G$9,($H57-$AH57)*Constants!$G$9),0),"")</f>
        <v/>
      </c>
      <c r="AM57" s="88" t="str">
        <f>IF(ISNUMBER(M57),IF(AND(M57&lt;$H57,$H57&gt;$AH57),IF(M57&gt;$AH57,($H57-M57)*Constants!$G$9,($H57-$AH57)*Constants!$G$9),0),"")</f>
        <v/>
      </c>
      <c r="AN57" s="88" t="str">
        <f>IF(ISNUMBER(N57),IF(AND(N57&lt;$H57,$H57&gt;$AH57),IF(N57&gt;$AH57,($H57-N57)*Constants!$G$9,($H57-$AH57)*Constants!$G$9),0),"")</f>
        <v/>
      </c>
      <c r="AO57" s="88" t="str">
        <f>IF(ISNUMBER(I57),IF(AND(I57&lt;$H57,I57&lt;$AH57),IF($H57&gt;$AH57,($AH57-I57)*Constants!$G$10,($H57-I57)*Constants!$G$10),0),"")</f>
        <v/>
      </c>
      <c r="AP57" s="88" t="str">
        <f>IF(ISNUMBER(J57),IF(AND(J57&lt;$H57,J57&lt;$AH57),IF($H57&gt;$AH57,($AH57-J57)*Constants!$G$10,($H57-J57)*Constants!$G$10),0),"")</f>
        <v/>
      </c>
      <c r="AQ57" s="88" t="str">
        <f>IF(ISNUMBER(K57),IF(AND(K57&lt;$H57,K57&lt;$AH57),IF($H57&gt;$AH57,($AH57-K57)*Constants!$G$10,($H57-K57)*Constants!$G$10),0),"")</f>
        <v/>
      </c>
      <c r="AR57" s="88" t="str">
        <f>IF(ISNUMBER(L57),IF(AND(L57&lt;$H57,L57&lt;$AH57),IF($H57&gt;$AH57,($AH57-L57)*Constants!$G$10,($H57-L57)*Constants!$G$10),0),"")</f>
        <v/>
      </c>
      <c r="AS57" s="88" t="str">
        <f>IF(ISNUMBER(M57),IF(AND(M57&lt;$H57,M57&lt;$AH57),IF($H57&gt;$AH57,($AH57-M57)*Constants!$G$10,($H57-M57)*Constants!$G$10),0),"")</f>
        <v/>
      </c>
      <c r="AT57" s="88" t="str">
        <f>IF(ISNUMBER(N57),IF(AND(N57&lt;$H57,N57&lt;$AH57),IF($H57&gt;$AH57,($AH57-N57)*Constants!$G$10,($H57-N57)*Constants!$G$10),0),"")</f>
        <v/>
      </c>
      <c r="AU57" s="88" t="str">
        <f>IF(ISNUMBER(I57),IF(T57="C",(I57-Constants!$E$15-Constants!$E$14)*Constants!$G$11,0),"")</f>
        <v/>
      </c>
      <c r="AV57" s="88" t="str">
        <f>IF(ISNUMBER(J57),IF(U57="C",(J57-Constants!$E$15-Constants!$E$14)*Constants!$G$11,0),"")</f>
        <v/>
      </c>
      <c r="AW57" s="88" t="str">
        <f>IF(ISNUMBER(K57),IF(V57="C",(K57-Constants!$E$15-Constants!$E$14)*Constants!$G$11,0),"")</f>
        <v/>
      </c>
      <c r="AX57" s="88" t="str">
        <f>IF(ISNUMBER(L57),IF(W57="C",(L57-Constants!$E$15-Constants!$E$14)*Constants!$G$11,0),"")</f>
        <v/>
      </c>
      <c r="AY57" s="88" t="str">
        <f>IF(ISNUMBER(M57),IF(X57="C",(M57-Constants!$E$15-Constants!$E$14)*Constants!$G$11,0),"")</f>
        <v/>
      </c>
      <c r="AZ57" s="88" t="str">
        <f>IF(ISNUMBER(N57),IF(Y57="C",(N57-Constants!$E$15-Constants!$E$14)*Constants!$G$11,0),"")</f>
        <v/>
      </c>
      <c r="BA57" s="88" t="str">
        <f t="shared" si="32"/>
        <v/>
      </c>
      <c r="BB57" s="88" t="str">
        <f t="shared" si="33"/>
        <v/>
      </c>
      <c r="BC57" s="88" t="str">
        <f t="shared" si="34"/>
        <v/>
      </c>
      <c r="BD57" s="88" t="str">
        <f t="shared" si="34"/>
        <v/>
      </c>
      <c r="BE57" s="88" t="str">
        <f t="shared" si="35"/>
        <v/>
      </c>
      <c r="BF57" s="62" t="str">
        <f t="shared" si="36"/>
        <v/>
      </c>
      <c r="BG57" s="128" t="str">
        <f t="shared" si="37"/>
        <v/>
      </c>
      <c r="BH57" s="129" t="str">
        <f t="shared" si="38"/>
        <v/>
      </c>
      <c r="BI57" s="129" t="str">
        <f t="shared" si="39"/>
        <v/>
      </c>
      <c r="BJ57" s="129" t="str">
        <f t="shared" si="40"/>
        <v/>
      </c>
      <c r="BK57" s="129" t="str">
        <f t="shared" si="41"/>
        <v/>
      </c>
      <c r="BL57" s="129" t="str">
        <f t="shared" si="42"/>
        <v/>
      </c>
      <c r="BM57" s="129" t="str">
        <f t="shared" si="43"/>
        <v/>
      </c>
      <c r="BN57" s="129" t="str">
        <f t="shared" si="44"/>
        <v/>
      </c>
      <c r="BO57" s="130" t="str">
        <f t="shared" si="45"/>
        <v/>
      </c>
      <c r="BP57" s="18"/>
    </row>
    <row r="58" spans="1:68" x14ac:dyDescent="0.35">
      <c r="A58" s="32"/>
      <c r="B58" s="40"/>
      <c r="C58" s="14"/>
      <c r="D58" s="26">
        <v>1</v>
      </c>
      <c r="E58" s="51" t="s">
        <v>315</v>
      </c>
      <c r="F58" s="49"/>
      <c r="G58" s="47"/>
      <c r="H58" s="47"/>
      <c r="I58" s="47"/>
      <c r="J58" s="47"/>
      <c r="K58" s="47"/>
      <c r="L58" s="47"/>
      <c r="M58" s="47"/>
      <c r="N58" s="50"/>
      <c r="O58" s="69">
        <f t="shared" si="12"/>
        <v>57</v>
      </c>
      <c r="P58" s="70">
        <f t="shared" si="13"/>
        <v>64</v>
      </c>
      <c r="Q58" s="13" t="str">
        <f t="shared" si="14"/>
        <v/>
      </c>
      <c r="R58" s="13" t="str">
        <f t="shared" si="15"/>
        <v/>
      </c>
      <c r="S58" s="13" t="str">
        <f t="shared" si="16"/>
        <v/>
      </c>
      <c r="T58" s="13" t="str">
        <f t="shared" si="17"/>
        <v/>
      </c>
      <c r="U58" s="13" t="str">
        <f t="shared" si="18"/>
        <v/>
      </c>
      <c r="V58" s="13" t="str">
        <f t="shared" si="19"/>
        <v/>
      </c>
      <c r="W58" s="13" t="str">
        <f t="shared" si="20"/>
        <v/>
      </c>
      <c r="X58" s="13" t="str">
        <f t="shared" si="21"/>
        <v/>
      </c>
      <c r="Y58" s="13" t="str">
        <f t="shared" si="22"/>
        <v/>
      </c>
      <c r="Z58" s="58" t="str">
        <f t="shared" si="23"/>
        <v/>
      </c>
      <c r="AA58" s="186" t="str">
        <f t="shared" si="24"/>
        <v/>
      </c>
      <c r="AB58" s="186" t="str">
        <f t="shared" si="25"/>
        <v/>
      </c>
      <c r="AC58" s="186" t="str">
        <f t="shared" si="26"/>
        <v/>
      </c>
      <c r="AD58" s="186" t="str">
        <f t="shared" si="27"/>
        <v/>
      </c>
      <c r="AE58" s="186" t="str">
        <f t="shared" si="28"/>
        <v/>
      </c>
      <c r="AF58" s="186" t="str">
        <f t="shared" si="29"/>
        <v/>
      </c>
      <c r="AG58" s="59" t="str">
        <f t="shared" si="30"/>
        <v/>
      </c>
      <c r="AH58" s="58">
        <f t="shared" si="31"/>
        <v>0</v>
      </c>
      <c r="AI58" s="88" t="str">
        <f>IF(ISNUMBER(I58),IF(AND(I58&lt;$H58,$H58&gt;$AH58),IF(I58&gt;$AH58,($H58-I58)*Constants!$G$9,($H58-$AH58)*Constants!$G$9),0),"")</f>
        <v/>
      </c>
      <c r="AJ58" s="88" t="str">
        <f>IF(ISNUMBER(J58),IF(AND(J58&lt;$H58,$H58&gt;$AH58),IF(J58&gt;$AH58,($H58-J58)*Constants!$G$9,($H58-$AH58)*Constants!$G$9),0),"")</f>
        <v/>
      </c>
      <c r="AK58" s="88" t="str">
        <f>IF(ISNUMBER(K58),IF(AND(K58&lt;$H58,$H58&gt;$AH58),IF(K58&gt;$AH58,($H58-K58)*Constants!$G$9,($H58-$AH58)*Constants!$G$9),0),"")</f>
        <v/>
      </c>
      <c r="AL58" s="88" t="str">
        <f>IF(ISNUMBER(L58),IF(AND(L58&lt;$H58,$H58&gt;$AH58),IF(L58&gt;$AH58,($H58-L58)*Constants!$G$9,($H58-$AH58)*Constants!$G$9),0),"")</f>
        <v/>
      </c>
      <c r="AM58" s="88" t="str">
        <f>IF(ISNUMBER(M58),IF(AND(M58&lt;$H58,$H58&gt;$AH58),IF(M58&gt;$AH58,($H58-M58)*Constants!$G$9,($H58-$AH58)*Constants!$G$9),0),"")</f>
        <v/>
      </c>
      <c r="AN58" s="88" t="str">
        <f>IF(ISNUMBER(N58),IF(AND(N58&lt;$H58,$H58&gt;$AH58),IF(N58&gt;$AH58,($H58-N58)*Constants!$G$9,($H58-$AH58)*Constants!$G$9),0),"")</f>
        <v/>
      </c>
      <c r="AO58" s="88" t="str">
        <f>IF(ISNUMBER(I58),IF(AND(I58&lt;$H58,I58&lt;$AH58),IF($H58&gt;$AH58,($AH58-I58)*Constants!$G$10,($H58-I58)*Constants!$G$10),0),"")</f>
        <v/>
      </c>
      <c r="AP58" s="88" t="str">
        <f>IF(ISNUMBER(J58),IF(AND(J58&lt;$H58,J58&lt;$AH58),IF($H58&gt;$AH58,($AH58-J58)*Constants!$G$10,($H58-J58)*Constants!$G$10),0),"")</f>
        <v/>
      </c>
      <c r="AQ58" s="88" t="str">
        <f>IF(ISNUMBER(K58),IF(AND(K58&lt;$H58,K58&lt;$AH58),IF($H58&gt;$AH58,($AH58-K58)*Constants!$G$10,($H58-K58)*Constants!$G$10),0),"")</f>
        <v/>
      </c>
      <c r="AR58" s="88" t="str">
        <f>IF(ISNUMBER(L58),IF(AND(L58&lt;$H58,L58&lt;$AH58),IF($H58&gt;$AH58,($AH58-L58)*Constants!$G$10,($H58-L58)*Constants!$G$10),0),"")</f>
        <v/>
      </c>
      <c r="AS58" s="88" t="str">
        <f>IF(ISNUMBER(M58),IF(AND(M58&lt;$H58,M58&lt;$AH58),IF($H58&gt;$AH58,($AH58-M58)*Constants!$G$10,($H58-M58)*Constants!$G$10),0),"")</f>
        <v/>
      </c>
      <c r="AT58" s="88" t="str">
        <f>IF(ISNUMBER(N58),IF(AND(N58&lt;$H58,N58&lt;$AH58),IF($H58&gt;$AH58,($AH58-N58)*Constants!$G$10,($H58-N58)*Constants!$G$10),0),"")</f>
        <v/>
      </c>
      <c r="AU58" s="88" t="str">
        <f>IF(ISNUMBER(I58),IF(T58="C",(I58-Constants!$E$15-Constants!$E$14)*Constants!$G$11,0),"")</f>
        <v/>
      </c>
      <c r="AV58" s="88" t="str">
        <f>IF(ISNUMBER(J58),IF(U58="C",(J58-Constants!$E$15-Constants!$E$14)*Constants!$G$11,0),"")</f>
        <v/>
      </c>
      <c r="AW58" s="88" t="str">
        <f>IF(ISNUMBER(K58),IF(V58="C",(K58-Constants!$E$15-Constants!$E$14)*Constants!$G$11,0),"")</f>
        <v/>
      </c>
      <c r="AX58" s="88" t="str">
        <f>IF(ISNUMBER(L58),IF(W58="C",(L58-Constants!$E$15-Constants!$E$14)*Constants!$G$11,0),"")</f>
        <v/>
      </c>
      <c r="AY58" s="88" t="str">
        <f>IF(ISNUMBER(M58),IF(X58="C",(M58-Constants!$E$15-Constants!$E$14)*Constants!$G$11,0),"")</f>
        <v/>
      </c>
      <c r="AZ58" s="88" t="str">
        <f>IF(ISNUMBER(N58),IF(Y58="C",(N58-Constants!$E$15-Constants!$E$14)*Constants!$G$11,0),"")</f>
        <v/>
      </c>
      <c r="BA58" s="88" t="str">
        <f t="shared" si="32"/>
        <v/>
      </c>
      <c r="BB58" s="88" t="str">
        <f t="shared" si="33"/>
        <v/>
      </c>
      <c r="BC58" s="88" t="str">
        <f t="shared" si="34"/>
        <v/>
      </c>
      <c r="BD58" s="88" t="str">
        <f t="shared" si="34"/>
        <v/>
      </c>
      <c r="BE58" s="88" t="str">
        <f t="shared" si="35"/>
        <v/>
      </c>
      <c r="BF58" s="62" t="str">
        <f t="shared" si="36"/>
        <v/>
      </c>
      <c r="BG58" s="128" t="str">
        <f t="shared" si="37"/>
        <v/>
      </c>
      <c r="BH58" s="129" t="str">
        <f t="shared" si="38"/>
        <v/>
      </c>
      <c r="BI58" s="129" t="str">
        <f t="shared" si="39"/>
        <v/>
      </c>
      <c r="BJ58" s="129" t="str">
        <f t="shared" si="40"/>
        <v/>
      </c>
      <c r="BK58" s="129" t="str">
        <f t="shared" si="41"/>
        <v/>
      </c>
      <c r="BL58" s="129" t="str">
        <f t="shared" si="42"/>
        <v/>
      </c>
      <c r="BM58" s="129" t="str">
        <f t="shared" si="43"/>
        <v/>
      </c>
      <c r="BN58" s="129" t="str">
        <f t="shared" si="44"/>
        <v/>
      </c>
      <c r="BO58" s="130" t="str">
        <f t="shared" si="45"/>
        <v/>
      </c>
      <c r="BP58" s="18"/>
    </row>
    <row r="59" spans="1:68" x14ac:dyDescent="0.35">
      <c r="A59" s="32"/>
      <c r="B59" s="40"/>
      <c r="C59" s="14"/>
      <c r="D59" s="26">
        <v>1</v>
      </c>
      <c r="E59" s="51" t="s">
        <v>315</v>
      </c>
      <c r="F59" s="49"/>
      <c r="G59" s="47"/>
      <c r="H59" s="47"/>
      <c r="I59" s="47"/>
      <c r="J59" s="47"/>
      <c r="K59" s="47"/>
      <c r="L59" s="47"/>
      <c r="M59" s="47"/>
      <c r="N59" s="50"/>
      <c r="O59" s="69">
        <f t="shared" si="12"/>
        <v>57</v>
      </c>
      <c r="P59" s="70">
        <f t="shared" si="13"/>
        <v>64</v>
      </c>
      <c r="Q59" s="13" t="str">
        <f t="shared" si="14"/>
        <v/>
      </c>
      <c r="R59" s="13" t="str">
        <f t="shared" si="15"/>
        <v/>
      </c>
      <c r="S59" s="13" t="str">
        <f t="shared" si="16"/>
        <v/>
      </c>
      <c r="T59" s="13" t="str">
        <f t="shared" si="17"/>
        <v/>
      </c>
      <c r="U59" s="13" t="str">
        <f t="shared" si="18"/>
        <v/>
      </c>
      <c r="V59" s="13" t="str">
        <f t="shared" si="19"/>
        <v/>
      </c>
      <c r="W59" s="13" t="str">
        <f t="shared" si="20"/>
        <v/>
      </c>
      <c r="X59" s="13" t="str">
        <f t="shared" si="21"/>
        <v/>
      </c>
      <c r="Y59" s="13" t="str">
        <f t="shared" si="22"/>
        <v/>
      </c>
      <c r="Z59" s="58" t="str">
        <f t="shared" si="23"/>
        <v/>
      </c>
      <c r="AA59" s="186" t="str">
        <f t="shared" si="24"/>
        <v/>
      </c>
      <c r="AB59" s="186" t="str">
        <f t="shared" si="25"/>
        <v/>
      </c>
      <c r="AC59" s="186" t="str">
        <f t="shared" si="26"/>
        <v/>
      </c>
      <c r="AD59" s="186" t="str">
        <f t="shared" si="27"/>
        <v/>
      </c>
      <c r="AE59" s="186" t="str">
        <f t="shared" si="28"/>
        <v/>
      </c>
      <c r="AF59" s="186" t="str">
        <f t="shared" si="29"/>
        <v/>
      </c>
      <c r="AG59" s="59" t="str">
        <f t="shared" si="30"/>
        <v/>
      </c>
      <c r="AH59" s="58">
        <f t="shared" si="31"/>
        <v>0</v>
      </c>
      <c r="AI59" s="88" t="str">
        <f>IF(ISNUMBER(I59),IF(AND(I59&lt;$H59,$H59&gt;$AH59),IF(I59&gt;$AH59,($H59-I59)*Constants!$G$9,($H59-$AH59)*Constants!$G$9),0),"")</f>
        <v/>
      </c>
      <c r="AJ59" s="88" t="str">
        <f>IF(ISNUMBER(J59),IF(AND(J59&lt;$H59,$H59&gt;$AH59),IF(J59&gt;$AH59,($H59-J59)*Constants!$G$9,($H59-$AH59)*Constants!$G$9),0),"")</f>
        <v/>
      </c>
      <c r="AK59" s="88" t="str">
        <f>IF(ISNUMBER(K59),IF(AND(K59&lt;$H59,$H59&gt;$AH59),IF(K59&gt;$AH59,($H59-K59)*Constants!$G$9,($H59-$AH59)*Constants!$G$9),0),"")</f>
        <v/>
      </c>
      <c r="AL59" s="88" t="str">
        <f>IF(ISNUMBER(L59),IF(AND(L59&lt;$H59,$H59&gt;$AH59),IF(L59&gt;$AH59,($H59-L59)*Constants!$G$9,($H59-$AH59)*Constants!$G$9),0),"")</f>
        <v/>
      </c>
      <c r="AM59" s="88" t="str">
        <f>IF(ISNUMBER(M59),IF(AND(M59&lt;$H59,$H59&gt;$AH59),IF(M59&gt;$AH59,($H59-M59)*Constants!$G$9,($H59-$AH59)*Constants!$G$9),0),"")</f>
        <v/>
      </c>
      <c r="AN59" s="88" t="str">
        <f>IF(ISNUMBER(N59),IF(AND(N59&lt;$H59,$H59&gt;$AH59),IF(N59&gt;$AH59,($H59-N59)*Constants!$G$9,($H59-$AH59)*Constants!$G$9),0),"")</f>
        <v/>
      </c>
      <c r="AO59" s="88" t="str">
        <f>IF(ISNUMBER(I59),IF(AND(I59&lt;$H59,I59&lt;$AH59),IF($H59&gt;$AH59,($AH59-I59)*Constants!$G$10,($H59-I59)*Constants!$G$10),0),"")</f>
        <v/>
      </c>
      <c r="AP59" s="88" t="str">
        <f>IF(ISNUMBER(J59),IF(AND(J59&lt;$H59,J59&lt;$AH59),IF($H59&gt;$AH59,($AH59-J59)*Constants!$G$10,($H59-J59)*Constants!$G$10),0),"")</f>
        <v/>
      </c>
      <c r="AQ59" s="88" t="str">
        <f>IF(ISNUMBER(K59),IF(AND(K59&lt;$H59,K59&lt;$AH59),IF($H59&gt;$AH59,($AH59-K59)*Constants!$G$10,($H59-K59)*Constants!$G$10),0),"")</f>
        <v/>
      </c>
      <c r="AR59" s="88" t="str">
        <f>IF(ISNUMBER(L59),IF(AND(L59&lt;$H59,L59&lt;$AH59),IF($H59&gt;$AH59,($AH59-L59)*Constants!$G$10,($H59-L59)*Constants!$G$10),0),"")</f>
        <v/>
      </c>
      <c r="AS59" s="88" t="str">
        <f>IF(ISNUMBER(M59),IF(AND(M59&lt;$H59,M59&lt;$AH59),IF($H59&gt;$AH59,($AH59-M59)*Constants!$G$10,($H59-M59)*Constants!$G$10),0),"")</f>
        <v/>
      </c>
      <c r="AT59" s="88" t="str">
        <f>IF(ISNUMBER(N59),IF(AND(N59&lt;$H59,N59&lt;$AH59),IF($H59&gt;$AH59,($AH59-N59)*Constants!$G$10,($H59-N59)*Constants!$G$10),0),"")</f>
        <v/>
      </c>
      <c r="AU59" s="88" t="str">
        <f>IF(ISNUMBER(I59),IF(T59="C",(I59-Constants!$E$15-Constants!$E$14)*Constants!$G$11,0),"")</f>
        <v/>
      </c>
      <c r="AV59" s="88" t="str">
        <f>IF(ISNUMBER(J59),IF(U59="C",(J59-Constants!$E$15-Constants!$E$14)*Constants!$G$11,0),"")</f>
        <v/>
      </c>
      <c r="AW59" s="88" t="str">
        <f>IF(ISNUMBER(K59),IF(V59="C",(K59-Constants!$E$15-Constants!$E$14)*Constants!$G$11,0),"")</f>
        <v/>
      </c>
      <c r="AX59" s="88" t="str">
        <f>IF(ISNUMBER(L59),IF(W59="C",(L59-Constants!$E$15-Constants!$E$14)*Constants!$G$11,0),"")</f>
        <v/>
      </c>
      <c r="AY59" s="88" t="str">
        <f>IF(ISNUMBER(M59),IF(X59="C",(M59-Constants!$E$15-Constants!$E$14)*Constants!$G$11,0),"")</f>
        <v/>
      </c>
      <c r="AZ59" s="88" t="str">
        <f>IF(ISNUMBER(N59),IF(Y59="C",(N59-Constants!$E$15-Constants!$E$14)*Constants!$G$11,0),"")</f>
        <v/>
      </c>
      <c r="BA59" s="88" t="str">
        <f t="shared" si="32"/>
        <v/>
      </c>
      <c r="BB59" s="88" t="str">
        <f t="shared" si="33"/>
        <v/>
      </c>
      <c r="BC59" s="88" t="str">
        <f t="shared" si="34"/>
        <v/>
      </c>
      <c r="BD59" s="88" t="str">
        <f t="shared" si="34"/>
        <v/>
      </c>
      <c r="BE59" s="88" t="str">
        <f t="shared" si="35"/>
        <v/>
      </c>
      <c r="BF59" s="62" t="str">
        <f t="shared" si="36"/>
        <v/>
      </c>
      <c r="BG59" s="128" t="str">
        <f t="shared" si="37"/>
        <v/>
      </c>
      <c r="BH59" s="129" t="str">
        <f t="shared" si="38"/>
        <v/>
      </c>
      <c r="BI59" s="129" t="str">
        <f t="shared" si="39"/>
        <v/>
      </c>
      <c r="BJ59" s="129" t="str">
        <f t="shared" si="40"/>
        <v/>
      </c>
      <c r="BK59" s="129" t="str">
        <f t="shared" si="41"/>
        <v/>
      </c>
      <c r="BL59" s="129" t="str">
        <f t="shared" si="42"/>
        <v/>
      </c>
      <c r="BM59" s="129" t="str">
        <f t="shared" si="43"/>
        <v/>
      </c>
      <c r="BN59" s="129" t="str">
        <f t="shared" si="44"/>
        <v/>
      </c>
      <c r="BO59" s="130" t="str">
        <f t="shared" si="45"/>
        <v/>
      </c>
      <c r="BP59" s="18"/>
    </row>
    <row r="60" spans="1:68" x14ac:dyDescent="0.35">
      <c r="A60" s="32"/>
      <c r="B60" s="40"/>
      <c r="C60" s="14"/>
      <c r="D60" s="26">
        <v>1</v>
      </c>
      <c r="E60" s="51" t="s">
        <v>315</v>
      </c>
      <c r="F60" s="49"/>
      <c r="G60" s="47"/>
      <c r="H60" s="47"/>
      <c r="I60" s="47"/>
      <c r="J60" s="47"/>
      <c r="K60" s="47"/>
      <c r="L60" s="47"/>
      <c r="M60" s="47"/>
      <c r="N60" s="47"/>
      <c r="O60" s="69">
        <f t="shared" si="12"/>
        <v>57</v>
      </c>
      <c r="P60" s="70">
        <f t="shared" si="13"/>
        <v>64</v>
      </c>
      <c r="Q60" s="13" t="str">
        <f t="shared" si="14"/>
        <v/>
      </c>
      <c r="R60" s="13" t="str">
        <f t="shared" si="15"/>
        <v/>
      </c>
      <c r="S60" s="13" t="str">
        <f t="shared" si="16"/>
        <v/>
      </c>
      <c r="T60" s="13" t="str">
        <f t="shared" si="17"/>
        <v/>
      </c>
      <c r="U60" s="13" t="str">
        <f t="shared" si="18"/>
        <v/>
      </c>
      <c r="V60" s="13" t="str">
        <f t="shared" si="19"/>
        <v/>
      </c>
      <c r="W60" s="13" t="str">
        <f t="shared" si="20"/>
        <v/>
      </c>
      <c r="X60" s="13" t="str">
        <f t="shared" si="21"/>
        <v/>
      </c>
      <c r="Y60" s="13" t="str">
        <f t="shared" si="22"/>
        <v/>
      </c>
      <c r="Z60" s="58" t="str">
        <f t="shared" si="23"/>
        <v/>
      </c>
      <c r="AA60" s="186" t="str">
        <f t="shared" si="24"/>
        <v/>
      </c>
      <c r="AB60" s="186" t="str">
        <f t="shared" si="25"/>
        <v/>
      </c>
      <c r="AC60" s="186" t="str">
        <f t="shared" si="26"/>
        <v/>
      </c>
      <c r="AD60" s="186" t="str">
        <f t="shared" si="27"/>
        <v/>
      </c>
      <c r="AE60" s="186" t="str">
        <f t="shared" si="28"/>
        <v/>
      </c>
      <c r="AF60" s="186" t="str">
        <f t="shared" si="29"/>
        <v/>
      </c>
      <c r="AG60" s="59" t="str">
        <f t="shared" si="30"/>
        <v/>
      </c>
      <c r="AH60" s="58">
        <f t="shared" si="31"/>
        <v>0</v>
      </c>
      <c r="AI60" s="88" t="str">
        <f>IF(ISNUMBER(I60),IF(AND(I60&lt;$H60,$H60&gt;$AH60),IF(I60&gt;$AH60,($H60-I60)*Constants!$G$9,($H60-$AH60)*Constants!$G$9),0),"")</f>
        <v/>
      </c>
      <c r="AJ60" s="88" t="str">
        <f>IF(ISNUMBER(J60),IF(AND(J60&lt;$H60,$H60&gt;$AH60),IF(J60&gt;$AH60,($H60-J60)*Constants!$G$9,($H60-$AH60)*Constants!$G$9),0),"")</f>
        <v/>
      </c>
      <c r="AK60" s="88" t="str">
        <f>IF(ISNUMBER(K60),IF(AND(K60&lt;$H60,$H60&gt;$AH60),IF(K60&gt;$AH60,($H60-K60)*Constants!$G$9,($H60-$AH60)*Constants!$G$9),0),"")</f>
        <v/>
      </c>
      <c r="AL60" s="88" t="str">
        <f>IF(ISNUMBER(L60),IF(AND(L60&lt;$H60,$H60&gt;$AH60),IF(L60&gt;$AH60,($H60-L60)*Constants!$G$9,($H60-$AH60)*Constants!$G$9),0),"")</f>
        <v/>
      </c>
      <c r="AM60" s="88" t="str">
        <f>IF(ISNUMBER(M60),IF(AND(M60&lt;$H60,$H60&gt;$AH60),IF(M60&gt;$AH60,($H60-M60)*Constants!$G$9,($H60-$AH60)*Constants!$G$9),0),"")</f>
        <v/>
      </c>
      <c r="AN60" s="88" t="str">
        <f>IF(ISNUMBER(N60),IF(AND(N60&lt;$H60,$H60&gt;$AH60),IF(N60&gt;$AH60,($H60-N60)*Constants!$G$9,($H60-$AH60)*Constants!$G$9),0),"")</f>
        <v/>
      </c>
      <c r="AO60" s="88" t="str">
        <f>IF(ISNUMBER(I60),IF(AND(I60&lt;$H60,I60&lt;$AH60),IF($H60&gt;$AH60,($AH60-I60)*Constants!$G$10,($H60-I60)*Constants!$G$10),0),"")</f>
        <v/>
      </c>
      <c r="AP60" s="88" t="str">
        <f>IF(ISNUMBER(J60),IF(AND(J60&lt;$H60,J60&lt;$AH60),IF($H60&gt;$AH60,($AH60-J60)*Constants!$G$10,($H60-J60)*Constants!$G$10),0),"")</f>
        <v/>
      </c>
      <c r="AQ60" s="88" t="str">
        <f>IF(ISNUMBER(K60),IF(AND(K60&lt;$H60,K60&lt;$AH60),IF($H60&gt;$AH60,($AH60-K60)*Constants!$G$10,($H60-K60)*Constants!$G$10),0),"")</f>
        <v/>
      </c>
      <c r="AR60" s="88" t="str">
        <f>IF(ISNUMBER(L60),IF(AND(L60&lt;$H60,L60&lt;$AH60),IF($H60&gt;$AH60,($AH60-L60)*Constants!$G$10,($H60-L60)*Constants!$G$10),0),"")</f>
        <v/>
      </c>
      <c r="AS60" s="88" t="str">
        <f>IF(ISNUMBER(M60),IF(AND(M60&lt;$H60,M60&lt;$AH60),IF($H60&gt;$AH60,($AH60-M60)*Constants!$G$10,($H60-M60)*Constants!$G$10),0),"")</f>
        <v/>
      </c>
      <c r="AT60" s="88" t="str">
        <f>IF(ISNUMBER(N60),IF(AND(N60&lt;$H60,N60&lt;$AH60),IF($H60&gt;$AH60,($AH60-N60)*Constants!$G$10,($H60-N60)*Constants!$G$10),0),"")</f>
        <v/>
      </c>
      <c r="AU60" s="88" t="str">
        <f>IF(ISNUMBER(I60),IF(T60="C",(I60-Constants!$E$15-Constants!$E$14)*Constants!$G$11,0),"")</f>
        <v/>
      </c>
      <c r="AV60" s="88" t="str">
        <f>IF(ISNUMBER(J60),IF(U60="C",(J60-Constants!$E$15-Constants!$E$14)*Constants!$G$11,0),"")</f>
        <v/>
      </c>
      <c r="AW60" s="88" t="str">
        <f>IF(ISNUMBER(K60),IF(V60="C",(K60-Constants!$E$15-Constants!$E$14)*Constants!$G$11,0),"")</f>
        <v/>
      </c>
      <c r="AX60" s="88" t="str">
        <f>IF(ISNUMBER(L60),IF(W60="C",(L60-Constants!$E$15-Constants!$E$14)*Constants!$G$11,0),"")</f>
        <v/>
      </c>
      <c r="AY60" s="88" t="str">
        <f>IF(ISNUMBER(M60),IF(X60="C",(M60-Constants!$E$15-Constants!$E$14)*Constants!$G$11,0),"")</f>
        <v/>
      </c>
      <c r="AZ60" s="88" t="str">
        <f>IF(ISNUMBER(N60),IF(Y60="C",(N60-Constants!$E$15-Constants!$E$14)*Constants!$G$11,0),"")</f>
        <v/>
      </c>
      <c r="BA60" s="88" t="str">
        <f t="shared" si="32"/>
        <v/>
      </c>
      <c r="BB60" s="88" t="str">
        <f t="shared" si="33"/>
        <v/>
      </c>
      <c r="BC60" s="88" t="str">
        <f t="shared" si="34"/>
        <v/>
      </c>
      <c r="BD60" s="88" t="str">
        <f t="shared" si="34"/>
        <v/>
      </c>
      <c r="BE60" s="88" t="str">
        <f t="shared" si="35"/>
        <v/>
      </c>
      <c r="BF60" s="62" t="str">
        <f t="shared" si="36"/>
        <v/>
      </c>
      <c r="BG60" s="128" t="str">
        <f t="shared" si="37"/>
        <v/>
      </c>
      <c r="BH60" s="129" t="str">
        <f t="shared" si="38"/>
        <v/>
      </c>
      <c r="BI60" s="129" t="str">
        <f t="shared" si="39"/>
        <v/>
      </c>
      <c r="BJ60" s="129" t="str">
        <f t="shared" si="40"/>
        <v/>
      </c>
      <c r="BK60" s="129" t="str">
        <f t="shared" si="41"/>
        <v/>
      </c>
      <c r="BL60" s="129" t="str">
        <f t="shared" si="42"/>
        <v/>
      </c>
      <c r="BM60" s="129" t="str">
        <f t="shared" si="43"/>
        <v/>
      </c>
      <c r="BN60" s="129" t="str">
        <f t="shared" si="44"/>
        <v/>
      </c>
      <c r="BO60" s="130" t="str">
        <f t="shared" si="45"/>
        <v/>
      </c>
      <c r="BP60" s="18"/>
    </row>
    <row r="61" spans="1:68" x14ac:dyDescent="0.35">
      <c r="A61" s="32"/>
      <c r="B61" s="40"/>
      <c r="C61" s="14"/>
      <c r="D61" s="26">
        <v>1</v>
      </c>
      <c r="E61" s="51" t="s">
        <v>315</v>
      </c>
      <c r="F61" s="49"/>
      <c r="G61" s="47"/>
      <c r="H61" s="47"/>
      <c r="I61" s="47"/>
      <c r="J61" s="47"/>
      <c r="K61" s="47"/>
      <c r="L61" s="47"/>
      <c r="M61" s="47"/>
      <c r="N61" s="47"/>
      <c r="O61" s="69">
        <f t="shared" si="12"/>
        <v>57</v>
      </c>
      <c r="P61" s="70">
        <f t="shared" si="13"/>
        <v>64</v>
      </c>
      <c r="Q61" s="13" t="str">
        <f t="shared" si="14"/>
        <v/>
      </c>
      <c r="R61" s="13" t="str">
        <f t="shared" si="15"/>
        <v/>
      </c>
      <c r="S61" s="13" t="str">
        <f t="shared" si="16"/>
        <v/>
      </c>
      <c r="T61" s="13" t="str">
        <f t="shared" si="17"/>
        <v/>
      </c>
      <c r="U61" s="13" t="str">
        <f t="shared" si="18"/>
        <v/>
      </c>
      <c r="V61" s="13" t="str">
        <f t="shared" si="19"/>
        <v/>
      </c>
      <c r="W61" s="13" t="str">
        <f t="shared" si="20"/>
        <v/>
      </c>
      <c r="X61" s="13" t="str">
        <f t="shared" si="21"/>
        <v/>
      </c>
      <c r="Y61" s="13" t="str">
        <f t="shared" si="22"/>
        <v/>
      </c>
      <c r="Z61" s="58" t="str">
        <f t="shared" si="23"/>
        <v/>
      </c>
      <c r="AA61" s="186" t="str">
        <f t="shared" si="24"/>
        <v/>
      </c>
      <c r="AB61" s="186" t="str">
        <f t="shared" si="25"/>
        <v/>
      </c>
      <c r="AC61" s="186" t="str">
        <f t="shared" si="26"/>
        <v/>
      </c>
      <c r="AD61" s="186" t="str">
        <f t="shared" si="27"/>
        <v/>
      </c>
      <c r="AE61" s="186" t="str">
        <f t="shared" si="28"/>
        <v/>
      </c>
      <c r="AF61" s="186" t="str">
        <f t="shared" si="29"/>
        <v/>
      </c>
      <c r="AG61" s="59" t="str">
        <f t="shared" si="30"/>
        <v/>
      </c>
      <c r="AH61" s="58">
        <f t="shared" si="31"/>
        <v>0</v>
      </c>
      <c r="AI61" s="88" t="str">
        <f>IF(ISNUMBER(I61),IF(AND(I61&lt;$H61,$H61&gt;$AH61),IF(I61&gt;$AH61,($H61-I61)*Constants!$G$9,($H61-$AH61)*Constants!$G$9),0),"")</f>
        <v/>
      </c>
      <c r="AJ61" s="88" t="str">
        <f>IF(ISNUMBER(J61),IF(AND(J61&lt;$H61,$H61&gt;$AH61),IF(J61&gt;$AH61,($H61-J61)*Constants!$G$9,($H61-$AH61)*Constants!$G$9),0),"")</f>
        <v/>
      </c>
      <c r="AK61" s="88" t="str">
        <f>IF(ISNUMBER(K61),IF(AND(K61&lt;$H61,$H61&gt;$AH61),IF(K61&gt;$AH61,($H61-K61)*Constants!$G$9,($H61-$AH61)*Constants!$G$9),0),"")</f>
        <v/>
      </c>
      <c r="AL61" s="88" t="str">
        <f>IF(ISNUMBER(L61),IF(AND(L61&lt;$H61,$H61&gt;$AH61),IF(L61&gt;$AH61,($H61-L61)*Constants!$G$9,($H61-$AH61)*Constants!$G$9),0),"")</f>
        <v/>
      </c>
      <c r="AM61" s="88" t="str">
        <f>IF(ISNUMBER(M61),IF(AND(M61&lt;$H61,$H61&gt;$AH61),IF(M61&gt;$AH61,($H61-M61)*Constants!$G$9,($H61-$AH61)*Constants!$G$9),0),"")</f>
        <v/>
      </c>
      <c r="AN61" s="88" t="str">
        <f>IF(ISNUMBER(N61),IF(AND(N61&lt;$H61,$H61&gt;$AH61),IF(N61&gt;$AH61,($H61-N61)*Constants!$G$9,($H61-$AH61)*Constants!$G$9),0),"")</f>
        <v/>
      </c>
      <c r="AO61" s="88" t="str">
        <f>IF(ISNUMBER(I61),IF(AND(I61&lt;$H61,I61&lt;$AH61),IF($H61&gt;$AH61,($AH61-I61)*Constants!$G$10,($H61-I61)*Constants!$G$10),0),"")</f>
        <v/>
      </c>
      <c r="AP61" s="88" t="str">
        <f>IF(ISNUMBER(J61),IF(AND(J61&lt;$H61,J61&lt;$AH61),IF($H61&gt;$AH61,($AH61-J61)*Constants!$G$10,($H61-J61)*Constants!$G$10),0),"")</f>
        <v/>
      </c>
      <c r="AQ61" s="88" t="str">
        <f>IF(ISNUMBER(K61),IF(AND(K61&lt;$H61,K61&lt;$AH61),IF($H61&gt;$AH61,($AH61-K61)*Constants!$G$10,($H61-K61)*Constants!$G$10),0),"")</f>
        <v/>
      </c>
      <c r="AR61" s="88" t="str">
        <f>IF(ISNUMBER(L61),IF(AND(L61&lt;$H61,L61&lt;$AH61),IF($H61&gt;$AH61,($AH61-L61)*Constants!$G$10,($H61-L61)*Constants!$G$10),0),"")</f>
        <v/>
      </c>
      <c r="AS61" s="88" t="str">
        <f>IF(ISNUMBER(M61),IF(AND(M61&lt;$H61,M61&lt;$AH61),IF($H61&gt;$AH61,($AH61-M61)*Constants!$G$10,($H61-M61)*Constants!$G$10),0),"")</f>
        <v/>
      </c>
      <c r="AT61" s="88" t="str">
        <f>IF(ISNUMBER(N61),IF(AND(N61&lt;$H61,N61&lt;$AH61),IF($H61&gt;$AH61,($AH61-N61)*Constants!$G$10,($H61-N61)*Constants!$G$10),0),"")</f>
        <v/>
      </c>
      <c r="AU61" s="88" t="str">
        <f>IF(ISNUMBER(I61),IF(T61="C",(I61-Constants!$E$15-Constants!$E$14)*Constants!$G$11,0),"")</f>
        <v/>
      </c>
      <c r="AV61" s="88" t="str">
        <f>IF(ISNUMBER(J61),IF(U61="C",(J61-Constants!$E$15-Constants!$E$14)*Constants!$G$11,0),"")</f>
        <v/>
      </c>
      <c r="AW61" s="88" t="str">
        <f>IF(ISNUMBER(K61),IF(V61="C",(K61-Constants!$E$15-Constants!$E$14)*Constants!$G$11,0),"")</f>
        <v/>
      </c>
      <c r="AX61" s="88" t="str">
        <f>IF(ISNUMBER(L61),IF(W61="C",(L61-Constants!$E$15-Constants!$E$14)*Constants!$G$11,0),"")</f>
        <v/>
      </c>
      <c r="AY61" s="88" t="str">
        <f>IF(ISNUMBER(M61),IF(X61="C",(M61-Constants!$E$15-Constants!$E$14)*Constants!$G$11,0),"")</f>
        <v/>
      </c>
      <c r="AZ61" s="88" t="str">
        <f>IF(ISNUMBER(N61),IF(Y61="C",(N61-Constants!$E$15-Constants!$E$14)*Constants!$G$11,0),"")</f>
        <v/>
      </c>
      <c r="BA61" s="88" t="str">
        <f t="shared" si="32"/>
        <v/>
      </c>
      <c r="BB61" s="88" t="str">
        <f t="shared" si="33"/>
        <v/>
      </c>
      <c r="BC61" s="88" t="str">
        <f t="shared" si="34"/>
        <v/>
      </c>
      <c r="BD61" s="88" t="str">
        <f t="shared" si="34"/>
        <v/>
      </c>
      <c r="BE61" s="88" t="str">
        <f t="shared" si="35"/>
        <v/>
      </c>
      <c r="BF61" s="62" t="str">
        <f t="shared" si="36"/>
        <v/>
      </c>
      <c r="BG61" s="128" t="str">
        <f t="shared" si="37"/>
        <v/>
      </c>
      <c r="BH61" s="129" t="str">
        <f t="shared" si="38"/>
        <v/>
      </c>
      <c r="BI61" s="129" t="str">
        <f t="shared" si="39"/>
        <v/>
      </c>
      <c r="BJ61" s="129" t="str">
        <f t="shared" si="40"/>
        <v/>
      </c>
      <c r="BK61" s="129" t="str">
        <f t="shared" si="41"/>
        <v/>
      </c>
      <c r="BL61" s="129" t="str">
        <f t="shared" si="42"/>
        <v/>
      </c>
      <c r="BM61" s="129" t="str">
        <f t="shared" si="43"/>
        <v/>
      </c>
      <c r="BN61" s="129" t="str">
        <f t="shared" si="44"/>
        <v/>
      </c>
      <c r="BO61" s="130" t="str">
        <f t="shared" si="45"/>
        <v/>
      </c>
      <c r="BP61" s="18"/>
    </row>
    <row r="62" spans="1:68" x14ac:dyDescent="0.35">
      <c r="A62" s="32"/>
      <c r="B62" s="40"/>
      <c r="C62" s="14"/>
      <c r="D62" s="26">
        <v>1</v>
      </c>
      <c r="E62" s="51" t="s">
        <v>315</v>
      </c>
      <c r="F62" s="49"/>
      <c r="G62" s="47"/>
      <c r="H62" s="47"/>
      <c r="I62" s="47"/>
      <c r="J62" s="47"/>
      <c r="K62" s="47"/>
      <c r="L62" s="47"/>
      <c r="M62" s="47"/>
      <c r="N62" s="47"/>
      <c r="O62" s="69">
        <f t="shared" si="12"/>
        <v>57</v>
      </c>
      <c r="P62" s="70">
        <f t="shared" si="13"/>
        <v>64</v>
      </c>
      <c r="Q62" s="13" t="str">
        <f t="shared" si="14"/>
        <v/>
      </c>
      <c r="R62" s="13" t="str">
        <f t="shared" si="15"/>
        <v/>
      </c>
      <c r="S62" s="13" t="str">
        <f t="shared" si="16"/>
        <v/>
      </c>
      <c r="T62" s="13" t="str">
        <f t="shared" si="17"/>
        <v/>
      </c>
      <c r="U62" s="13" t="str">
        <f t="shared" si="18"/>
        <v/>
      </c>
      <c r="V62" s="13" t="str">
        <f t="shared" si="19"/>
        <v/>
      </c>
      <c r="W62" s="13" t="str">
        <f t="shared" si="20"/>
        <v/>
      </c>
      <c r="X62" s="13" t="str">
        <f t="shared" si="21"/>
        <v/>
      </c>
      <c r="Y62" s="13" t="str">
        <f t="shared" si="22"/>
        <v/>
      </c>
      <c r="Z62" s="58" t="str">
        <f t="shared" si="23"/>
        <v/>
      </c>
      <c r="AA62" s="186" t="str">
        <f t="shared" si="24"/>
        <v/>
      </c>
      <c r="AB62" s="186" t="str">
        <f t="shared" si="25"/>
        <v/>
      </c>
      <c r="AC62" s="186" t="str">
        <f t="shared" si="26"/>
        <v/>
      </c>
      <c r="AD62" s="186" t="str">
        <f t="shared" si="27"/>
        <v/>
      </c>
      <c r="AE62" s="186" t="str">
        <f t="shared" si="28"/>
        <v/>
      </c>
      <c r="AF62" s="186" t="str">
        <f t="shared" si="29"/>
        <v/>
      </c>
      <c r="AG62" s="59" t="str">
        <f t="shared" si="30"/>
        <v/>
      </c>
      <c r="AH62" s="58">
        <f t="shared" si="31"/>
        <v>0</v>
      </c>
      <c r="AI62" s="88" t="str">
        <f>IF(ISNUMBER(I62),IF(AND(I62&lt;$H62,$H62&gt;$AH62),IF(I62&gt;$AH62,($H62-I62)*Constants!$G$9,($H62-$AH62)*Constants!$G$9),0),"")</f>
        <v/>
      </c>
      <c r="AJ62" s="88" t="str">
        <f>IF(ISNUMBER(J62),IF(AND(J62&lt;$H62,$H62&gt;$AH62),IF(J62&gt;$AH62,($H62-J62)*Constants!$G$9,($H62-$AH62)*Constants!$G$9),0),"")</f>
        <v/>
      </c>
      <c r="AK62" s="88" t="str">
        <f>IF(ISNUMBER(K62),IF(AND(K62&lt;$H62,$H62&gt;$AH62),IF(K62&gt;$AH62,($H62-K62)*Constants!$G$9,($H62-$AH62)*Constants!$G$9),0),"")</f>
        <v/>
      </c>
      <c r="AL62" s="88" t="str">
        <f>IF(ISNUMBER(L62),IF(AND(L62&lt;$H62,$H62&gt;$AH62),IF(L62&gt;$AH62,($H62-L62)*Constants!$G$9,($H62-$AH62)*Constants!$G$9),0),"")</f>
        <v/>
      </c>
      <c r="AM62" s="88" t="str">
        <f>IF(ISNUMBER(M62),IF(AND(M62&lt;$H62,$H62&gt;$AH62),IF(M62&gt;$AH62,($H62-M62)*Constants!$G$9,($H62-$AH62)*Constants!$G$9),0),"")</f>
        <v/>
      </c>
      <c r="AN62" s="88" t="str">
        <f>IF(ISNUMBER(N62),IF(AND(N62&lt;$H62,$H62&gt;$AH62),IF(N62&gt;$AH62,($H62-N62)*Constants!$G$9,($H62-$AH62)*Constants!$G$9),0),"")</f>
        <v/>
      </c>
      <c r="AO62" s="88" t="str">
        <f>IF(ISNUMBER(I62),IF(AND(I62&lt;$H62,I62&lt;$AH62),IF($H62&gt;$AH62,($AH62-I62)*Constants!$G$10,($H62-I62)*Constants!$G$10),0),"")</f>
        <v/>
      </c>
      <c r="AP62" s="88" t="str">
        <f>IF(ISNUMBER(J62),IF(AND(J62&lt;$H62,J62&lt;$AH62),IF($H62&gt;$AH62,($AH62-J62)*Constants!$G$10,($H62-J62)*Constants!$G$10),0),"")</f>
        <v/>
      </c>
      <c r="AQ62" s="88" t="str">
        <f>IF(ISNUMBER(K62),IF(AND(K62&lt;$H62,K62&lt;$AH62),IF($H62&gt;$AH62,($AH62-K62)*Constants!$G$10,($H62-K62)*Constants!$G$10),0),"")</f>
        <v/>
      </c>
      <c r="AR62" s="88" t="str">
        <f>IF(ISNUMBER(L62),IF(AND(L62&lt;$H62,L62&lt;$AH62),IF($H62&gt;$AH62,($AH62-L62)*Constants!$G$10,($H62-L62)*Constants!$G$10),0),"")</f>
        <v/>
      </c>
      <c r="AS62" s="88" t="str">
        <f>IF(ISNUMBER(M62),IF(AND(M62&lt;$H62,M62&lt;$AH62),IF($H62&gt;$AH62,($AH62-M62)*Constants!$G$10,($H62-M62)*Constants!$G$10),0),"")</f>
        <v/>
      </c>
      <c r="AT62" s="88" t="str">
        <f>IF(ISNUMBER(N62),IF(AND(N62&lt;$H62,N62&lt;$AH62),IF($H62&gt;$AH62,($AH62-N62)*Constants!$G$10,($H62-N62)*Constants!$G$10),0),"")</f>
        <v/>
      </c>
      <c r="AU62" s="88" t="str">
        <f>IF(ISNUMBER(I62),IF(T62="C",(I62-Constants!$E$15-Constants!$E$14)*Constants!$G$11,0),"")</f>
        <v/>
      </c>
      <c r="AV62" s="88" t="str">
        <f>IF(ISNUMBER(J62),IF(U62="C",(J62-Constants!$E$15-Constants!$E$14)*Constants!$G$11,0),"")</f>
        <v/>
      </c>
      <c r="AW62" s="88" t="str">
        <f>IF(ISNUMBER(K62),IF(V62="C",(K62-Constants!$E$15-Constants!$E$14)*Constants!$G$11,0),"")</f>
        <v/>
      </c>
      <c r="AX62" s="88" t="str">
        <f>IF(ISNUMBER(L62),IF(W62="C",(L62-Constants!$E$15-Constants!$E$14)*Constants!$G$11,0),"")</f>
        <v/>
      </c>
      <c r="AY62" s="88" t="str">
        <f>IF(ISNUMBER(M62),IF(X62="C",(M62-Constants!$E$15-Constants!$E$14)*Constants!$G$11,0),"")</f>
        <v/>
      </c>
      <c r="AZ62" s="88" t="str">
        <f>IF(ISNUMBER(N62),IF(Y62="C",(N62-Constants!$E$15-Constants!$E$14)*Constants!$G$11,0),"")</f>
        <v/>
      </c>
      <c r="BA62" s="88" t="str">
        <f t="shared" si="32"/>
        <v/>
      </c>
      <c r="BB62" s="88" t="str">
        <f t="shared" si="33"/>
        <v/>
      </c>
      <c r="BC62" s="88" t="str">
        <f t="shared" si="34"/>
        <v/>
      </c>
      <c r="BD62" s="88" t="str">
        <f t="shared" si="34"/>
        <v/>
      </c>
      <c r="BE62" s="88" t="str">
        <f t="shared" si="35"/>
        <v/>
      </c>
      <c r="BF62" s="62" t="str">
        <f t="shared" si="36"/>
        <v/>
      </c>
      <c r="BG62" s="128" t="str">
        <f t="shared" si="37"/>
        <v/>
      </c>
      <c r="BH62" s="129" t="str">
        <f t="shared" si="38"/>
        <v/>
      </c>
      <c r="BI62" s="129" t="str">
        <f t="shared" si="39"/>
        <v/>
      </c>
      <c r="BJ62" s="129" t="str">
        <f t="shared" si="40"/>
        <v/>
      </c>
      <c r="BK62" s="129" t="str">
        <f t="shared" si="41"/>
        <v/>
      </c>
      <c r="BL62" s="129" t="str">
        <f t="shared" si="42"/>
        <v/>
      </c>
      <c r="BM62" s="129" t="str">
        <f t="shared" si="43"/>
        <v/>
      </c>
      <c r="BN62" s="129" t="str">
        <f t="shared" si="44"/>
        <v/>
      </c>
      <c r="BO62" s="130" t="str">
        <f t="shared" si="45"/>
        <v/>
      </c>
      <c r="BP62" s="18"/>
    </row>
    <row r="63" spans="1:68" x14ac:dyDescent="0.35">
      <c r="A63" s="32"/>
      <c r="B63" s="40"/>
      <c r="C63" s="14"/>
      <c r="D63" s="26">
        <v>1</v>
      </c>
      <c r="E63" s="51" t="s">
        <v>315</v>
      </c>
      <c r="F63" s="49"/>
      <c r="G63" s="47"/>
      <c r="H63" s="47"/>
      <c r="I63" s="47"/>
      <c r="J63" s="47"/>
      <c r="K63" s="47"/>
      <c r="L63" s="47"/>
      <c r="M63" s="47"/>
      <c r="N63" s="47"/>
      <c r="O63" s="69">
        <f t="shared" si="12"/>
        <v>57</v>
      </c>
      <c r="P63" s="70">
        <f t="shared" si="13"/>
        <v>64</v>
      </c>
      <c r="Q63" s="13" t="str">
        <f t="shared" si="14"/>
        <v/>
      </c>
      <c r="R63" s="13" t="str">
        <f t="shared" si="15"/>
        <v/>
      </c>
      <c r="S63" s="13" t="str">
        <f t="shared" si="16"/>
        <v/>
      </c>
      <c r="T63" s="13" t="str">
        <f t="shared" si="17"/>
        <v/>
      </c>
      <c r="U63" s="13" t="str">
        <f t="shared" si="18"/>
        <v/>
      </c>
      <c r="V63" s="13" t="str">
        <f t="shared" si="19"/>
        <v/>
      </c>
      <c r="W63" s="13" t="str">
        <f t="shared" si="20"/>
        <v/>
      </c>
      <c r="X63" s="13" t="str">
        <f t="shared" si="21"/>
        <v/>
      </c>
      <c r="Y63" s="13" t="str">
        <f t="shared" si="22"/>
        <v/>
      </c>
      <c r="Z63" s="58" t="str">
        <f t="shared" si="23"/>
        <v/>
      </c>
      <c r="AA63" s="186" t="str">
        <f t="shared" si="24"/>
        <v/>
      </c>
      <c r="AB63" s="186" t="str">
        <f t="shared" si="25"/>
        <v/>
      </c>
      <c r="AC63" s="186" t="str">
        <f t="shared" si="26"/>
        <v/>
      </c>
      <c r="AD63" s="186" t="str">
        <f t="shared" si="27"/>
        <v/>
      </c>
      <c r="AE63" s="186" t="str">
        <f t="shared" si="28"/>
        <v/>
      </c>
      <c r="AF63" s="186" t="str">
        <f t="shared" si="29"/>
        <v/>
      </c>
      <c r="AG63" s="59" t="str">
        <f t="shared" si="30"/>
        <v/>
      </c>
      <c r="AH63" s="58">
        <f t="shared" si="31"/>
        <v>0</v>
      </c>
      <c r="AI63" s="88" t="str">
        <f>IF(ISNUMBER(I63),IF(AND(I63&lt;$H63,$H63&gt;$AH63),IF(I63&gt;$AH63,($H63-I63)*Constants!$G$9,($H63-$AH63)*Constants!$G$9),0),"")</f>
        <v/>
      </c>
      <c r="AJ63" s="88" t="str">
        <f>IF(ISNUMBER(J63),IF(AND(J63&lt;$H63,$H63&gt;$AH63),IF(J63&gt;$AH63,($H63-J63)*Constants!$G$9,($H63-$AH63)*Constants!$G$9),0),"")</f>
        <v/>
      </c>
      <c r="AK63" s="88" t="str">
        <f>IF(ISNUMBER(K63),IF(AND(K63&lt;$H63,$H63&gt;$AH63),IF(K63&gt;$AH63,($H63-K63)*Constants!$G$9,($H63-$AH63)*Constants!$G$9),0),"")</f>
        <v/>
      </c>
      <c r="AL63" s="88" t="str">
        <f>IF(ISNUMBER(L63),IF(AND(L63&lt;$H63,$H63&gt;$AH63),IF(L63&gt;$AH63,($H63-L63)*Constants!$G$9,($H63-$AH63)*Constants!$G$9),0),"")</f>
        <v/>
      </c>
      <c r="AM63" s="88" t="str">
        <f>IF(ISNUMBER(M63),IF(AND(M63&lt;$H63,$H63&gt;$AH63),IF(M63&gt;$AH63,($H63-M63)*Constants!$G$9,($H63-$AH63)*Constants!$G$9),0),"")</f>
        <v/>
      </c>
      <c r="AN63" s="88" t="str">
        <f>IF(ISNUMBER(N63),IF(AND(N63&lt;$H63,$H63&gt;$AH63),IF(N63&gt;$AH63,($H63-N63)*Constants!$G$9,($H63-$AH63)*Constants!$G$9),0),"")</f>
        <v/>
      </c>
      <c r="AO63" s="88" t="str">
        <f>IF(ISNUMBER(I63),IF(AND(I63&lt;$H63,I63&lt;$AH63),IF($H63&gt;$AH63,($AH63-I63)*Constants!$G$10,($H63-I63)*Constants!$G$10),0),"")</f>
        <v/>
      </c>
      <c r="AP63" s="88" t="str">
        <f>IF(ISNUMBER(J63),IF(AND(J63&lt;$H63,J63&lt;$AH63),IF($H63&gt;$AH63,($AH63-J63)*Constants!$G$10,($H63-J63)*Constants!$G$10),0),"")</f>
        <v/>
      </c>
      <c r="AQ63" s="88" t="str">
        <f>IF(ISNUMBER(K63),IF(AND(K63&lt;$H63,K63&lt;$AH63),IF($H63&gt;$AH63,($AH63-K63)*Constants!$G$10,($H63-K63)*Constants!$G$10),0),"")</f>
        <v/>
      </c>
      <c r="AR63" s="88" t="str">
        <f>IF(ISNUMBER(L63),IF(AND(L63&lt;$H63,L63&lt;$AH63),IF($H63&gt;$AH63,($AH63-L63)*Constants!$G$10,($H63-L63)*Constants!$G$10),0),"")</f>
        <v/>
      </c>
      <c r="AS63" s="88" t="str">
        <f>IF(ISNUMBER(M63),IF(AND(M63&lt;$H63,M63&lt;$AH63),IF($H63&gt;$AH63,($AH63-M63)*Constants!$G$10,($H63-M63)*Constants!$G$10),0),"")</f>
        <v/>
      </c>
      <c r="AT63" s="88" t="str">
        <f>IF(ISNUMBER(N63),IF(AND(N63&lt;$H63,N63&lt;$AH63),IF($H63&gt;$AH63,($AH63-N63)*Constants!$G$10,($H63-N63)*Constants!$G$10),0),"")</f>
        <v/>
      </c>
      <c r="AU63" s="88" t="str">
        <f>IF(ISNUMBER(I63),IF(T63="C",(I63-Constants!$E$15-Constants!$E$14)*Constants!$G$11,0),"")</f>
        <v/>
      </c>
      <c r="AV63" s="88" t="str">
        <f>IF(ISNUMBER(J63),IF(U63="C",(J63-Constants!$E$15-Constants!$E$14)*Constants!$G$11,0),"")</f>
        <v/>
      </c>
      <c r="AW63" s="88" t="str">
        <f>IF(ISNUMBER(K63),IF(V63="C",(K63-Constants!$E$15-Constants!$E$14)*Constants!$G$11,0),"")</f>
        <v/>
      </c>
      <c r="AX63" s="88" t="str">
        <f>IF(ISNUMBER(L63),IF(W63="C",(L63-Constants!$E$15-Constants!$E$14)*Constants!$G$11,0),"")</f>
        <v/>
      </c>
      <c r="AY63" s="88" t="str">
        <f>IF(ISNUMBER(M63),IF(X63="C",(M63-Constants!$E$15-Constants!$E$14)*Constants!$G$11,0),"")</f>
        <v/>
      </c>
      <c r="AZ63" s="88" t="str">
        <f>IF(ISNUMBER(N63),IF(Y63="C",(N63-Constants!$E$15-Constants!$E$14)*Constants!$G$11,0),"")</f>
        <v/>
      </c>
      <c r="BA63" s="88" t="str">
        <f t="shared" si="32"/>
        <v/>
      </c>
      <c r="BB63" s="88" t="str">
        <f t="shared" si="33"/>
        <v/>
      </c>
      <c r="BC63" s="88" t="str">
        <f t="shared" si="34"/>
        <v/>
      </c>
      <c r="BD63" s="88" t="str">
        <f t="shared" si="34"/>
        <v/>
      </c>
      <c r="BE63" s="88" t="str">
        <f t="shared" si="35"/>
        <v/>
      </c>
      <c r="BF63" s="62" t="str">
        <f t="shared" si="36"/>
        <v/>
      </c>
      <c r="BG63" s="128" t="str">
        <f t="shared" si="37"/>
        <v/>
      </c>
      <c r="BH63" s="129" t="str">
        <f t="shared" si="38"/>
        <v/>
      </c>
      <c r="BI63" s="129" t="str">
        <f t="shared" si="39"/>
        <v/>
      </c>
      <c r="BJ63" s="129" t="str">
        <f t="shared" si="40"/>
        <v/>
      </c>
      <c r="BK63" s="129" t="str">
        <f t="shared" si="41"/>
        <v/>
      </c>
      <c r="BL63" s="129" t="str">
        <f t="shared" si="42"/>
        <v/>
      </c>
      <c r="BM63" s="129" t="str">
        <f t="shared" si="43"/>
        <v/>
      </c>
      <c r="BN63" s="129" t="str">
        <f t="shared" si="44"/>
        <v/>
      </c>
      <c r="BO63" s="130" t="str">
        <f t="shared" si="45"/>
        <v/>
      </c>
      <c r="BP63" s="18"/>
    </row>
    <row r="64" spans="1:68" x14ac:dyDescent="0.35">
      <c r="A64" s="32"/>
      <c r="B64" s="40"/>
      <c r="C64" s="14"/>
      <c r="D64" s="26">
        <v>1</v>
      </c>
      <c r="E64" s="51" t="s">
        <v>315</v>
      </c>
      <c r="F64" s="49"/>
      <c r="G64" s="47"/>
      <c r="H64" s="47"/>
      <c r="I64" s="47"/>
      <c r="J64" s="47"/>
      <c r="K64" s="47"/>
      <c r="L64" s="47"/>
      <c r="M64" s="47"/>
      <c r="N64" s="47"/>
      <c r="O64" s="69">
        <f t="shared" si="12"/>
        <v>57</v>
      </c>
      <c r="P64" s="70">
        <f t="shared" si="13"/>
        <v>64</v>
      </c>
      <c r="Q64" s="13" t="str">
        <f t="shared" si="14"/>
        <v/>
      </c>
      <c r="R64" s="13" t="str">
        <f t="shared" si="15"/>
        <v/>
      </c>
      <c r="S64" s="13" t="str">
        <f t="shared" si="16"/>
        <v/>
      </c>
      <c r="T64" s="13" t="str">
        <f t="shared" si="17"/>
        <v/>
      </c>
      <c r="U64" s="13" t="str">
        <f t="shared" si="18"/>
        <v/>
      </c>
      <c r="V64" s="13" t="str">
        <f t="shared" si="19"/>
        <v/>
      </c>
      <c r="W64" s="13" t="str">
        <f t="shared" si="20"/>
        <v/>
      </c>
      <c r="X64" s="13" t="str">
        <f t="shared" si="21"/>
        <v/>
      </c>
      <c r="Y64" s="13" t="str">
        <f t="shared" si="22"/>
        <v/>
      </c>
      <c r="Z64" s="58" t="str">
        <f t="shared" si="23"/>
        <v/>
      </c>
      <c r="AA64" s="186" t="str">
        <f t="shared" si="24"/>
        <v/>
      </c>
      <c r="AB64" s="186" t="str">
        <f t="shared" si="25"/>
        <v/>
      </c>
      <c r="AC64" s="186" t="str">
        <f t="shared" si="26"/>
        <v/>
      </c>
      <c r="AD64" s="186" t="str">
        <f t="shared" si="27"/>
        <v/>
      </c>
      <c r="AE64" s="186" t="str">
        <f t="shared" si="28"/>
        <v/>
      </c>
      <c r="AF64" s="186" t="str">
        <f t="shared" si="29"/>
        <v/>
      </c>
      <c r="AG64" s="59" t="str">
        <f t="shared" si="30"/>
        <v/>
      </c>
      <c r="AH64" s="58">
        <f t="shared" si="31"/>
        <v>0</v>
      </c>
      <c r="AI64" s="88" t="str">
        <f>IF(ISNUMBER(I64),IF(AND(I64&lt;$H64,$H64&gt;$AH64),IF(I64&gt;$AH64,($H64-I64)*Constants!$G$9,($H64-$AH64)*Constants!$G$9),0),"")</f>
        <v/>
      </c>
      <c r="AJ64" s="88" t="str">
        <f>IF(ISNUMBER(J64),IF(AND(J64&lt;$H64,$H64&gt;$AH64),IF(J64&gt;$AH64,($H64-J64)*Constants!$G$9,($H64-$AH64)*Constants!$G$9),0),"")</f>
        <v/>
      </c>
      <c r="AK64" s="88" t="str">
        <f>IF(ISNUMBER(K64),IF(AND(K64&lt;$H64,$H64&gt;$AH64),IF(K64&gt;$AH64,($H64-K64)*Constants!$G$9,($H64-$AH64)*Constants!$G$9),0),"")</f>
        <v/>
      </c>
      <c r="AL64" s="88" t="str">
        <f>IF(ISNUMBER(L64),IF(AND(L64&lt;$H64,$H64&gt;$AH64),IF(L64&gt;$AH64,($H64-L64)*Constants!$G$9,($H64-$AH64)*Constants!$G$9),0),"")</f>
        <v/>
      </c>
      <c r="AM64" s="88" t="str">
        <f>IF(ISNUMBER(M64),IF(AND(M64&lt;$H64,$H64&gt;$AH64),IF(M64&gt;$AH64,($H64-M64)*Constants!$G$9,($H64-$AH64)*Constants!$G$9),0),"")</f>
        <v/>
      </c>
      <c r="AN64" s="88" t="str">
        <f>IF(ISNUMBER(N64),IF(AND(N64&lt;$H64,$H64&gt;$AH64),IF(N64&gt;$AH64,($H64-N64)*Constants!$G$9,($H64-$AH64)*Constants!$G$9),0),"")</f>
        <v/>
      </c>
      <c r="AO64" s="88" t="str">
        <f>IF(ISNUMBER(I64),IF(AND(I64&lt;$H64,I64&lt;$AH64),IF($H64&gt;$AH64,($AH64-I64)*Constants!$G$10,($H64-I64)*Constants!$G$10),0),"")</f>
        <v/>
      </c>
      <c r="AP64" s="88" t="str">
        <f>IF(ISNUMBER(J64),IF(AND(J64&lt;$H64,J64&lt;$AH64),IF($H64&gt;$AH64,($AH64-J64)*Constants!$G$10,($H64-J64)*Constants!$G$10),0),"")</f>
        <v/>
      </c>
      <c r="AQ64" s="88" t="str">
        <f>IF(ISNUMBER(K64),IF(AND(K64&lt;$H64,K64&lt;$AH64),IF($H64&gt;$AH64,($AH64-K64)*Constants!$G$10,($H64-K64)*Constants!$G$10),0),"")</f>
        <v/>
      </c>
      <c r="AR64" s="88" t="str">
        <f>IF(ISNUMBER(L64),IF(AND(L64&lt;$H64,L64&lt;$AH64),IF($H64&gt;$AH64,($AH64-L64)*Constants!$G$10,($H64-L64)*Constants!$G$10),0),"")</f>
        <v/>
      </c>
      <c r="AS64" s="88" t="str">
        <f>IF(ISNUMBER(M64),IF(AND(M64&lt;$H64,M64&lt;$AH64),IF($H64&gt;$AH64,($AH64-M64)*Constants!$G$10,($H64-M64)*Constants!$G$10),0),"")</f>
        <v/>
      </c>
      <c r="AT64" s="88" t="str">
        <f>IF(ISNUMBER(N64),IF(AND(N64&lt;$H64,N64&lt;$AH64),IF($H64&gt;$AH64,($AH64-N64)*Constants!$G$10,($H64-N64)*Constants!$G$10),0),"")</f>
        <v/>
      </c>
      <c r="AU64" s="88" t="str">
        <f>IF(ISNUMBER(I64),IF(T64="C",(I64-Constants!$E$15-Constants!$E$14)*Constants!$G$11,0),"")</f>
        <v/>
      </c>
      <c r="AV64" s="88" t="str">
        <f>IF(ISNUMBER(J64),IF(U64="C",(J64-Constants!$E$15-Constants!$E$14)*Constants!$G$11,0),"")</f>
        <v/>
      </c>
      <c r="AW64" s="88" t="str">
        <f>IF(ISNUMBER(K64),IF(V64="C",(K64-Constants!$E$15-Constants!$E$14)*Constants!$G$11,0),"")</f>
        <v/>
      </c>
      <c r="AX64" s="88" t="str">
        <f>IF(ISNUMBER(L64),IF(W64="C",(L64-Constants!$E$15-Constants!$E$14)*Constants!$G$11,0),"")</f>
        <v/>
      </c>
      <c r="AY64" s="88" t="str">
        <f>IF(ISNUMBER(M64),IF(X64="C",(M64-Constants!$E$15-Constants!$E$14)*Constants!$G$11,0),"")</f>
        <v/>
      </c>
      <c r="AZ64" s="88" t="str">
        <f>IF(ISNUMBER(N64),IF(Y64="C",(N64-Constants!$E$15-Constants!$E$14)*Constants!$G$11,0),"")</f>
        <v/>
      </c>
      <c r="BA64" s="88" t="str">
        <f t="shared" si="32"/>
        <v/>
      </c>
      <c r="BB64" s="88" t="str">
        <f t="shared" si="33"/>
        <v/>
      </c>
      <c r="BC64" s="88" t="str">
        <f t="shared" si="34"/>
        <v/>
      </c>
      <c r="BD64" s="88" t="str">
        <f t="shared" si="34"/>
        <v/>
      </c>
      <c r="BE64" s="88" t="str">
        <f t="shared" si="35"/>
        <v/>
      </c>
      <c r="BF64" s="62" t="str">
        <f t="shared" si="36"/>
        <v/>
      </c>
      <c r="BG64" s="128" t="str">
        <f t="shared" si="37"/>
        <v/>
      </c>
      <c r="BH64" s="129" t="str">
        <f t="shared" si="38"/>
        <v/>
      </c>
      <c r="BI64" s="129" t="str">
        <f t="shared" si="39"/>
        <v/>
      </c>
      <c r="BJ64" s="129" t="str">
        <f t="shared" si="40"/>
        <v/>
      </c>
      <c r="BK64" s="129" t="str">
        <f t="shared" si="41"/>
        <v/>
      </c>
      <c r="BL64" s="129" t="str">
        <f t="shared" si="42"/>
        <v/>
      </c>
      <c r="BM64" s="129" t="str">
        <f t="shared" si="43"/>
        <v/>
      </c>
      <c r="BN64" s="129" t="str">
        <f t="shared" si="44"/>
        <v/>
      </c>
      <c r="BO64" s="130" t="str">
        <f t="shared" si="45"/>
        <v/>
      </c>
      <c r="BP64" s="18"/>
    </row>
    <row r="65" spans="1:68" x14ac:dyDescent="0.35">
      <c r="A65" s="32"/>
      <c r="B65" s="40"/>
      <c r="C65" s="14"/>
      <c r="D65" s="26">
        <v>1</v>
      </c>
      <c r="E65" s="51" t="s">
        <v>315</v>
      </c>
      <c r="F65" s="49"/>
      <c r="G65" s="47"/>
      <c r="H65" s="47"/>
      <c r="I65" s="47"/>
      <c r="J65" s="47"/>
      <c r="K65" s="47"/>
      <c r="L65" s="47"/>
      <c r="M65" s="47"/>
      <c r="N65" s="47"/>
      <c r="O65" s="69">
        <f t="shared" si="12"/>
        <v>57</v>
      </c>
      <c r="P65" s="70">
        <f t="shared" si="13"/>
        <v>64</v>
      </c>
      <c r="Q65" s="13" t="str">
        <f t="shared" si="14"/>
        <v/>
      </c>
      <c r="R65" s="13" t="str">
        <f t="shared" si="15"/>
        <v/>
      </c>
      <c r="S65" s="13" t="str">
        <f t="shared" si="16"/>
        <v/>
      </c>
      <c r="T65" s="13" t="str">
        <f t="shared" si="17"/>
        <v/>
      </c>
      <c r="U65" s="13" t="str">
        <f t="shared" si="18"/>
        <v/>
      </c>
      <c r="V65" s="13" t="str">
        <f t="shared" si="19"/>
        <v/>
      </c>
      <c r="W65" s="13" t="str">
        <f t="shared" si="20"/>
        <v/>
      </c>
      <c r="X65" s="13" t="str">
        <f t="shared" si="21"/>
        <v/>
      </c>
      <c r="Y65" s="13" t="str">
        <f t="shared" si="22"/>
        <v/>
      </c>
      <c r="Z65" s="58" t="str">
        <f t="shared" si="23"/>
        <v/>
      </c>
      <c r="AA65" s="186" t="str">
        <f t="shared" si="24"/>
        <v/>
      </c>
      <c r="AB65" s="186" t="str">
        <f t="shared" si="25"/>
        <v/>
      </c>
      <c r="AC65" s="186" t="str">
        <f t="shared" si="26"/>
        <v/>
      </c>
      <c r="AD65" s="186" t="str">
        <f t="shared" si="27"/>
        <v/>
      </c>
      <c r="AE65" s="186" t="str">
        <f t="shared" si="28"/>
        <v/>
      </c>
      <c r="AF65" s="186" t="str">
        <f t="shared" si="29"/>
        <v/>
      </c>
      <c r="AG65" s="59" t="str">
        <f t="shared" si="30"/>
        <v/>
      </c>
      <c r="AH65" s="58">
        <f t="shared" si="31"/>
        <v>0</v>
      </c>
      <c r="AI65" s="88" t="str">
        <f>IF(ISNUMBER(I65),IF(AND(I65&lt;$H65,$H65&gt;$AH65),IF(I65&gt;$AH65,($H65-I65)*Constants!$G$9,($H65-$AH65)*Constants!$G$9),0),"")</f>
        <v/>
      </c>
      <c r="AJ65" s="88" t="str">
        <f>IF(ISNUMBER(J65),IF(AND(J65&lt;$H65,$H65&gt;$AH65),IF(J65&gt;$AH65,($H65-J65)*Constants!$G$9,($H65-$AH65)*Constants!$G$9),0),"")</f>
        <v/>
      </c>
      <c r="AK65" s="88" t="str">
        <f>IF(ISNUMBER(K65),IF(AND(K65&lt;$H65,$H65&gt;$AH65),IF(K65&gt;$AH65,($H65-K65)*Constants!$G$9,($H65-$AH65)*Constants!$G$9),0),"")</f>
        <v/>
      </c>
      <c r="AL65" s="88" t="str">
        <f>IF(ISNUMBER(L65),IF(AND(L65&lt;$H65,$H65&gt;$AH65),IF(L65&gt;$AH65,($H65-L65)*Constants!$G$9,($H65-$AH65)*Constants!$G$9),0),"")</f>
        <v/>
      </c>
      <c r="AM65" s="88" t="str">
        <f>IF(ISNUMBER(M65),IF(AND(M65&lt;$H65,$H65&gt;$AH65),IF(M65&gt;$AH65,($H65-M65)*Constants!$G$9,($H65-$AH65)*Constants!$G$9),0),"")</f>
        <v/>
      </c>
      <c r="AN65" s="88" t="str">
        <f>IF(ISNUMBER(N65),IF(AND(N65&lt;$H65,$H65&gt;$AH65),IF(N65&gt;$AH65,($H65-N65)*Constants!$G$9,($H65-$AH65)*Constants!$G$9),0),"")</f>
        <v/>
      </c>
      <c r="AO65" s="88" t="str">
        <f>IF(ISNUMBER(I65),IF(AND(I65&lt;$H65,I65&lt;$AH65),IF($H65&gt;$AH65,($AH65-I65)*Constants!$G$10,($H65-I65)*Constants!$G$10),0),"")</f>
        <v/>
      </c>
      <c r="AP65" s="88" t="str">
        <f>IF(ISNUMBER(J65),IF(AND(J65&lt;$H65,J65&lt;$AH65),IF($H65&gt;$AH65,($AH65-J65)*Constants!$G$10,($H65-J65)*Constants!$G$10),0),"")</f>
        <v/>
      </c>
      <c r="AQ65" s="88" t="str">
        <f>IF(ISNUMBER(K65),IF(AND(K65&lt;$H65,K65&lt;$AH65),IF($H65&gt;$AH65,($AH65-K65)*Constants!$G$10,($H65-K65)*Constants!$G$10),0),"")</f>
        <v/>
      </c>
      <c r="AR65" s="88" t="str">
        <f>IF(ISNUMBER(L65),IF(AND(L65&lt;$H65,L65&lt;$AH65),IF($H65&gt;$AH65,($AH65-L65)*Constants!$G$10,($H65-L65)*Constants!$G$10),0),"")</f>
        <v/>
      </c>
      <c r="AS65" s="88" t="str">
        <f>IF(ISNUMBER(M65),IF(AND(M65&lt;$H65,M65&lt;$AH65),IF($H65&gt;$AH65,($AH65-M65)*Constants!$G$10,($H65-M65)*Constants!$G$10),0),"")</f>
        <v/>
      </c>
      <c r="AT65" s="88" t="str">
        <f>IF(ISNUMBER(N65),IF(AND(N65&lt;$H65,N65&lt;$AH65),IF($H65&gt;$AH65,($AH65-N65)*Constants!$G$10,($H65-N65)*Constants!$G$10),0),"")</f>
        <v/>
      </c>
      <c r="AU65" s="88" t="str">
        <f>IF(ISNUMBER(I65),IF(T65="C",(I65-Constants!$E$15-Constants!$E$14)*Constants!$G$11,0),"")</f>
        <v/>
      </c>
      <c r="AV65" s="88" t="str">
        <f>IF(ISNUMBER(J65),IF(U65="C",(J65-Constants!$E$15-Constants!$E$14)*Constants!$G$11,0),"")</f>
        <v/>
      </c>
      <c r="AW65" s="88" t="str">
        <f>IF(ISNUMBER(K65),IF(V65="C",(K65-Constants!$E$15-Constants!$E$14)*Constants!$G$11,0),"")</f>
        <v/>
      </c>
      <c r="AX65" s="88" t="str">
        <f>IF(ISNUMBER(L65),IF(W65="C",(L65-Constants!$E$15-Constants!$E$14)*Constants!$G$11,0),"")</f>
        <v/>
      </c>
      <c r="AY65" s="88" t="str">
        <f>IF(ISNUMBER(M65),IF(X65="C",(M65-Constants!$E$15-Constants!$E$14)*Constants!$G$11,0),"")</f>
        <v/>
      </c>
      <c r="AZ65" s="88" t="str">
        <f>IF(ISNUMBER(N65),IF(Y65="C",(N65-Constants!$E$15-Constants!$E$14)*Constants!$G$11,0),"")</f>
        <v/>
      </c>
      <c r="BA65" s="88" t="str">
        <f t="shared" si="32"/>
        <v/>
      </c>
      <c r="BB65" s="88" t="str">
        <f t="shared" si="33"/>
        <v/>
      </c>
      <c r="BC65" s="88" t="str">
        <f t="shared" si="34"/>
        <v/>
      </c>
      <c r="BD65" s="88" t="str">
        <f t="shared" si="34"/>
        <v/>
      </c>
      <c r="BE65" s="88" t="str">
        <f t="shared" si="35"/>
        <v/>
      </c>
      <c r="BF65" s="62" t="str">
        <f t="shared" si="36"/>
        <v/>
      </c>
      <c r="BG65" s="128" t="str">
        <f t="shared" si="37"/>
        <v/>
      </c>
      <c r="BH65" s="129" t="str">
        <f t="shared" si="38"/>
        <v/>
      </c>
      <c r="BI65" s="129" t="str">
        <f t="shared" si="39"/>
        <v/>
      </c>
      <c r="BJ65" s="129" t="str">
        <f t="shared" si="40"/>
        <v/>
      </c>
      <c r="BK65" s="129" t="str">
        <f t="shared" si="41"/>
        <v/>
      </c>
      <c r="BL65" s="129" t="str">
        <f t="shared" si="42"/>
        <v/>
      </c>
      <c r="BM65" s="129" t="str">
        <f t="shared" si="43"/>
        <v/>
      </c>
      <c r="BN65" s="129" t="str">
        <f t="shared" si="44"/>
        <v/>
      </c>
      <c r="BO65" s="130" t="str">
        <f t="shared" si="45"/>
        <v/>
      </c>
      <c r="BP65" s="18"/>
    </row>
    <row r="66" spans="1:68" x14ac:dyDescent="0.35">
      <c r="A66" s="32"/>
      <c r="B66" s="40"/>
      <c r="C66" s="14"/>
      <c r="D66" s="26">
        <v>1</v>
      </c>
      <c r="E66" s="51" t="s">
        <v>315</v>
      </c>
      <c r="F66" s="49"/>
      <c r="G66" s="47"/>
      <c r="H66" s="47"/>
      <c r="I66" s="47"/>
      <c r="J66" s="47"/>
      <c r="K66" s="47"/>
      <c r="L66" s="47"/>
      <c r="M66" s="47"/>
      <c r="N66" s="47"/>
      <c r="O66" s="69">
        <f t="shared" si="12"/>
        <v>57</v>
      </c>
      <c r="P66" s="70">
        <f t="shared" si="13"/>
        <v>64</v>
      </c>
      <c r="Q66" s="13" t="str">
        <f t="shared" si="14"/>
        <v/>
      </c>
      <c r="R66" s="13" t="str">
        <f t="shared" si="15"/>
        <v/>
      </c>
      <c r="S66" s="13" t="str">
        <f t="shared" si="16"/>
        <v/>
      </c>
      <c r="T66" s="13" t="str">
        <f t="shared" si="17"/>
        <v/>
      </c>
      <c r="U66" s="13" t="str">
        <f t="shared" si="18"/>
        <v/>
      </c>
      <c r="V66" s="13" t="str">
        <f t="shared" si="19"/>
        <v/>
      </c>
      <c r="W66" s="13" t="str">
        <f t="shared" si="20"/>
        <v/>
      </c>
      <c r="X66" s="13" t="str">
        <f t="shared" si="21"/>
        <v/>
      </c>
      <c r="Y66" s="13" t="str">
        <f t="shared" si="22"/>
        <v/>
      </c>
      <c r="Z66" s="58" t="str">
        <f t="shared" si="23"/>
        <v/>
      </c>
      <c r="AA66" s="186" t="str">
        <f t="shared" si="24"/>
        <v/>
      </c>
      <c r="AB66" s="186" t="str">
        <f t="shared" si="25"/>
        <v/>
      </c>
      <c r="AC66" s="186" t="str">
        <f t="shared" si="26"/>
        <v/>
      </c>
      <c r="AD66" s="186" t="str">
        <f t="shared" si="27"/>
        <v/>
      </c>
      <c r="AE66" s="186" t="str">
        <f t="shared" si="28"/>
        <v/>
      </c>
      <c r="AF66" s="186" t="str">
        <f t="shared" si="29"/>
        <v/>
      </c>
      <c r="AG66" s="59" t="str">
        <f t="shared" si="30"/>
        <v/>
      </c>
      <c r="AH66" s="58">
        <f t="shared" si="31"/>
        <v>0</v>
      </c>
      <c r="AI66" s="88" t="str">
        <f>IF(ISNUMBER(I66),IF(AND(I66&lt;$H66,$H66&gt;$AH66),IF(I66&gt;$AH66,($H66-I66)*Constants!$G$9,($H66-$AH66)*Constants!$G$9),0),"")</f>
        <v/>
      </c>
      <c r="AJ66" s="88" t="str">
        <f>IF(ISNUMBER(J66),IF(AND(J66&lt;$H66,$H66&gt;$AH66),IF(J66&gt;$AH66,($H66-J66)*Constants!$G$9,($H66-$AH66)*Constants!$G$9),0),"")</f>
        <v/>
      </c>
      <c r="AK66" s="88" t="str">
        <f>IF(ISNUMBER(K66),IF(AND(K66&lt;$H66,$H66&gt;$AH66),IF(K66&gt;$AH66,($H66-K66)*Constants!$G$9,($H66-$AH66)*Constants!$G$9),0),"")</f>
        <v/>
      </c>
      <c r="AL66" s="88" t="str">
        <f>IF(ISNUMBER(L66),IF(AND(L66&lt;$H66,$H66&gt;$AH66),IF(L66&gt;$AH66,($H66-L66)*Constants!$G$9,($H66-$AH66)*Constants!$G$9),0),"")</f>
        <v/>
      </c>
      <c r="AM66" s="88" t="str">
        <f>IF(ISNUMBER(M66),IF(AND(M66&lt;$H66,$H66&gt;$AH66),IF(M66&gt;$AH66,($H66-M66)*Constants!$G$9,($H66-$AH66)*Constants!$G$9),0),"")</f>
        <v/>
      </c>
      <c r="AN66" s="88" t="str">
        <f>IF(ISNUMBER(N66),IF(AND(N66&lt;$H66,$H66&gt;$AH66),IF(N66&gt;$AH66,($H66-N66)*Constants!$G$9,($H66-$AH66)*Constants!$G$9),0),"")</f>
        <v/>
      </c>
      <c r="AO66" s="88" t="str">
        <f>IF(ISNUMBER(I66),IF(AND(I66&lt;$H66,I66&lt;$AH66),IF($H66&gt;$AH66,($AH66-I66)*Constants!$G$10,($H66-I66)*Constants!$G$10),0),"")</f>
        <v/>
      </c>
      <c r="AP66" s="88" t="str">
        <f>IF(ISNUMBER(J66),IF(AND(J66&lt;$H66,J66&lt;$AH66),IF($H66&gt;$AH66,($AH66-J66)*Constants!$G$10,($H66-J66)*Constants!$G$10),0),"")</f>
        <v/>
      </c>
      <c r="AQ66" s="88" t="str">
        <f>IF(ISNUMBER(K66),IF(AND(K66&lt;$H66,K66&lt;$AH66),IF($H66&gt;$AH66,($AH66-K66)*Constants!$G$10,($H66-K66)*Constants!$G$10),0),"")</f>
        <v/>
      </c>
      <c r="AR66" s="88" t="str">
        <f>IF(ISNUMBER(L66),IF(AND(L66&lt;$H66,L66&lt;$AH66),IF($H66&gt;$AH66,($AH66-L66)*Constants!$G$10,($H66-L66)*Constants!$G$10),0),"")</f>
        <v/>
      </c>
      <c r="AS66" s="88" t="str">
        <f>IF(ISNUMBER(M66),IF(AND(M66&lt;$H66,M66&lt;$AH66),IF($H66&gt;$AH66,($AH66-M66)*Constants!$G$10,($H66-M66)*Constants!$G$10),0),"")</f>
        <v/>
      </c>
      <c r="AT66" s="88" t="str">
        <f>IF(ISNUMBER(N66),IF(AND(N66&lt;$H66,N66&lt;$AH66),IF($H66&gt;$AH66,($AH66-N66)*Constants!$G$10,($H66-N66)*Constants!$G$10),0),"")</f>
        <v/>
      </c>
      <c r="AU66" s="88" t="str">
        <f>IF(ISNUMBER(I66),IF(T66="C",(I66-Constants!$E$15-Constants!$E$14)*Constants!$G$11,0),"")</f>
        <v/>
      </c>
      <c r="AV66" s="88" t="str">
        <f>IF(ISNUMBER(J66),IF(U66="C",(J66-Constants!$E$15-Constants!$E$14)*Constants!$G$11,0),"")</f>
        <v/>
      </c>
      <c r="AW66" s="88" t="str">
        <f>IF(ISNUMBER(K66),IF(V66="C",(K66-Constants!$E$15-Constants!$E$14)*Constants!$G$11,0),"")</f>
        <v/>
      </c>
      <c r="AX66" s="88" t="str">
        <f>IF(ISNUMBER(L66),IF(W66="C",(L66-Constants!$E$15-Constants!$E$14)*Constants!$G$11,0),"")</f>
        <v/>
      </c>
      <c r="AY66" s="88" t="str">
        <f>IF(ISNUMBER(M66),IF(X66="C",(M66-Constants!$E$15-Constants!$E$14)*Constants!$G$11,0),"")</f>
        <v/>
      </c>
      <c r="AZ66" s="88" t="str">
        <f>IF(ISNUMBER(N66),IF(Y66="C",(N66-Constants!$E$15-Constants!$E$14)*Constants!$G$11,0),"")</f>
        <v/>
      </c>
      <c r="BA66" s="88" t="str">
        <f t="shared" si="32"/>
        <v/>
      </c>
      <c r="BB66" s="88" t="str">
        <f t="shared" si="33"/>
        <v/>
      </c>
      <c r="BC66" s="88" t="str">
        <f t="shared" si="34"/>
        <v/>
      </c>
      <c r="BD66" s="88" t="str">
        <f t="shared" si="34"/>
        <v/>
      </c>
      <c r="BE66" s="88" t="str">
        <f t="shared" si="35"/>
        <v/>
      </c>
      <c r="BF66" s="62" t="str">
        <f t="shared" si="36"/>
        <v/>
      </c>
      <c r="BG66" s="128" t="str">
        <f t="shared" si="37"/>
        <v/>
      </c>
      <c r="BH66" s="129" t="str">
        <f t="shared" si="38"/>
        <v/>
      </c>
      <c r="BI66" s="129" t="str">
        <f t="shared" si="39"/>
        <v/>
      </c>
      <c r="BJ66" s="129" t="str">
        <f t="shared" si="40"/>
        <v/>
      </c>
      <c r="BK66" s="129" t="str">
        <f t="shared" si="41"/>
        <v/>
      </c>
      <c r="BL66" s="129" t="str">
        <f t="shared" si="42"/>
        <v/>
      </c>
      <c r="BM66" s="129" t="str">
        <f t="shared" si="43"/>
        <v/>
      </c>
      <c r="BN66" s="129" t="str">
        <f t="shared" si="44"/>
        <v/>
      </c>
      <c r="BO66" s="130" t="str">
        <f t="shared" si="45"/>
        <v/>
      </c>
      <c r="BP66" s="18"/>
    </row>
    <row r="67" spans="1:68" x14ac:dyDescent="0.35">
      <c r="A67" s="32"/>
      <c r="B67" s="40"/>
      <c r="C67" s="14"/>
      <c r="D67" s="26">
        <v>1</v>
      </c>
      <c r="E67" s="51" t="s">
        <v>315</v>
      </c>
      <c r="F67" s="49"/>
      <c r="G67" s="47"/>
      <c r="H67" s="47"/>
      <c r="I67" s="47"/>
      <c r="J67" s="47"/>
      <c r="K67" s="47"/>
      <c r="L67" s="47"/>
      <c r="M67" s="47"/>
      <c r="N67" s="47"/>
      <c r="O67" s="69">
        <f t="shared" si="12"/>
        <v>57</v>
      </c>
      <c r="P67" s="70">
        <f t="shared" si="13"/>
        <v>64</v>
      </c>
      <c r="Q67" s="13" t="str">
        <f t="shared" si="14"/>
        <v/>
      </c>
      <c r="R67" s="13" t="str">
        <f t="shared" si="15"/>
        <v/>
      </c>
      <c r="S67" s="13" t="str">
        <f t="shared" si="16"/>
        <v/>
      </c>
      <c r="T67" s="13" t="str">
        <f t="shared" si="17"/>
        <v/>
      </c>
      <c r="U67" s="13" t="str">
        <f t="shared" si="18"/>
        <v/>
      </c>
      <c r="V67" s="13" t="str">
        <f t="shared" si="19"/>
        <v/>
      </c>
      <c r="W67" s="13" t="str">
        <f t="shared" si="20"/>
        <v/>
      </c>
      <c r="X67" s="13" t="str">
        <f t="shared" si="21"/>
        <v/>
      </c>
      <c r="Y67" s="13" t="str">
        <f t="shared" si="22"/>
        <v/>
      </c>
      <c r="Z67" s="58" t="str">
        <f t="shared" si="23"/>
        <v/>
      </c>
      <c r="AA67" s="186" t="str">
        <f t="shared" si="24"/>
        <v/>
      </c>
      <c r="AB67" s="186" t="str">
        <f t="shared" si="25"/>
        <v/>
      </c>
      <c r="AC67" s="186" t="str">
        <f t="shared" si="26"/>
        <v/>
      </c>
      <c r="AD67" s="186" t="str">
        <f t="shared" si="27"/>
        <v/>
      </c>
      <c r="AE67" s="186" t="str">
        <f t="shared" si="28"/>
        <v/>
      </c>
      <c r="AF67" s="186" t="str">
        <f t="shared" si="29"/>
        <v/>
      </c>
      <c r="AG67" s="59" t="str">
        <f t="shared" si="30"/>
        <v/>
      </c>
      <c r="AH67" s="58">
        <f t="shared" si="31"/>
        <v>0</v>
      </c>
      <c r="AI67" s="88" t="str">
        <f>IF(ISNUMBER(I67),IF(AND(I67&lt;$H67,$H67&gt;$AH67),IF(I67&gt;$AH67,($H67-I67)*Constants!$G$9,($H67-$AH67)*Constants!$G$9),0),"")</f>
        <v/>
      </c>
      <c r="AJ67" s="88" t="str">
        <f>IF(ISNUMBER(J67),IF(AND(J67&lt;$H67,$H67&gt;$AH67),IF(J67&gt;$AH67,($H67-J67)*Constants!$G$9,($H67-$AH67)*Constants!$G$9),0),"")</f>
        <v/>
      </c>
      <c r="AK67" s="88" t="str">
        <f>IF(ISNUMBER(K67),IF(AND(K67&lt;$H67,$H67&gt;$AH67),IF(K67&gt;$AH67,($H67-K67)*Constants!$G$9,($H67-$AH67)*Constants!$G$9),0),"")</f>
        <v/>
      </c>
      <c r="AL67" s="88" t="str">
        <f>IF(ISNUMBER(L67),IF(AND(L67&lt;$H67,$H67&gt;$AH67),IF(L67&gt;$AH67,($H67-L67)*Constants!$G$9,($H67-$AH67)*Constants!$G$9),0),"")</f>
        <v/>
      </c>
      <c r="AM67" s="88" t="str">
        <f>IF(ISNUMBER(M67),IF(AND(M67&lt;$H67,$H67&gt;$AH67),IF(M67&gt;$AH67,($H67-M67)*Constants!$G$9,($H67-$AH67)*Constants!$G$9),0),"")</f>
        <v/>
      </c>
      <c r="AN67" s="88" t="str">
        <f>IF(ISNUMBER(N67),IF(AND(N67&lt;$H67,$H67&gt;$AH67),IF(N67&gt;$AH67,($H67-N67)*Constants!$G$9,($H67-$AH67)*Constants!$G$9),0),"")</f>
        <v/>
      </c>
      <c r="AO67" s="88" t="str">
        <f>IF(ISNUMBER(I67),IF(AND(I67&lt;$H67,I67&lt;$AH67),IF($H67&gt;$AH67,($AH67-I67)*Constants!$G$10,($H67-I67)*Constants!$G$10),0),"")</f>
        <v/>
      </c>
      <c r="AP67" s="88" t="str">
        <f>IF(ISNUMBER(J67),IF(AND(J67&lt;$H67,J67&lt;$AH67),IF($H67&gt;$AH67,($AH67-J67)*Constants!$G$10,($H67-J67)*Constants!$G$10),0),"")</f>
        <v/>
      </c>
      <c r="AQ67" s="88" t="str">
        <f>IF(ISNUMBER(K67),IF(AND(K67&lt;$H67,K67&lt;$AH67),IF($H67&gt;$AH67,($AH67-K67)*Constants!$G$10,($H67-K67)*Constants!$G$10),0),"")</f>
        <v/>
      </c>
      <c r="AR67" s="88" t="str">
        <f>IF(ISNUMBER(L67),IF(AND(L67&lt;$H67,L67&lt;$AH67),IF($H67&gt;$AH67,($AH67-L67)*Constants!$G$10,($H67-L67)*Constants!$G$10),0),"")</f>
        <v/>
      </c>
      <c r="AS67" s="88" t="str">
        <f>IF(ISNUMBER(M67),IF(AND(M67&lt;$H67,M67&lt;$AH67),IF($H67&gt;$AH67,($AH67-M67)*Constants!$G$10,($H67-M67)*Constants!$G$10),0),"")</f>
        <v/>
      </c>
      <c r="AT67" s="88" t="str">
        <f>IF(ISNUMBER(N67),IF(AND(N67&lt;$H67,N67&lt;$AH67),IF($H67&gt;$AH67,($AH67-N67)*Constants!$G$10,($H67-N67)*Constants!$G$10),0),"")</f>
        <v/>
      </c>
      <c r="AU67" s="88" t="str">
        <f>IF(ISNUMBER(I67),IF(T67="C",(I67-Constants!$E$15-Constants!$E$14)*Constants!$G$11,0),"")</f>
        <v/>
      </c>
      <c r="AV67" s="88" t="str">
        <f>IF(ISNUMBER(J67),IF(U67="C",(J67-Constants!$E$15-Constants!$E$14)*Constants!$G$11,0),"")</f>
        <v/>
      </c>
      <c r="AW67" s="88" t="str">
        <f>IF(ISNUMBER(K67),IF(V67="C",(K67-Constants!$E$15-Constants!$E$14)*Constants!$G$11,0),"")</f>
        <v/>
      </c>
      <c r="AX67" s="88" t="str">
        <f>IF(ISNUMBER(L67),IF(W67="C",(L67-Constants!$E$15-Constants!$E$14)*Constants!$G$11,0),"")</f>
        <v/>
      </c>
      <c r="AY67" s="88" t="str">
        <f>IF(ISNUMBER(M67),IF(X67="C",(M67-Constants!$E$15-Constants!$E$14)*Constants!$G$11,0),"")</f>
        <v/>
      </c>
      <c r="AZ67" s="88" t="str">
        <f>IF(ISNUMBER(N67),IF(Y67="C",(N67-Constants!$E$15-Constants!$E$14)*Constants!$G$11,0),"")</f>
        <v/>
      </c>
      <c r="BA67" s="88" t="str">
        <f t="shared" si="32"/>
        <v/>
      </c>
      <c r="BB67" s="88" t="str">
        <f t="shared" si="33"/>
        <v/>
      </c>
      <c r="BC67" s="88" t="str">
        <f t="shared" si="34"/>
        <v/>
      </c>
      <c r="BD67" s="88" t="str">
        <f t="shared" si="34"/>
        <v/>
      </c>
      <c r="BE67" s="88" t="str">
        <f t="shared" si="35"/>
        <v/>
      </c>
      <c r="BF67" s="62" t="str">
        <f t="shared" si="36"/>
        <v/>
      </c>
      <c r="BG67" s="128" t="str">
        <f t="shared" ref="BG67:BG98" si="46">IF(ISNUMBER(F67),VLOOKUP(F67,QALYs,2),"")</f>
        <v/>
      </c>
      <c r="BH67" s="129" t="str">
        <f t="shared" ref="BH67:BH98" si="47">IF(ISNUMBER(G67),VLOOKUP(G67,QALYs,2),"")</f>
        <v/>
      </c>
      <c r="BI67" s="129" t="str">
        <f t="shared" ref="BI67:BI98" si="48">IF(ISNUMBER(H67),VLOOKUP(H67,QALYs,2),"")</f>
        <v/>
      </c>
      <c r="BJ67" s="129" t="str">
        <f t="shared" ref="BJ67:BJ98" si="49">IF(ISNUMBER(I67),VLOOKUP(I67,QALYs,2),"")</f>
        <v/>
      </c>
      <c r="BK67" s="129" t="str">
        <f t="shared" ref="BK67:BK98" si="50">IF(ISNUMBER(J67),VLOOKUP(J67,QALYs,2),"")</f>
        <v/>
      </c>
      <c r="BL67" s="129" t="str">
        <f t="shared" ref="BL67:BL98" si="51">IF(ISNUMBER(K67),VLOOKUP(K67,QALYs,2),"")</f>
        <v/>
      </c>
      <c r="BM67" s="129" t="str">
        <f t="shared" ref="BM67:BM98" si="52">IF(ISNUMBER(L67),VLOOKUP(L67,QALYs,2),"")</f>
        <v/>
      </c>
      <c r="BN67" s="129" t="str">
        <f t="shared" ref="BN67:BN98" si="53">IF(ISNUMBER(M67),VLOOKUP(M67,QALYs,2),"")</f>
        <v/>
      </c>
      <c r="BO67" s="130" t="str">
        <f t="shared" ref="BO67:BO98" si="54">IF(ISNUMBER(N67),VLOOKUP(N67,QALYs,2),"")</f>
        <v/>
      </c>
      <c r="BP67" s="18"/>
    </row>
    <row r="68" spans="1:68" x14ac:dyDescent="0.35">
      <c r="A68" s="32"/>
      <c r="B68" s="40"/>
      <c r="C68" s="14"/>
      <c r="D68" s="26">
        <v>1</v>
      </c>
      <c r="E68" s="51" t="s">
        <v>315</v>
      </c>
      <c r="F68" s="49"/>
      <c r="G68" s="47"/>
      <c r="H68" s="47"/>
      <c r="I68" s="47"/>
      <c r="J68" s="47"/>
      <c r="K68" s="47"/>
      <c r="L68" s="47"/>
      <c r="M68" s="47"/>
      <c r="N68" s="47"/>
      <c r="O68" s="69">
        <f t="shared" ref="O68:O131" si="55">IF(E68="New",57,64)</f>
        <v>57</v>
      </c>
      <c r="P68" s="70">
        <f t="shared" ref="P68:P131" si="56">IF(E68="New",64,67)</f>
        <v>64</v>
      </c>
      <c r="Q68" s="13" t="str">
        <f t="shared" ref="Q68:Q131" si="57">IF(F68&lt;$O68+0.5,IF(F68&gt;0,"A",""),IF(F68&lt;$P68+0.5,"B","C"))</f>
        <v/>
      </c>
      <c r="R68" s="13" t="str">
        <f t="shared" ref="R68:R131" si="58">IF(G68&lt;$O68+0.5,IF(G68&gt;0,"A",""),IF(G68&lt;$P68+0.5,"B","C"))</f>
        <v/>
      </c>
      <c r="S68" s="13" t="str">
        <f t="shared" ref="S68:S131" si="59">IF(H68&lt;$O68+0.5,IF(H68&gt;0,"A",""),IF(H68&lt;$P68+0.5,"B","C"))</f>
        <v/>
      </c>
      <c r="T68" s="13" t="str">
        <f t="shared" ref="T68:T131" si="60">IF(I68&lt;$O68+0.5,IF(I68&gt;0,"A",""),IF(I68&lt;$P68+0.5,"B","C"))</f>
        <v/>
      </c>
      <c r="U68" s="13" t="str">
        <f t="shared" ref="U68:U131" si="61">IF(J68&lt;$O68+0.5,IF(J68&gt;0,"A",""),IF(J68&lt;$P68+0.5,"B","C"))</f>
        <v/>
      </c>
      <c r="V68" s="13" t="str">
        <f t="shared" ref="V68:V131" si="62">IF(K68&lt;$O68+0.5,IF(K68&gt;0,"A",""),IF(K68&lt;$P68+0.5,"B","C"))</f>
        <v/>
      </c>
      <c r="W68" s="13" t="str">
        <f t="shared" ref="W68:W131" si="63">IF(L68&lt;$O68+0.5,IF(L68&gt;0,"A",""),IF(L68&lt;$P68+0.5,"B","C"))</f>
        <v/>
      </c>
      <c r="X68" s="13" t="str">
        <f t="shared" ref="X68:X131" si="64">IF(M68&lt;$O68+0.5,IF(M68&gt;0,"A",""),IF(M68&lt;$P68+0.5,"B","C"))</f>
        <v/>
      </c>
      <c r="Y68" s="13" t="str">
        <f t="shared" ref="Y68:Y131" si="65">IF(N68&lt;$O68+0.5,IF(N68&gt;0,"A",""),IF(N68&lt;$P68+0.5,"B","C"))</f>
        <v/>
      </c>
      <c r="Z68" s="58" t="str">
        <f t="shared" ref="Z68:Z131" si="66">IF(AND(ISNUMBER(H68),ISNUMBER(F68)),H68-F68,"")</f>
        <v/>
      </c>
      <c r="AA68" s="186" t="str">
        <f t="shared" ref="AA68:AA131" si="67">IF(AND(ISNUMBER(H68),ISNUMBER(G68)),H68-G68,"")</f>
        <v/>
      </c>
      <c r="AB68" s="186" t="str">
        <f t="shared" ref="AB68:AB131" si="68">IF(AND(ISNUMBER(I68),ISNUMBER($H68)),$H68-I68,"")</f>
        <v/>
      </c>
      <c r="AC68" s="186" t="str">
        <f t="shared" ref="AC68:AC131" si="69">IF(AND(ISNUMBER(J68),ISNUMBER($H68)),$H68-J68,"")</f>
        <v/>
      </c>
      <c r="AD68" s="186" t="str">
        <f t="shared" ref="AD68:AD131" si="70">IF(AND(ISNUMBER(K68),ISNUMBER($H68)),$H68-K68,"")</f>
        <v/>
      </c>
      <c r="AE68" s="186" t="str">
        <f t="shared" ref="AE68:AE131" si="71">IF(AND(ISNUMBER(L68),ISNUMBER($H68)),$H68-L68,"")</f>
        <v/>
      </c>
      <c r="AF68" s="186" t="str">
        <f t="shared" ref="AF68:AF131" si="72">IF(AND(ISNUMBER(M68),ISNUMBER($H68)),$H68-M68,"")</f>
        <v/>
      </c>
      <c r="AG68" s="59" t="str">
        <f t="shared" ref="AG68:AG131" si="73">IF(AND(ISNUMBER(N68),ISNUMBER($H68)),$H68-N68,"")</f>
        <v/>
      </c>
      <c r="AH68" s="58">
        <f t="shared" ref="AH68:AH131" si="74">IF(E68="New",F68,G68)</f>
        <v>0</v>
      </c>
      <c r="AI68" s="88" t="str">
        <f>IF(ISNUMBER(I68),IF(AND(I68&lt;$H68,$H68&gt;$AH68),IF(I68&gt;$AH68,($H68-I68)*Constants!$G$9,($H68-$AH68)*Constants!$G$9),0),"")</f>
        <v/>
      </c>
      <c r="AJ68" s="88" t="str">
        <f>IF(ISNUMBER(J68),IF(AND(J68&lt;$H68,$H68&gt;$AH68),IF(J68&gt;$AH68,($H68-J68)*Constants!$G$9,($H68-$AH68)*Constants!$G$9),0),"")</f>
        <v/>
      </c>
      <c r="AK68" s="88" t="str">
        <f>IF(ISNUMBER(K68),IF(AND(K68&lt;$H68,$H68&gt;$AH68),IF(K68&gt;$AH68,($H68-K68)*Constants!$G$9,($H68-$AH68)*Constants!$G$9),0),"")</f>
        <v/>
      </c>
      <c r="AL68" s="88" t="str">
        <f>IF(ISNUMBER(L68),IF(AND(L68&lt;$H68,$H68&gt;$AH68),IF(L68&gt;$AH68,($H68-L68)*Constants!$G$9,($H68-$AH68)*Constants!$G$9),0),"")</f>
        <v/>
      </c>
      <c r="AM68" s="88" t="str">
        <f>IF(ISNUMBER(M68),IF(AND(M68&lt;$H68,$H68&gt;$AH68),IF(M68&gt;$AH68,($H68-M68)*Constants!$G$9,($H68-$AH68)*Constants!$G$9),0),"")</f>
        <v/>
      </c>
      <c r="AN68" s="88" t="str">
        <f>IF(ISNUMBER(N68),IF(AND(N68&lt;$H68,$H68&gt;$AH68),IF(N68&gt;$AH68,($H68-N68)*Constants!$G$9,($H68-$AH68)*Constants!$G$9),0),"")</f>
        <v/>
      </c>
      <c r="AO68" s="88" t="str">
        <f>IF(ISNUMBER(I68),IF(AND(I68&lt;$H68,I68&lt;$AH68),IF($H68&gt;$AH68,($AH68-I68)*Constants!$G$10,($H68-I68)*Constants!$G$10),0),"")</f>
        <v/>
      </c>
      <c r="AP68" s="88" t="str">
        <f>IF(ISNUMBER(J68),IF(AND(J68&lt;$H68,J68&lt;$AH68),IF($H68&gt;$AH68,($AH68-J68)*Constants!$G$10,($H68-J68)*Constants!$G$10),0),"")</f>
        <v/>
      </c>
      <c r="AQ68" s="88" t="str">
        <f>IF(ISNUMBER(K68),IF(AND(K68&lt;$H68,K68&lt;$AH68),IF($H68&gt;$AH68,($AH68-K68)*Constants!$G$10,($H68-K68)*Constants!$G$10),0),"")</f>
        <v/>
      </c>
      <c r="AR68" s="88" t="str">
        <f>IF(ISNUMBER(L68),IF(AND(L68&lt;$H68,L68&lt;$AH68),IF($H68&gt;$AH68,($AH68-L68)*Constants!$G$10,($H68-L68)*Constants!$G$10),0),"")</f>
        <v/>
      </c>
      <c r="AS68" s="88" t="str">
        <f>IF(ISNUMBER(M68),IF(AND(M68&lt;$H68,M68&lt;$AH68),IF($H68&gt;$AH68,($AH68-M68)*Constants!$G$10,($H68-M68)*Constants!$G$10),0),"")</f>
        <v/>
      </c>
      <c r="AT68" s="88" t="str">
        <f>IF(ISNUMBER(N68),IF(AND(N68&lt;$H68,N68&lt;$AH68),IF($H68&gt;$AH68,($AH68-N68)*Constants!$G$10,($H68-N68)*Constants!$G$10),0),"")</f>
        <v/>
      </c>
      <c r="AU68" s="88" t="str">
        <f>IF(ISNUMBER(I68),IF(T68="C",(I68-Constants!$E$15-Constants!$E$14)*Constants!$G$11,0),"")</f>
        <v/>
      </c>
      <c r="AV68" s="88" t="str">
        <f>IF(ISNUMBER(J68),IF(U68="C",(J68-Constants!$E$15-Constants!$E$14)*Constants!$G$11,0),"")</f>
        <v/>
      </c>
      <c r="AW68" s="88" t="str">
        <f>IF(ISNUMBER(K68),IF(V68="C",(K68-Constants!$E$15-Constants!$E$14)*Constants!$G$11,0),"")</f>
        <v/>
      </c>
      <c r="AX68" s="88" t="str">
        <f>IF(ISNUMBER(L68),IF(W68="C",(L68-Constants!$E$15-Constants!$E$14)*Constants!$G$11,0),"")</f>
        <v/>
      </c>
      <c r="AY68" s="88" t="str">
        <f>IF(ISNUMBER(M68),IF(X68="C",(M68-Constants!$E$15-Constants!$E$14)*Constants!$G$11,0),"")</f>
        <v/>
      </c>
      <c r="AZ68" s="88" t="str">
        <f>IF(ISNUMBER(N68),IF(Y68="C",(N68-Constants!$E$15-Constants!$E$14)*Constants!$G$11,0),"")</f>
        <v/>
      </c>
      <c r="BA68" s="88" t="str">
        <f t="shared" ref="BA68:BA131" si="75">IF(ISNUMBER(I68),AI68+AO68+AU68,"")</f>
        <v/>
      </c>
      <c r="BB68" s="88" t="str">
        <f t="shared" ref="BB68:BB131" si="76">IF(ISNUMBER(J68),AJ68+AP68+AV68,"")</f>
        <v/>
      </c>
      <c r="BC68" s="88" t="str">
        <f t="shared" ref="BC68:BD131" si="77">IF(ISNUMBER(K68),AK68+AQ68+AW68,"")</f>
        <v/>
      </c>
      <c r="BD68" s="88" t="str">
        <f t="shared" si="77"/>
        <v/>
      </c>
      <c r="BE68" s="88" t="str">
        <f t="shared" ref="BE68:BE131" si="78">IF(ISNUMBER(M68),AM68+AS68+AY68,"")</f>
        <v/>
      </c>
      <c r="BF68" s="62" t="str">
        <f t="shared" ref="BF68:BF131" si="79">IF(ISNUMBER(N68),AN68+AT68+AZ68,"")</f>
        <v/>
      </c>
      <c r="BG68" s="128" t="str">
        <f t="shared" si="46"/>
        <v/>
      </c>
      <c r="BH68" s="129" t="str">
        <f t="shared" si="47"/>
        <v/>
      </c>
      <c r="BI68" s="129" t="str">
        <f t="shared" si="48"/>
        <v/>
      </c>
      <c r="BJ68" s="129" t="str">
        <f t="shared" si="49"/>
        <v/>
      </c>
      <c r="BK68" s="129" t="str">
        <f t="shared" si="50"/>
        <v/>
      </c>
      <c r="BL68" s="129" t="str">
        <f t="shared" si="51"/>
        <v/>
      </c>
      <c r="BM68" s="129" t="str">
        <f t="shared" si="52"/>
        <v/>
      </c>
      <c r="BN68" s="129" t="str">
        <f t="shared" si="53"/>
        <v/>
      </c>
      <c r="BO68" s="130" t="str">
        <f t="shared" si="54"/>
        <v/>
      </c>
      <c r="BP68" s="18"/>
    </row>
    <row r="69" spans="1:68" x14ac:dyDescent="0.35">
      <c r="A69" s="32"/>
      <c r="B69" s="40"/>
      <c r="C69" s="14"/>
      <c r="D69" s="26">
        <v>1</v>
      </c>
      <c r="E69" s="51" t="s">
        <v>315</v>
      </c>
      <c r="F69" s="49"/>
      <c r="G69" s="47"/>
      <c r="H69" s="47"/>
      <c r="I69" s="47"/>
      <c r="J69" s="47"/>
      <c r="K69" s="47"/>
      <c r="L69" s="47"/>
      <c r="M69" s="47"/>
      <c r="N69" s="47"/>
      <c r="O69" s="69">
        <f t="shared" si="55"/>
        <v>57</v>
      </c>
      <c r="P69" s="70">
        <f t="shared" si="56"/>
        <v>64</v>
      </c>
      <c r="Q69" s="13" t="str">
        <f t="shared" si="57"/>
        <v/>
      </c>
      <c r="R69" s="13" t="str">
        <f t="shared" si="58"/>
        <v/>
      </c>
      <c r="S69" s="13" t="str">
        <f t="shared" si="59"/>
        <v/>
      </c>
      <c r="T69" s="13" t="str">
        <f t="shared" si="60"/>
        <v/>
      </c>
      <c r="U69" s="13" t="str">
        <f t="shared" si="61"/>
        <v/>
      </c>
      <c r="V69" s="13" t="str">
        <f t="shared" si="62"/>
        <v/>
      </c>
      <c r="W69" s="13" t="str">
        <f t="shared" si="63"/>
        <v/>
      </c>
      <c r="X69" s="13" t="str">
        <f t="shared" si="64"/>
        <v/>
      </c>
      <c r="Y69" s="13" t="str">
        <f t="shared" si="65"/>
        <v/>
      </c>
      <c r="Z69" s="58" t="str">
        <f t="shared" si="66"/>
        <v/>
      </c>
      <c r="AA69" s="186" t="str">
        <f t="shared" si="67"/>
        <v/>
      </c>
      <c r="AB69" s="186" t="str">
        <f t="shared" si="68"/>
        <v/>
      </c>
      <c r="AC69" s="186" t="str">
        <f t="shared" si="69"/>
        <v/>
      </c>
      <c r="AD69" s="186" t="str">
        <f t="shared" si="70"/>
        <v/>
      </c>
      <c r="AE69" s="186" t="str">
        <f t="shared" si="71"/>
        <v/>
      </c>
      <c r="AF69" s="186" t="str">
        <f t="shared" si="72"/>
        <v/>
      </c>
      <c r="AG69" s="59" t="str">
        <f t="shared" si="73"/>
        <v/>
      </c>
      <c r="AH69" s="58">
        <f t="shared" si="74"/>
        <v>0</v>
      </c>
      <c r="AI69" s="88" t="str">
        <f>IF(ISNUMBER(I69),IF(AND(I69&lt;$H69,$H69&gt;$AH69),IF(I69&gt;$AH69,($H69-I69)*Constants!$G$9,($H69-$AH69)*Constants!$G$9),0),"")</f>
        <v/>
      </c>
      <c r="AJ69" s="88" t="str">
        <f>IF(ISNUMBER(J69),IF(AND(J69&lt;$H69,$H69&gt;$AH69),IF(J69&gt;$AH69,($H69-J69)*Constants!$G$9,($H69-$AH69)*Constants!$G$9),0),"")</f>
        <v/>
      </c>
      <c r="AK69" s="88" t="str">
        <f>IF(ISNUMBER(K69),IF(AND(K69&lt;$H69,$H69&gt;$AH69),IF(K69&gt;$AH69,($H69-K69)*Constants!$G$9,($H69-$AH69)*Constants!$G$9),0),"")</f>
        <v/>
      </c>
      <c r="AL69" s="88" t="str">
        <f>IF(ISNUMBER(L69),IF(AND(L69&lt;$H69,$H69&gt;$AH69),IF(L69&gt;$AH69,($H69-L69)*Constants!$G$9,($H69-$AH69)*Constants!$G$9),0),"")</f>
        <v/>
      </c>
      <c r="AM69" s="88" t="str">
        <f>IF(ISNUMBER(M69),IF(AND(M69&lt;$H69,$H69&gt;$AH69),IF(M69&gt;$AH69,($H69-M69)*Constants!$G$9,($H69-$AH69)*Constants!$G$9),0),"")</f>
        <v/>
      </c>
      <c r="AN69" s="88" t="str">
        <f>IF(ISNUMBER(N69),IF(AND(N69&lt;$H69,$H69&gt;$AH69),IF(N69&gt;$AH69,($H69-N69)*Constants!$G$9,($H69-$AH69)*Constants!$G$9),0),"")</f>
        <v/>
      </c>
      <c r="AO69" s="88" t="str">
        <f>IF(ISNUMBER(I69),IF(AND(I69&lt;$H69,I69&lt;$AH69),IF($H69&gt;$AH69,($AH69-I69)*Constants!$G$10,($H69-I69)*Constants!$G$10),0),"")</f>
        <v/>
      </c>
      <c r="AP69" s="88" t="str">
        <f>IF(ISNUMBER(J69),IF(AND(J69&lt;$H69,J69&lt;$AH69),IF($H69&gt;$AH69,($AH69-J69)*Constants!$G$10,($H69-J69)*Constants!$G$10),0),"")</f>
        <v/>
      </c>
      <c r="AQ69" s="88" t="str">
        <f>IF(ISNUMBER(K69),IF(AND(K69&lt;$H69,K69&lt;$AH69),IF($H69&gt;$AH69,($AH69-K69)*Constants!$G$10,($H69-K69)*Constants!$G$10),0),"")</f>
        <v/>
      </c>
      <c r="AR69" s="88" t="str">
        <f>IF(ISNUMBER(L69),IF(AND(L69&lt;$H69,L69&lt;$AH69),IF($H69&gt;$AH69,($AH69-L69)*Constants!$G$10,($H69-L69)*Constants!$G$10),0),"")</f>
        <v/>
      </c>
      <c r="AS69" s="88" t="str">
        <f>IF(ISNUMBER(M69),IF(AND(M69&lt;$H69,M69&lt;$AH69),IF($H69&gt;$AH69,($AH69-M69)*Constants!$G$10,($H69-M69)*Constants!$G$10),0),"")</f>
        <v/>
      </c>
      <c r="AT69" s="88" t="str">
        <f>IF(ISNUMBER(N69),IF(AND(N69&lt;$H69,N69&lt;$AH69),IF($H69&gt;$AH69,($AH69-N69)*Constants!$G$10,($H69-N69)*Constants!$G$10),0),"")</f>
        <v/>
      </c>
      <c r="AU69" s="88" t="str">
        <f>IF(ISNUMBER(I69),IF(T69="C",(I69-Constants!$E$15-Constants!$E$14)*Constants!$G$11,0),"")</f>
        <v/>
      </c>
      <c r="AV69" s="88" t="str">
        <f>IF(ISNUMBER(J69),IF(U69="C",(J69-Constants!$E$15-Constants!$E$14)*Constants!$G$11,0),"")</f>
        <v/>
      </c>
      <c r="AW69" s="88" t="str">
        <f>IF(ISNUMBER(K69),IF(V69="C",(K69-Constants!$E$15-Constants!$E$14)*Constants!$G$11,0),"")</f>
        <v/>
      </c>
      <c r="AX69" s="88" t="str">
        <f>IF(ISNUMBER(L69),IF(W69="C",(L69-Constants!$E$15-Constants!$E$14)*Constants!$G$11,0),"")</f>
        <v/>
      </c>
      <c r="AY69" s="88" t="str">
        <f>IF(ISNUMBER(M69),IF(X69="C",(M69-Constants!$E$15-Constants!$E$14)*Constants!$G$11,0),"")</f>
        <v/>
      </c>
      <c r="AZ69" s="88" t="str">
        <f>IF(ISNUMBER(N69),IF(Y69="C",(N69-Constants!$E$15-Constants!$E$14)*Constants!$G$11,0),"")</f>
        <v/>
      </c>
      <c r="BA69" s="88" t="str">
        <f t="shared" si="75"/>
        <v/>
      </c>
      <c r="BB69" s="88" t="str">
        <f t="shared" si="76"/>
        <v/>
      </c>
      <c r="BC69" s="88" t="str">
        <f t="shared" si="77"/>
        <v/>
      </c>
      <c r="BD69" s="88" t="str">
        <f t="shared" si="77"/>
        <v/>
      </c>
      <c r="BE69" s="88" t="str">
        <f t="shared" si="78"/>
        <v/>
      </c>
      <c r="BF69" s="62" t="str">
        <f t="shared" si="79"/>
        <v/>
      </c>
      <c r="BG69" s="128" t="str">
        <f t="shared" si="46"/>
        <v/>
      </c>
      <c r="BH69" s="129" t="str">
        <f t="shared" si="47"/>
        <v/>
      </c>
      <c r="BI69" s="129" t="str">
        <f t="shared" si="48"/>
        <v/>
      </c>
      <c r="BJ69" s="129" t="str">
        <f t="shared" si="49"/>
        <v/>
      </c>
      <c r="BK69" s="129" t="str">
        <f t="shared" si="50"/>
        <v/>
      </c>
      <c r="BL69" s="129" t="str">
        <f t="shared" si="51"/>
        <v/>
      </c>
      <c r="BM69" s="129" t="str">
        <f t="shared" si="52"/>
        <v/>
      </c>
      <c r="BN69" s="129" t="str">
        <f t="shared" si="53"/>
        <v/>
      </c>
      <c r="BO69" s="130" t="str">
        <f t="shared" si="54"/>
        <v/>
      </c>
      <c r="BP69" s="18"/>
    </row>
    <row r="70" spans="1:68" x14ac:dyDescent="0.35">
      <c r="A70" s="32"/>
      <c r="B70" s="40"/>
      <c r="C70" s="14"/>
      <c r="D70" s="26">
        <v>1</v>
      </c>
      <c r="E70" s="51" t="s">
        <v>315</v>
      </c>
      <c r="F70" s="49"/>
      <c r="G70" s="47"/>
      <c r="H70" s="47"/>
      <c r="I70" s="47"/>
      <c r="J70" s="47"/>
      <c r="K70" s="47"/>
      <c r="L70" s="47"/>
      <c r="M70" s="47"/>
      <c r="N70" s="47"/>
      <c r="O70" s="69">
        <f t="shared" si="55"/>
        <v>57</v>
      </c>
      <c r="P70" s="70">
        <f t="shared" si="56"/>
        <v>64</v>
      </c>
      <c r="Q70" s="13" t="str">
        <f t="shared" si="57"/>
        <v/>
      </c>
      <c r="R70" s="13" t="str">
        <f t="shared" si="58"/>
        <v/>
      </c>
      <c r="S70" s="13" t="str">
        <f t="shared" si="59"/>
        <v/>
      </c>
      <c r="T70" s="13" t="str">
        <f t="shared" si="60"/>
        <v/>
      </c>
      <c r="U70" s="13" t="str">
        <f t="shared" si="61"/>
        <v/>
      </c>
      <c r="V70" s="13" t="str">
        <f t="shared" si="62"/>
        <v/>
      </c>
      <c r="W70" s="13" t="str">
        <f t="shared" si="63"/>
        <v/>
      </c>
      <c r="X70" s="13" t="str">
        <f t="shared" si="64"/>
        <v/>
      </c>
      <c r="Y70" s="13" t="str">
        <f t="shared" si="65"/>
        <v/>
      </c>
      <c r="Z70" s="58" t="str">
        <f t="shared" si="66"/>
        <v/>
      </c>
      <c r="AA70" s="186" t="str">
        <f t="shared" si="67"/>
        <v/>
      </c>
      <c r="AB70" s="186" t="str">
        <f t="shared" si="68"/>
        <v/>
      </c>
      <c r="AC70" s="186" t="str">
        <f t="shared" si="69"/>
        <v/>
      </c>
      <c r="AD70" s="186" t="str">
        <f t="shared" si="70"/>
        <v/>
      </c>
      <c r="AE70" s="186" t="str">
        <f t="shared" si="71"/>
        <v/>
      </c>
      <c r="AF70" s="186" t="str">
        <f t="shared" si="72"/>
        <v/>
      </c>
      <c r="AG70" s="59" t="str">
        <f t="shared" si="73"/>
        <v/>
      </c>
      <c r="AH70" s="58">
        <f t="shared" si="74"/>
        <v>0</v>
      </c>
      <c r="AI70" s="88" t="str">
        <f>IF(ISNUMBER(I70),IF(AND(I70&lt;$H70,$H70&gt;$AH70),IF(I70&gt;$AH70,($H70-I70)*Constants!$G$9,($H70-$AH70)*Constants!$G$9),0),"")</f>
        <v/>
      </c>
      <c r="AJ70" s="88" t="str">
        <f>IF(ISNUMBER(J70),IF(AND(J70&lt;$H70,$H70&gt;$AH70),IF(J70&gt;$AH70,($H70-J70)*Constants!$G$9,($H70-$AH70)*Constants!$G$9),0),"")</f>
        <v/>
      </c>
      <c r="AK70" s="88" t="str">
        <f>IF(ISNUMBER(K70),IF(AND(K70&lt;$H70,$H70&gt;$AH70),IF(K70&gt;$AH70,($H70-K70)*Constants!$G$9,($H70-$AH70)*Constants!$G$9),0),"")</f>
        <v/>
      </c>
      <c r="AL70" s="88" t="str">
        <f>IF(ISNUMBER(L70),IF(AND(L70&lt;$H70,$H70&gt;$AH70),IF(L70&gt;$AH70,($H70-L70)*Constants!$G$9,($H70-$AH70)*Constants!$G$9),0),"")</f>
        <v/>
      </c>
      <c r="AM70" s="88" t="str">
        <f>IF(ISNUMBER(M70),IF(AND(M70&lt;$H70,$H70&gt;$AH70),IF(M70&gt;$AH70,($H70-M70)*Constants!$G$9,($H70-$AH70)*Constants!$G$9),0),"")</f>
        <v/>
      </c>
      <c r="AN70" s="88" t="str">
        <f>IF(ISNUMBER(N70),IF(AND(N70&lt;$H70,$H70&gt;$AH70),IF(N70&gt;$AH70,($H70-N70)*Constants!$G$9,($H70-$AH70)*Constants!$G$9),0),"")</f>
        <v/>
      </c>
      <c r="AO70" s="88" t="str">
        <f>IF(ISNUMBER(I70),IF(AND(I70&lt;$H70,I70&lt;$AH70),IF($H70&gt;$AH70,($AH70-I70)*Constants!$G$10,($H70-I70)*Constants!$G$10),0),"")</f>
        <v/>
      </c>
      <c r="AP70" s="88" t="str">
        <f>IF(ISNUMBER(J70),IF(AND(J70&lt;$H70,J70&lt;$AH70),IF($H70&gt;$AH70,($AH70-J70)*Constants!$G$10,($H70-J70)*Constants!$G$10),0),"")</f>
        <v/>
      </c>
      <c r="AQ70" s="88" t="str">
        <f>IF(ISNUMBER(K70),IF(AND(K70&lt;$H70,K70&lt;$AH70),IF($H70&gt;$AH70,($AH70-K70)*Constants!$G$10,($H70-K70)*Constants!$G$10),0),"")</f>
        <v/>
      </c>
      <c r="AR70" s="88" t="str">
        <f>IF(ISNUMBER(L70),IF(AND(L70&lt;$H70,L70&lt;$AH70),IF($H70&gt;$AH70,($AH70-L70)*Constants!$G$10,($H70-L70)*Constants!$G$10),0),"")</f>
        <v/>
      </c>
      <c r="AS70" s="88" t="str">
        <f>IF(ISNUMBER(M70),IF(AND(M70&lt;$H70,M70&lt;$AH70),IF($H70&gt;$AH70,($AH70-M70)*Constants!$G$10,($H70-M70)*Constants!$G$10),0),"")</f>
        <v/>
      </c>
      <c r="AT70" s="88" t="str">
        <f>IF(ISNUMBER(N70),IF(AND(N70&lt;$H70,N70&lt;$AH70),IF($H70&gt;$AH70,($AH70-N70)*Constants!$G$10,($H70-N70)*Constants!$G$10),0),"")</f>
        <v/>
      </c>
      <c r="AU70" s="88" t="str">
        <f>IF(ISNUMBER(I70),IF(T70="C",(I70-Constants!$E$15-Constants!$E$14)*Constants!$G$11,0),"")</f>
        <v/>
      </c>
      <c r="AV70" s="88" t="str">
        <f>IF(ISNUMBER(J70),IF(U70="C",(J70-Constants!$E$15-Constants!$E$14)*Constants!$G$11,0),"")</f>
        <v/>
      </c>
      <c r="AW70" s="88" t="str">
        <f>IF(ISNUMBER(K70),IF(V70="C",(K70-Constants!$E$15-Constants!$E$14)*Constants!$G$11,0),"")</f>
        <v/>
      </c>
      <c r="AX70" s="88" t="str">
        <f>IF(ISNUMBER(L70),IF(W70="C",(L70-Constants!$E$15-Constants!$E$14)*Constants!$G$11,0),"")</f>
        <v/>
      </c>
      <c r="AY70" s="88" t="str">
        <f>IF(ISNUMBER(M70),IF(X70="C",(M70-Constants!$E$15-Constants!$E$14)*Constants!$G$11,0),"")</f>
        <v/>
      </c>
      <c r="AZ70" s="88" t="str">
        <f>IF(ISNUMBER(N70),IF(Y70="C",(N70-Constants!$E$15-Constants!$E$14)*Constants!$G$11,0),"")</f>
        <v/>
      </c>
      <c r="BA70" s="88" t="str">
        <f t="shared" si="75"/>
        <v/>
      </c>
      <c r="BB70" s="88" t="str">
        <f t="shared" si="76"/>
        <v/>
      </c>
      <c r="BC70" s="88" t="str">
        <f t="shared" si="77"/>
        <v/>
      </c>
      <c r="BD70" s="88" t="str">
        <f t="shared" si="77"/>
        <v/>
      </c>
      <c r="BE70" s="88" t="str">
        <f t="shared" si="78"/>
        <v/>
      </c>
      <c r="BF70" s="62" t="str">
        <f t="shared" si="79"/>
        <v/>
      </c>
      <c r="BG70" s="128" t="str">
        <f t="shared" si="46"/>
        <v/>
      </c>
      <c r="BH70" s="129" t="str">
        <f t="shared" si="47"/>
        <v/>
      </c>
      <c r="BI70" s="129" t="str">
        <f t="shared" si="48"/>
        <v/>
      </c>
      <c r="BJ70" s="129" t="str">
        <f t="shared" si="49"/>
        <v/>
      </c>
      <c r="BK70" s="129" t="str">
        <f t="shared" si="50"/>
        <v/>
      </c>
      <c r="BL70" s="129" t="str">
        <f t="shared" si="51"/>
        <v/>
      </c>
      <c r="BM70" s="129" t="str">
        <f t="shared" si="52"/>
        <v/>
      </c>
      <c r="BN70" s="129" t="str">
        <f t="shared" si="53"/>
        <v/>
      </c>
      <c r="BO70" s="130" t="str">
        <f t="shared" si="54"/>
        <v/>
      </c>
      <c r="BP70" s="18"/>
    </row>
    <row r="71" spans="1:68" x14ac:dyDescent="0.35">
      <c r="A71" s="32"/>
      <c r="B71" s="40"/>
      <c r="C71" s="14"/>
      <c r="D71" s="26">
        <v>1</v>
      </c>
      <c r="E71" s="51" t="s">
        <v>315</v>
      </c>
      <c r="F71" s="49"/>
      <c r="G71" s="47"/>
      <c r="H71" s="47"/>
      <c r="I71" s="47"/>
      <c r="J71" s="47"/>
      <c r="K71" s="47"/>
      <c r="L71" s="47"/>
      <c r="M71" s="47"/>
      <c r="N71" s="47"/>
      <c r="O71" s="69">
        <f t="shared" si="55"/>
        <v>57</v>
      </c>
      <c r="P71" s="70">
        <f t="shared" si="56"/>
        <v>64</v>
      </c>
      <c r="Q71" s="13" t="str">
        <f t="shared" si="57"/>
        <v/>
      </c>
      <c r="R71" s="13" t="str">
        <f t="shared" si="58"/>
        <v/>
      </c>
      <c r="S71" s="13" t="str">
        <f t="shared" si="59"/>
        <v/>
      </c>
      <c r="T71" s="13" t="str">
        <f t="shared" si="60"/>
        <v/>
      </c>
      <c r="U71" s="13" t="str">
        <f t="shared" si="61"/>
        <v/>
      </c>
      <c r="V71" s="13" t="str">
        <f t="shared" si="62"/>
        <v/>
      </c>
      <c r="W71" s="13" t="str">
        <f t="shared" si="63"/>
        <v/>
      </c>
      <c r="X71" s="13" t="str">
        <f t="shared" si="64"/>
        <v/>
      </c>
      <c r="Y71" s="13" t="str">
        <f t="shared" si="65"/>
        <v/>
      </c>
      <c r="Z71" s="58" t="str">
        <f t="shared" si="66"/>
        <v/>
      </c>
      <c r="AA71" s="186" t="str">
        <f t="shared" si="67"/>
        <v/>
      </c>
      <c r="AB71" s="186" t="str">
        <f t="shared" si="68"/>
        <v/>
      </c>
      <c r="AC71" s="186" t="str">
        <f t="shared" si="69"/>
        <v/>
      </c>
      <c r="AD71" s="186" t="str">
        <f t="shared" si="70"/>
        <v/>
      </c>
      <c r="AE71" s="186" t="str">
        <f t="shared" si="71"/>
        <v/>
      </c>
      <c r="AF71" s="186" t="str">
        <f t="shared" si="72"/>
        <v/>
      </c>
      <c r="AG71" s="59" t="str">
        <f t="shared" si="73"/>
        <v/>
      </c>
      <c r="AH71" s="58">
        <f t="shared" si="74"/>
        <v>0</v>
      </c>
      <c r="AI71" s="88" t="str">
        <f>IF(ISNUMBER(I71),IF(AND(I71&lt;$H71,$H71&gt;$AH71),IF(I71&gt;$AH71,($H71-I71)*Constants!$G$9,($H71-$AH71)*Constants!$G$9),0),"")</f>
        <v/>
      </c>
      <c r="AJ71" s="88" t="str">
        <f>IF(ISNUMBER(J71),IF(AND(J71&lt;$H71,$H71&gt;$AH71),IF(J71&gt;$AH71,($H71-J71)*Constants!$G$9,($H71-$AH71)*Constants!$G$9),0),"")</f>
        <v/>
      </c>
      <c r="AK71" s="88" t="str">
        <f>IF(ISNUMBER(K71),IF(AND(K71&lt;$H71,$H71&gt;$AH71),IF(K71&gt;$AH71,($H71-K71)*Constants!$G$9,($H71-$AH71)*Constants!$G$9),0),"")</f>
        <v/>
      </c>
      <c r="AL71" s="88" t="str">
        <f>IF(ISNUMBER(L71),IF(AND(L71&lt;$H71,$H71&gt;$AH71),IF(L71&gt;$AH71,($H71-L71)*Constants!$G$9,($H71-$AH71)*Constants!$G$9),0),"")</f>
        <v/>
      </c>
      <c r="AM71" s="88" t="str">
        <f>IF(ISNUMBER(M71),IF(AND(M71&lt;$H71,$H71&gt;$AH71),IF(M71&gt;$AH71,($H71-M71)*Constants!$G$9,($H71-$AH71)*Constants!$G$9),0),"")</f>
        <v/>
      </c>
      <c r="AN71" s="88" t="str">
        <f>IF(ISNUMBER(N71),IF(AND(N71&lt;$H71,$H71&gt;$AH71),IF(N71&gt;$AH71,($H71-N71)*Constants!$G$9,($H71-$AH71)*Constants!$G$9),0),"")</f>
        <v/>
      </c>
      <c r="AO71" s="88" t="str">
        <f>IF(ISNUMBER(I71),IF(AND(I71&lt;$H71,I71&lt;$AH71),IF($H71&gt;$AH71,($AH71-I71)*Constants!$G$10,($H71-I71)*Constants!$G$10),0),"")</f>
        <v/>
      </c>
      <c r="AP71" s="88" t="str">
        <f>IF(ISNUMBER(J71),IF(AND(J71&lt;$H71,J71&lt;$AH71),IF($H71&gt;$AH71,($AH71-J71)*Constants!$G$10,($H71-J71)*Constants!$G$10),0),"")</f>
        <v/>
      </c>
      <c r="AQ71" s="88" t="str">
        <f>IF(ISNUMBER(K71),IF(AND(K71&lt;$H71,K71&lt;$AH71),IF($H71&gt;$AH71,($AH71-K71)*Constants!$G$10,($H71-K71)*Constants!$G$10),0),"")</f>
        <v/>
      </c>
      <c r="AR71" s="88" t="str">
        <f>IF(ISNUMBER(L71),IF(AND(L71&lt;$H71,L71&lt;$AH71),IF($H71&gt;$AH71,($AH71-L71)*Constants!$G$10,($H71-L71)*Constants!$G$10),0),"")</f>
        <v/>
      </c>
      <c r="AS71" s="88" t="str">
        <f>IF(ISNUMBER(M71),IF(AND(M71&lt;$H71,M71&lt;$AH71),IF($H71&gt;$AH71,($AH71-M71)*Constants!$G$10,($H71-M71)*Constants!$G$10),0),"")</f>
        <v/>
      </c>
      <c r="AT71" s="88" t="str">
        <f>IF(ISNUMBER(N71),IF(AND(N71&lt;$H71,N71&lt;$AH71),IF($H71&gt;$AH71,($AH71-N71)*Constants!$G$10,($H71-N71)*Constants!$G$10),0),"")</f>
        <v/>
      </c>
      <c r="AU71" s="88" t="str">
        <f>IF(ISNUMBER(I71),IF(T71="C",(I71-Constants!$E$15-Constants!$E$14)*Constants!$G$11,0),"")</f>
        <v/>
      </c>
      <c r="AV71" s="88" t="str">
        <f>IF(ISNUMBER(J71),IF(U71="C",(J71-Constants!$E$15-Constants!$E$14)*Constants!$G$11,0),"")</f>
        <v/>
      </c>
      <c r="AW71" s="88" t="str">
        <f>IF(ISNUMBER(K71),IF(V71="C",(K71-Constants!$E$15-Constants!$E$14)*Constants!$G$11,0),"")</f>
        <v/>
      </c>
      <c r="AX71" s="88" t="str">
        <f>IF(ISNUMBER(L71),IF(W71="C",(L71-Constants!$E$15-Constants!$E$14)*Constants!$G$11,0),"")</f>
        <v/>
      </c>
      <c r="AY71" s="88" t="str">
        <f>IF(ISNUMBER(M71),IF(X71="C",(M71-Constants!$E$15-Constants!$E$14)*Constants!$G$11,0),"")</f>
        <v/>
      </c>
      <c r="AZ71" s="88" t="str">
        <f>IF(ISNUMBER(N71),IF(Y71="C",(N71-Constants!$E$15-Constants!$E$14)*Constants!$G$11,0),"")</f>
        <v/>
      </c>
      <c r="BA71" s="88" t="str">
        <f t="shared" si="75"/>
        <v/>
      </c>
      <c r="BB71" s="88" t="str">
        <f t="shared" si="76"/>
        <v/>
      </c>
      <c r="BC71" s="88" t="str">
        <f t="shared" si="77"/>
        <v/>
      </c>
      <c r="BD71" s="88" t="str">
        <f t="shared" si="77"/>
        <v/>
      </c>
      <c r="BE71" s="88" t="str">
        <f t="shared" si="78"/>
        <v/>
      </c>
      <c r="BF71" s="62" t="str">
        <f t="shared" si="79"/>
        <v/>
      </c>
      <c r="BG71" s="128" t="str">
        <f t="shared" si="46"/>
        <v/>
      </c>
      <c r="BH71" s="129" t="str">
        <f t="shared" si="47"/>
        <v/>
      </c>
      <c r="BI71" s="129" t="str">
        <f t="shared" si="48"/>
        <v/>
      </c>
      <c r="BJ71" s="129" t="str">
        <f t="shared" si="49"/>
        <v/>
      </c>
      <c r="BK71" s="129" t="str">
        <f t="shared" si="50"/>
        <v/>
      </c>
      <c r="BL71" s="129" t="str">
        <f t="shared" si="51"/>
        <v/>
      </c>
      <c r="BM71" s="129" t="str">
        <f t="shared" si="52"/>
        <v/>
      </c>
      <c r="BN71" s="129" t="str">
        <f t="shared" si="53"/>
        <v/>
      </c>
      <c r="BO71" s="130" t="str">
        <f t="shared" si="54"/>
        <v/>
      </c>
      <c r="BP71" s="18"/>
    </row>
    <row r="72" spans="1:68" x14ac:dyDescent="0.35">
      <c r="A72" s="32"/>
      <c r="B72" s="40"/>
      <c r="C72" s="14"/>
      <c r="D72" s="26">
        <v>1</v>
      </c>
      <c r="E72" s="51" t="s">
        <v>315</v>
      </c>
      <c r="F72" s="49"/>
      <c r="G72" s="47"/>
      <c r="H72" s="47"/>
      <c r="I72" s="47"/>
      <c r="J72" s="47"/>
      <c r="K72" s="47"/>
      <c r="L72" s="47"/>
      <c r="M72" s="47"/>
      <c r="N72" s="47"/>
      <c r="O72" s="69">
        <f t="shared" si="55"/>
        <v>57</v>
      </c>
      <c r="P72" s="70">
        <f t="shared" si="56"/>
        <v>64</v>
      </c>
      <c r="Q72" s="13" t="str">
        <f t="shared" si="57"/>
        <v/>
      </c>
      <c r="R72" s="13" t="str">
        <f t="shared" si="58"/>
        <v/>
      </c>
      <c r="S72" s="13" t="str">
        <f t="shared" si="59"/>
        <v/>
      </c>
      <c r="T72" s="13" t="str">
        <f t="shared" si="60"/>
        <v/>
      </c>
      <c r="U72" s="13" t="str">
        <f t="shared" si="61"/>
        <v/>
      </c>
      <c r="V72" s="13" t="str">
        <f t="shared" si="62"/>
        <v/>
      </c>
      <c r="W72" s="13" t="str">
        <f t="shared" si="63"/>
        <v/>
      </c>
      <c r="X72" s="13" t="str">
        <f t="shared" si="64"/>
        <v/>
      </c>
      <c r="Y72" s="13" t="str">
        <f t="shared" si="65"/>
        <v/>
      </c>
      <c r="Z72" s="58" t="str">
        <f t="shared" si="66"/>
        <v/>
      </c>
      <c r="AA72" s="186" t="str">
        <f t="shared" si="67"/>
        <v/>
      </c>
      <c r="AB72" s="186" t="str">
        <f t="shared" si="68"/>
        <v/>
      </c>
      <c r="AC72" s="186" t="str">
        <f t="shared" si="69"/>
        <v/>
      </c>
      <c r="AD72" s="186" t="str">
        <f t="shared" si="70"/>
        <v/>
      </c>
      <c r="AE72" s="186" t="str">
        <f t="shared" si="71"/>
        <v/>
      </c>
      <c r="AF72" s="186" t="str">
        <f t="shared" si="72"/>
        <v/>
      </c>
      <c r="AG72" s="59" t="str">
        <f t="shared" si="73"/>
        <v/>
      </c>
      <c r="AH72" s="58">
        <f t="shared" si="74"/>
        <v>0</v>
      </c>
      <c r="AI72" s="88" t="str">
        <f>IF(ISNUMBER(I72),IF(AND(I72&lt;$H72,$H72&gt;$AH72),IF(I72&gt;$AH72,($H72-I72)*Constants!$G$9,($H72-$AH72)*Constants!$G$9),0),"")</f>
        <v/>
      </c>
      <c r="AJ72" s="88" t="str">
        <f>IF(ISNUMBER(J72),IF(AND(J72&lt;$H72,$H72&gt;$AH72),IF(J72&gt;$AH72,($H72-J72)*Constants!$G$9,($H72-$AH72)*Constants!$G$9),0),"")</f>
        <v/>
      </c>
      <c r="AK72" s="88" t="str">
        <f>IF(ISNUMBER(K72),IF(AND(K72&lt;$H72,$H72&gt;$AH72),IF(K72&gt;$AH72,($H72-K72)*Constants!$G$9,($H72-$AH72)*Constants!$G$9),0),"")</f>
        <v/>
      </c>
      <c r="AL72" s="88" t="str">
        <f>IF(ISNUMBER(L72),IF(AND(L72&lt;$H72,$H72&gt;$AH72),IF(L72&gt;$AH72,($H72-L72)*Constants!$G$9,($H72-$AH72)*Constants!$G$9),0),"")</f>
        <v/>
      </c>
      <c r="AM72" s="88" t="str">
        <f>IF(ISNUMBER(M72),IF(AND(M72&lt;$H72,$H72&gt;$AH72),IF(M72&gt;$AH72,($H72-M72)*Constants!$G$9,($H72-$AH72)*Constants!$G$9),0),"")</f>
        <v/>
      </c>
      <c r="AN72" s="88" t="str">
        <f>IF(ISNUMBER(N72),IF(AND(N72&lt;$H72,$H72&gt;$AH72),IF(N72&gt;$AH72,($H72-N72)*Constants!$G$9,($H72-$AH72)*Constants!$G$9),0),"")</f>
        <v/>
      </c>
      <c r="AO72" s="88" t="str">
        <f>IF(ISNUMBER(I72),IF(AND(I72&lt;$H72,I72&lt;$AH72),IF($H72&gt;$AH72,($AH72-I72)*Constants!$G$10,($H72-I72)*Constants!$G$10),0),"")</f>
        <v/>
      </c>
      <c r="AP72" s="88" t="str">
        <f>IF(ISNUMBER(J72),IF(AND(J72&lt;$H72,J72&lt;$AH72),IF($H72&gt;$AH72,($AH72-J72)*Constants!$G$10,($H72-J72)*Constants!$G$10),0),"")</f>
        <v/>
      </c>
      <c r="AQ72" s="88" t="str">
        <f>IF(ISNUMBER(K72),IF(AND(K72&lt;$H72,K72&lt;$AH72),IF($H72&gt;$AH72,($AH72-K72)*Constants!$G$10,($H72-K72)*Constants!$G$10),0),"")</f>
        <v/>
      </c>
      <c r="AR72" s="88" t="str">
        <f>IF(ISNUMBER(L72),IF(AND(L72&lt;$H72,L72&lt;$AH72),IF($H72&gt;$AH72,($AH72-L72)*Constants!$G$10,($H72-L72)*Constants!$G$10),0),"")</f>
        <v/>
      </c>
      <c r="AS72" s="88" t="str">
        <f>IF(ISNUMBER(M72),IF(AND(M72&lt;$H72,M72&lt;$AH72),IF($H72&gt;$AH72,($AH72-M72)*Constants!$G$10,($H72-M72)*Constants!$G$10),0),"")</f>
        <v/>
      </c>
      <c r="AT72" s="88" t="str">
        <f>IF(ISNUMBER(N72),IF(AND(N72&lt;$H72,N72&lt;$AH72),IF($H72&gt;$AH72,($AH72-N72)*Constants!$G$10,($H72-N72)*Constants!$G$10),0),"")</f>
        <v/>
      </c>
      <c r="AU72" s="88" t="str">
        <f>IF(ISNUMBER(I72),IF(T72="C",(I72-Constants!$E$15-Constants!$E$14)*Constants!$G$11,0),"")</f>
        <v/>
      </c>
      <c r="AV72" s="88" t="str">
        <f>IF(ISNUMBER(J72),IF(U72="C",(J72-Constants!$E$15-Constants!$E$14)*Constants!$G$11,0),"")</f>
        <v/>
      </c>
      <c r="AW72" s="88" t="str">
        <f>IF(ISNUMBER(K72),IF(V72="C",(K72-Constants!$E$15-Constants!$E$14)*Constants!$G$11,0),"")</f>
        <v/>
      </c>
      <c r="AX72" s="88" t="str">
        <f>IF(ISNUMBER(L72),IF(W72="C",(L72-Constants!$E$15-Constants!$E$14)*Constants!$G$11,0),"")</f>
        <v/>
      </c>
      <c r="AY72" s="88" t="str">
        <f>IF(ISNUMBER(M72),IF(X72="C",(M72-Constants!$E$15-Constants!$E$14)*Constants!$G$11,0),"")</f>
        <v/>
      </c>
      <c r="AZ72" s="88" t="str">
        <f>IF(ISNUMBER(N72),IF(Y72="C",(N72-Constants!$E$15-Constants!$E$14)*Constants!$G$11,0),"")</f>
        <v/>
      </c>
      <c r="BA72" s="88" t="str">
        <f t="shared" si="75"/>
        <v/>
      </c>
      <c r="BB72" s="88" t="str">
        <f t="shared" si="76"/>
        <v/>
      </c>
      <c r="BC72" s="88" t="str">
        <f t="shared" si="77"/>
        <v/>
      </c>
      <c r="BD72" s="88" t="str">
        <f t="shared" si="77"/>
        <v/>
      </c>
      <c r="BE72" s="88" t="str">
        <f t="shared" si="78"/>
        <v/>
      </c>
      <c r="BF72" s="62" t="str">
        <f t="shared" si="79"/>
        <v/>
      </c>
      <c r="BG72" s="128" t="str">
        <f t="shared" si="46"/>
        <v/>
      </c>
      <c r="BH72" s="129" t="str">
        <f t="shared" si="47"/>
        <v/>
      </c>
      <c r="BI72" s="129" t="str">
        <f t="shared" si="48"/>
        <v/>
      </c>
      <c r="BJ72" s="129" t="str">
        <f t="shared" si="49"/>
        <v/>
      </c>
      <c r="BK72" s="129" t="str">
        <f t="shared" si="50"/>
        <v/>
      </c>
      <c r="BL72" s="129" t="str">
        <f t="shared" si="51"/>
        <v/>
      </c>
      <c r="BM72" s="129" t="str">
        <f t="shared" si="52"/>
        <v/>
      </c>
      <c r="BN72" s="129" t="str">
        <f t="shared" si="53"/>
        <v/>
      </c>
      <c r="BO72" s="130" t="str">
        <f t="shared" si="54"/>
        <v/>
      </c>
      <c r="BP72" s="18"/>
    </row>
    <row r="73" spans="1:68" x14ac:dyDescent="0.35">
      <c r="A73" s="32"/>
      <c r="B73" s="40"/>
      <c r="C73" s="14"/>
      <c r="D73" s="26">
        <v>1</v>
      </c>
      <c r="E73" s="51" t="s">
        <v>315</v>
      </c>
      <c r="F73" s="49"/>
      <c r="G73" s="47"/>
      <c r="H73" s="47"/>
      <c r="I73" s="47"/>
      <c r="J73" s="47"/>
      <c r="K73" s="47"/>
      <c r="L73" s="47"/>
      <c r="M73" s="47"/>
      <c r="N73" s="47"/>
      <c r="O73" s="69">
        <f t="shared" si="55"/>
        <v>57</v>
      </c>
      <c r="P73" s="70">
        <f t="shared" si="56"/>
        <v>64</v>
      </c>
      <c r="Q73" s="13" t="str">
        <f t="shared" si="57"/>
        <v/>
      </c>
      <c r="R73" s="13" t="str">
        <f t="shared" si="58"/>
        <v/>
      </c>
      <c r="S73" s="13" t="str">
        <f t="shared" si="59"/>
        <v/>
      </c>
      <c r="T73" s="13" t="str">
        <f t="shared" si="60"/>
        <v/>
      </c>
      <c r="U73" s="13" t="str">
        <f t="shared" si="61"/>
        <v/>
      </c>
      <c r="V73" s="13" t="str">
        <f t="shared" si="62"/>
        <v/>
      </c>
      <c r="W73" s="13" t="str">
        <f t="shared" si="63"/>
        <v/>
      </c>
      <c r="X73" s="13" t="str">
        <f t="shared" si="64"/>
        <v/>
      </c>
      <c r="Y73" s="13" t="str">
        <f t="shared" si="65"/>
        <v/>
      </c>
      <c r="Z73" s="58" t="str">
        <f t="shared" si="66"/>
        <v/>
      </c>
      <c r="AA73" s="186" t="str">
        <f t="shared" si="67"/>
        <v/>
      </c>
      <c r="AB73" s="186" t="str">
        <f t="shared" si="68"/>
        <v/>
      </c>
      <c r="AC73" s="186" t="str">
        <f t="shared" si="69"/>
        <v/>
      </c>
      <c r="AD73" s="186" t="str">
        <f t="shared" si="70"/>
        <v/>
      </c>
      <c r="AE73" s="186" t="str">
        <f t="shared" si="71"/>
        <v/>
      </c>
      <c r="AF73" s="186" t="str">
        <f t="shared" si="72"/>
        <v/>
      </c>
      <c r="AG73" s="59" t="str">
        <f t="shared" si="73"/>
        <v/>
      </c>
      <c r="AH73" s="58">
        <f t="shared" si="74"/>
        <v>0</v>
      </c>
      <c r="AI73" s="88" t="str">
        <f>IF(ISNUMBER(I73),IF(AND(I73&lt;$H73,$H73&gt;$AH73),IF(I73&gt;$AH73,($H73-I73)*Constants!$G$9,($H73-$AH73)*Constants!$G$9),0),"")</f>
        <v/>
      </c>
      <c r="AJ73" s="88" t="str">
        <f>IF(ISNUMBER(J73),IF(AND(J73&lt;$H73,$H73&gt;$AH73),IF(J73&gt;$AH73,($H73-J73)*Constants!$G$9,($H73-$AH73)*Constants!$G$9),0),"")</f>
        <v/>
      </c>
      <c r="AK73" s="88" t="str">
        <f>IF(ISNUMBER(K73),IF(AND(K73&lt;$H73,$H73&gt;$AH73),IF(K73&gt;$AH73,($H73-K73)*Constants!$G$9,($H73-$AH73)*Constants!$G$9),0),"")</f>
        <v/>
      </c>
      <c r="AL73" s="88" t="str">
        <f>IF(ISNUMBER(L73),IF(AND(L73&lt;$H73,$H73&gt;$AH73),IF(L73&gt;$AH73,($H73-L73)*Constants!$G$9,($H73-$AH73)*Constants!$G$9),0),"")</f>
        <v/>
      </c>
      <c r="AM73" s="88" t="str">
        <f>IF(ISNUMBER(M73),IF(AND(M73&lt;$H73,$H73&gt;$AH73),IF(M73&gt;$AH73,($H73-M73)*Constants!$G$9,($H73-$AH73)*Constants!$G$9),0),"")</f>
        <v/>
      </c>
      <c r="AN73" s="88" t="str">
        <f>IF(ISNUMBER(N73),IF(AND(N73&lt;$H73,$H73&gt;$AH73),IF(N73&gt;$AH73,($H73-N73)*Constants!$G$9,($H73-$AH73)*Constants!$G$9),0),"")</f>
        <v/>
      </c>
      <c r="AO73" s="88" t="str">
        <f>IF(ISNUMBER(I73),IF(AND(I73&lt;$H73,I73&lt;$AH73),IF($H73&gt;$AH73,($AH73-I73)*Constants!$G$10,($H73-I73)*Constants!$G$10),0),"")</f>
        <v/>
      </c>
      <c r="AP73" s="88" t="str">
        <f>IF(ISNUMBER(J73),IF(AND(J73&lt;$H73,J73&lt;$AH73),IF($H73&gt;$AH73,($AH73-J73)*Constants!$G$10,($H73-J73)*Constants!$G$10),0),"")</f>
        <v/>
      </c>
      <c r="AQ73" s="88" t="str">
        <f>IF(ISNUMBER(K73),IF(AND(K73&lt;$H73,K73&lt;$AH73),IF($H73&gt;$AH73,($AH73-K73)*Constants!$G$10,($H73-K73)*Constants!$G$10),0),"")</f>
        <v/>
      </c>
      <c r="AR73" s="88" t="str">
        <f>IF(ISNUMBER(L73),IF(AND(L73&lt;$H73,L73&lt;$AH73),IF($H73&gt;$AH73,($AH73-L73)*Constants!$G$10,($H73-L73)*Constants!$G$10),0),"")</f>
        <v/>
      </c>
      <c r="AS73" s="88" t="str">
        <f>IF(ISNUMBER(M73),IF(AND(M73&lt;$H73,M73&lt;$AH73),IF($H73&gt;$AH73,($AH73-M73)*Constants!$G$10,($H73-M73)*Constants!$G$10),0),"")</f>
        <v/>
      </c>
      <c r="AT73" s="88" t="str">
        <f>IF(ISNUMBER(N73),IF(AND(N73&lt;$H73,N73&lt;$AH73),IF($H73&gt;$AH73,($AH73-N73)*Constants!$G$10,($H73-N73)*Constants!$G$10),0),"")</f>
        <v/>
      </c>
      <c r="AU73" s="88" t="str">
        <f>IF(ISNUMBER(I73),IF(T73="C",(I73-Constants!$E$15-Constants!$E$14)*Constants!$G$11,0),"")</f>
        <v/>
      </c>
      <c r="AV73" s="88" t="str">
        <f>IF(ISNUMBER(J73),IF(U73="C",(J73-Constants!$E$15-Constants!$E$14)*Constants!$G$11,0),"")</f>
        <v/>
      </c>
      <c r="AW73" s="88" t="str">
        <f>IF(ISNUMBER(K73),IF(V73="C",(K73-Constants!$E$15-Constants!$E$14)*Constants!$G$11,0),"")</f>
        <v/>
      </c>
      <c r="AX73" s="88" t="str">
        <f>IF(ISNUMBER(L73),IF(W73="C",(L73-Constants!$E$15-Constants!$E$14)*Constants!$G$11,0),"")</f>
        <v/>
      </c>
      <c r="AY73" s="88" t="str">
        <f>IF(ISNUMBER(M73),IF(X73="C",(M73-Constants!$E$15-Constants!$E$14)*Constants!$G$11,0),"")</f>
        <v/>
      </c>
      <c r="AZ73" s="88" t="str">
        <f>IF(ISNUMBER(N73),IF(Y73="C",(N73-Constants!$E$15-Constants!$E$14)*Constants!$G$11,0),"")</f>
        <v/>
      </c>
      <c r="BA73" s="88" t="str">
        <f t="shared" si="75"/>
        <v/>
      </c>
      <c r="BB73" s="88" t="str">
        <f t="shared" si="76"/>
        <v/>
      </c>
      <c r="BC73" s="88" t="str">
        <f t="shared" si="77"/>
        <v/>
      </c>
      <c r="BD73" s="88" t="str">
        <f t="shared" si="77"/>
        <v/>
      </c>
      <c r="BE73" s="88" t="str">
        <f t="shared" si="78"/>
        <v/>
      </c>
      <c r="BF73" s="62" t="str">
        <f t="shared" si="79"/>
        <v/>
      </c>
      <c r="BG73" s="128" t="str">
        <f t="shared" si="46"/>
        <v/>
      </c>
      <c r="BH73" s="129" t="str">
        <f t="shared" si="47"/>
        <v/>
      </c>
      <c r="BI73" s="129" t="str">
        <f t="shared" si="48"/>
        <v/>
      </c>
      <c r="BJ73" s="129" t="str">
        <f t="shared" si="49"/>
        <v/>
      </c>
      <c r="BK73" s="129" t="str">
        <f t="shared" si="50"/>
        <v/>
      </c>
      <c r="BL73" s="129" t="str">
        <f t="shared" si="51"/>
        <v/>
      </c>
      <c r="BM73" s="129" t="str">
        <f t="shared" si="52"/>
        <v/>
      </c>
      <c r="BN73" s="129" t="str">
        <f t="shared" si="53"/>
        <v/>
      </c>
      <c r="BO73" s="130" t="str">
        <f t="shared" si="54"/>
        <v/>
      </c>
      <c r="BP73" s="18"/>
    </row>
    <row r="74" spans="1:68" x14ac:dyDescent="0.35">
      <c r="A74" s="32"/>
      <c r="B74" s="40"/>
      <c r="C74" s="14"/>
      <c r="D74" s="26">
        <v>1</v>
      </c>
      <c r="E74" s="51" t="s">
        <v>315</v>
      </c>
      <c r="F74" s="49"/>
      <c r="G74" s="47"/>
      <c r="H74" s="47"/>
      <c r="I74" s="47"/>
      <c r="J74" s="47"/>
      <c r="K74" s="47"/>
      <c r="L74" s="47"/>
      <c r="M74" s="47"/>
      <c r="N74" s="47"/>
      <c r="O74" s="69">
        <f t="shared" si="55"/>
        <v>57</v>
      </c>
      <c r="P74" s="70">
        <f t="shared" si="56"/>
        <v>64</v>
      </c>
      <c r="Q74" s="13" t="str">
        <f t="shared" si="57"/>
        <v/>
      </c>
      <c r="R74" s="13" t="str">
        <f t="shared" si="58"/>
        <v/>
      </c>
      <c r="S74" s="13" t="str">
        <f t="shared" si="59"/>
        <v/>
      </c>
      <c r="T74" s="13" t="str">
        <f t="shared" si="60"/>
        <v/>
      </c>
      <c r="U74" s="13" t="str">
        <f t="shared" si="61"/>
        <v/>
      </c>
      <c r="V74" s="13" t="str">
        <f t="shared" si="62"/>
        <v/>
      </c>
      <c r="W74" s="13" t="str">
        <f t="shared" si="63"/>
        <v/>
      </c>
      <c r="X74" s="13" t="str">
        <f t="shared" si="64"/>
        <v/>
      </c>
      <c r="Y74" s="13" t="str">
        <f t="shared" si="65"/>
        <v/>
      </c>
      <c r="Z74" s="58" t="str">
        <f t="shared" si="66"/>
        <v/>
      </c>
      <c r="AA74" s="186" t="str">
        <f t="shared" si="67"/>
        <v/>
      </c>
      <c r="AB74" s="186" t="str">
        <f t="shared" si="68"/>
        <v/>
      </c>
      <c r="AC74" s="186" t="str">
        <f t="shared" si="69"/>
        <v/>
      </c>
      <c r="AD74" s="186" t="str">
        <f t="shared" si="70"/>
        <v/>
      </c>
      <c r="AE74" s="186" t="str">
        <f t="shared" si="71"/>
        <v/>
      </c>
      <c r="AF74" s="186" t="str">
        <f t="shared" si="72"/>
        <v/>
      </c>
      <c r="AG74" s="59" t="str">
        <f t="shared" si="73"/>
        <v/>
      </c>
      <c r="AH74" s="58">
        <f t="shared" si="74"/>
        <v>0</v>
      </c>
      <c r="AI74" s="88" t="str">
        <f>IF(ISNUMBER(I74),IF(AND(I74&lt;$H74,$H74&gt;$AH74),IF(I74&gt;$AH74,($H74-I74)*Constants!$G$9,($H74-$AH74)*Constants!$G$9),0),"")</f>
        <v/>
      </c>
      <c r="AJ74" s="88" t="str">
        <f>IF(ISNUMBER(J74),IF(AND(J74&lt;$H74,$H74&gt;$AH74),IF(J74&gt;$AH74,($H74-J74)*Constants!$G$9,($H74-$AH74)*Constants!$G$9),0),"")</f>
        <v/>
      </c>
      <c r="AK74" s="88" t="str">
        <f>IF(ISNUMBER(K74),IF(AND(K74&lt;$H74,$H74&gt;$AH74),IF(K74&gt;$AH74,($H74-K74)*Constants!$G$9,($H74-$AH74)*Constants!$G$9),0),"")</f>
        <v/>
      </c>
      <c r="AL74" s="88" t="str">
        <f>IF(ISNUMBER(L74),IF(AND(L74&lt;$H74,$H74&gt;$AH74),IF(L74&gt;$AH74,($H74-L74)*Constants!$G$9,($H74-$AH74)*Constants!$G$9),0),"")</f>
        <v/>
      </c>
      <c r="AM74" s="88" t="str">
        <f>IF(ISNUMBER(M74),IF(AND(M74&lt;$H74,$H74&gt;$AH74),IF(M74&gt;$AH74,($H74-M74)*Constants!$G$9,($H74-$AH74)*Constants!$G$9),0),"")</f>
        <v/>
      </c>
      <c r="AN74" s="88" t="str">
        <f>IF(ISNUMBER(N74),IF(AND(N74&lt;$H74,$H74&gt;$AH74),IF(N74&gt;$AH74,($H74-N74)*Constants!$G$9,($H74-$AH74)*Constants!$G$9),0),"")</f>
        <v/>
      </c>
      <c r="AO74" s="88" t="str">
        <f>IF(ISNUMBER(I74),IF(AND(I74&lt;$H74,I74&lt;$AH74),IF($H74&gt;$AH74,($AH74-I74)*Constants!$G$10,($H74-I74)*Constants!$G$10),0),"")</f>
        <v/>
      </c>
      <c r="AP74" s="88" t="str">
        <f>IF(ISNUMBER(J74),IF(AND(J74&lt;$H74,J74&lt;$AH74),IF($H74&gt;$AH74,($AH74-J74)*Constants!$G$10,($H74-J74)*Constants!$G$10),0),"")</f>
        <v/>
      </c>
      <c r="AQ74" s="88" t="str">
        <f>IF(ISNUMBER(K74),IF(AND(K74&lt;$H74,K74&lt;$AH74),IF($H74&gt;$AH74,($AH74-K74)*Constants!$G$10,($H74-K74)*Constants!$G$10),0),"")</f>
        <v/>
      </c>
      <c r="AR74" s="88" t="str">
        <f>IF(ISNUMBER(L74),IF(AND(L74&lt;$H74,L74&lt;$AH74),IF($H74&gt;$AH74,($AH74-L74)*Constants!$G$10,($H74-L74)*Constants!$G$10),0),"")</f>
        <v/>
      </c>
      <c r="AS74" s="88" t="str">
        <f>IF(ISNUMBER(M74),IF(AND(M74&lt;$H74,M74&lt;$AH74),IF($H74&gt;$AH74,($AH74-M74)*Constants!$G$10,($H74-M74)*Constants!$G$10),0),"")</f>
        <v/>
      </c>
      <c r="AT74" s="88" t="str">
        <f>IF(ISNUMBER(N74),IF(AND(N74&lt;$H74,N74&lt;$AH74),IF($H74&gt;$AH74,($AH74-N74)*Constants!$G$10,($H74-N74)*Constants!$G$10),0),"")</f>
        <v/>
      </c>
      <c r="AU74" s="88" t="str">
        <f>IF(ISNUMBER(I74),IF(T74="C",(I74-Constants!$E$15-Constants!$E$14)*Constants!$G$11,0),"")</f>
        <v/>
      </c>
      <c r="AV74" s="88" t="str">
        <f>IF(ISNUMBER(J74),IF(U74="C",(J74-Constants!$E$15-Constants!$E$14)*Constants!$G$11,0),"")</f>
        <v/>
      </c>
      <c r="AW74" s="88" t="str">
        <f>IF(ISNUMBER(K74),IF(V74="C",(K74-Constants!$E$15-Constants!$E$14)*Constants!$G$11,0),"")</f>
        <v/>
      </c>
      <c r="AX74" s="88" t="str">
        <f>IF(ISNUMBER(L74),IF(W74="C",(L74-Constants!$E$15-Constants!$E$14)*Constants!$G$11,0),"")</f>
        <v/>
      </c>
      <c r="AY74" s="88" t="str">
        <f>IF(ISNUMBER(M74),IF(X74="C",(M74-Constants!$E$15-Constants!$E$14)*Constants!$G$11,0),"")</f>
        <v/>
      </c>
      <c r="AZ74" s="88" t="str">
        <f>IF(ISNUMBER(N74),IF(Y74="C",(N74-Constants!$E$15-Constants!$E$14)*Constants!$G$11,0),"")</f>
        <v/>
      </c>
      <c r="BA74" s="88" t="str">
        <f t="shared" si="75"/>
        <v/>
      </c>
      <c r="BB74" s="88" t="str">
        <f t="shared" si="76"/>
        <v/>
      </c>
      <c r="BC74" s="88" t="str">
        <f t="shared" si="77"/>
        <v/>
      </c>
      <c r="BD74" s="88" t="str">
        <f t="shared" si="77"/>
        <v/>
      </c>
      <c r="BE74" s="88" t="str">
        <f t="shared" si="78"/>
        <v/>
      </c>
      <c r="BF74" s="62" t="str">
        <f t="shared" si="79"/>
        <v/>
      </c>
      <c r="BG74" s="128" t="str">
        <f t="shared" si="46"/>
        <v/>
      </c>
      <c r="BH74" s="129" t="str">
        <f t="shared" si="47"/>
        <v/>
      </c>
      <c r="BI74" s="129" t="str">
        <f t="shared" si="48"/>
        <v/>
      </c>
      <c r="BJ74" s="129" t="str">
        <f t="shared" si="49"/>
        <v/>
      </c>
      <c r="BK74" s="129" t="str">
        <f t="shared" si="50"/>
        <v/>
      </c>
      <c r="BL74" s="129" t="str">
        <f t="shared" si="51"/>
        <v/>
      </c>
      <c r="BM74" s="129" t="str">
        <f t="shared" si="52"/>
        <v/>
      </c>
      <c r="BN74" s="129" t="str">
        <f t="shared" si="53"/>
        <v/>
      </c>
      <c r="BO74" s="130" t="str">
        <f t="shared" si="54"/>
        <v/>
      </c>
      <c r="BP74" s="18"/>
    </row>
    <row r="75" spans="1:68" x14ac:dyDescent="0.35">
      <c r="A75" s="32"/>
      <c r="B75" s="40"/>
      <c r="C75" s="14"/>
      <c r="D75" s="26">
        <v>1</v>
      </c>
      <c r="E75" s="51" t="s">
        <v>315</v>
      </c>
      <c r="F75" s="49"/>
      <c r="G75" s="47"/>
      <c r="H75" s="47"/>
      <c r="I75" s="47"/>
      <c r="J75" s="47"/>
      <c r="K75" s="47"/>
      <c r="L75" s="47"/>
      <c r="M75" s="47"/>
      <c r="N75" s="47"/>
      <c r="O75" s="69">
        <f t="shared" si="55"/>
        <v>57</v>
      </c>
      <c r="P75" s="70">
        <f t="shared" si="56"/>
        <v>64</v>
      </c>
      <c r="Q75" s="13" t="str">
        <f t="shared" si="57"/>
        <v/>
      </c>
      <c r="R75" s="13" t="str">
        <f t="shared" si="58"/>
        <v/>
      </c>
      <c r="S75" s="13" t="str">
        <f t="shared" si="59"/>
        <v/>
      </c>
      <c r="T75" s="13" t="str">
        <f t="shared" si="60"/>
        <v/>
      </c>
      <c r="U75" s="13" t="str">
        <f t="shared" si="61"/>
        <v/>
      </c>
      <c r="V75" s="13" t="str">
        <f t="shared" si="62"/>
        <v/>
      </c>
      <c r="W75" s="13" t="str">
        <f t="shared" si="63"/>
        <v/>
      </c>
      <c r="X75" s="13" t="str">
        <f t="shared" si="64"/>
        <v/>
      </c>
      <c r="Y75" s="13" t="str">
        <f t="shared" si="65"/>
        <v/>
      </c>
      <c r="Z75" s="58" t="str">
        <f t="shared" si="66"/>
        <v/>
      </c>
      <c r="AA75" s="186" t="str">
        <f t="shared" si="67"/>
        <v/>
      </c>
      <c r="AB75" s="186" t="str">
        <f t="shared" si="68"/>
        <v/>
      </c>
      <c r="AC75" s="186" t="str">
        <f t="shared" si="69"/>
        <v/>
      </c>
      <c r="AD75" s="186" t="str">
        <f t="shared" si="70"/>
        <v/>
      </c>
      <c r="AE75" s="186" t="str">
        <f t="shared" si="71"/>
        <v/>
      </c>
      <c r="AF75" s="186" t="str">
        <f t="shared" si="72"/>
        <v/>
      </c>
      <c r="AG75" s="59" t="str">
        <f t="shared" si="73"/>
        <v/>
      </c>
      <c r="AH75" s="58">
        <f t="shared" si="74"/>
        <v>0</v>
      </c>
      <c r="AI75" s="88" t="str">
        <f>IF(ISNUMBER(I75),IF(AND(I75&lt;$H75,$H75&gt;$AH75),IF(I75&gt;$AH75,($H75-I75)*Constants!$G$9,($H75-$AH75)*Constants!$G$9),0),"")</f>
        <v/>
      </c>
      <c r="AJ75" s="88" t="str">
        <f>IF(ISNUMBER(J75),IF(AND(J75&lt;$H75,$H75&gt;$AH75),IF(J75&gt;$AH75,($H75-J75)*Constants!$G$9,($H75-$AH75)*Constants!$G$9),0),"")</f>
        <v/>
      </c>
      <c r="AK75" s="88" t="str">
        <f>IF(ISNUMBER(K75),IF(AND(K75&lt;$H75,$H75&gt;$AH75),IF(K75&gt;$AH75,($H75-K75)*Constants!$G$9,($H75-$AH75)*Constants!$G$9),0),"")</f>
        <v/>
      </c>
      <c r="AL75" s="88" t="str">
        <f>IF(ISNUMBER(L75),IF(AND(L75&lt;$H75,$H75&gt;$AH75),IF(L75&gt;$AH75,($H75-L75)*Constants!$G$9,($H75-$AH75)*Constants!$G$9),0),"")</f>
        <v/>
      </c>
      <c r="AM75" s="88" t="str">
        <f>IF(ISNUMBER(M75),IF(AND(M75&lt;$H75,$H75&gt;$AH75),IF(M75&gt;$AH75,($H75-M75)*Constants!$G$9,($H75-$AH75)*Constants!$G$9),0),"")</f>
        <v/>
      </c>
      <c r="AN75" s="88" t="str">
        <f>IF(ISNUMBER(N75),IF(AND(N75&lt;$H75,$H75&gt;$AH75),IF(N75&gt;$AH75,($H75-N75)*Constants!$G$9,($H75-$AH75)*Constants!$G$9),0),"")</f>
        <v/>
      </c>
      <c r="AO75" s="88" t="str">
        <f>IF(ISNUMBER(I75),IF(AND(I75&lt;$H75,I75&lt;$AH75),IF($H75&gt;$AH75,($AH75-I75)*Constants!$G$10,($H75-I75)*Constants!$G$10),0),"")</f>
        <v/>
      </c>
      <c r="AP75" s="88" t="str">
        <f>IF(ISNUMBER(J75),IF(AND(J75&lt;$H75,J75&lt;$AH75),IF($H75&gt;$AH75,($AH75-J75)*Constants!$G$10,($H75-J75)*Constants!$G$10),0),"")</f>
        <v/>
      </c>
      <c r="AQ75" s="88" t="str">
        <f>IF(ISNUMBER(K75),IF(AND(K75&lt;$H75,K75&lt;$AH75),IF($H75&gt;$AH75,($AH75-K75)*Constants!$G$10,($H75-K75)*Constants!$G$10),0),"")</f>
        <v/>
      </c>
      <c r="AR75" s="88" t="str">
        <f>IF(ISNUMBER(L75),IF(AND(L75&lt;$H75,L75&lt;$AH75),IF($H75&gt;$AH75,($AH75-L75)*Constants!$G$10,($H75-L75)*Constants!$G$10),0),"")</f>
        <v/>
      </c>
      <c r="AS75" s="88" t="str">
        <f>IF(ISNUMBER(M75),IF(AND(M75&lt;$H75,M75&lt;$AH75),IF($H75&gt;$AH75,($AH75-M75)*Constants!$G$10,($H75-M75)*Constants!$G$10),0),"")</f>
        <v/>
      </c>
      <c r="AT75" s="88" t="str">
        <f>IF(ISNUMBER(N75),IF(AND(N75&lt;$H75,N75&lt;$AH75),IF($H75&gt;$AH75,($AH75-N75)*Constants!$G$10,($H75-N75)*Constants!$G$10),0),"")</f>
        <v/>
      </c>
      <c r="AU75" s="88" t="str">
        <f>IF(ISNUMBER(I75),IF(T75="C",(I75-Constants!$E$15-Constants!$E$14)*Constants!$G$11,0),"")</f>
        <v/>
      </c>
      <c r="AV75" s="88" t="str">
        <f>IF(ISNUMBER(J75),IF(U75="C",(J75-Constants!$E$15-Constants!$E$14)*Constants!$G$11,0),"")</f>
        <v/>
      </c>
      <c r="AW75" s="88" t="str">
        <f>IF(ISNUMBER(K75),IF(V75="C",(K75-Constants!$E$15-Constants!$E$14)*Constants!$G$11,0),"")</f>
        <v/>
      </c>
      <c r="AX75" s="88" t="str">
        <f>IF(ISNUMBER(L75),IF(W75="C",(L75-Constants!$E$15-Constants!$E$14)*Constants!$G$11,0),"")</f>
        <v/>
      </c>
      <c r="AY75" s="88" t="str">
        <f>IF(ISNUMBER(M75),IF(X75="C",(M75-Constants!$E$15-Constants!$E$14)*Constants!$G$11,0),"")</f>
        <v/>
      </c>
      <c r="AZ75" s="88" t="str">
        <f>IF(ISNUMBER(N75),IF(Y75="C",(N75-Constants!$E$15-Constants!$E$14)*Constants!$G$11,0),"")</f>
        <v/>
      </c>
      <c r="BA75" s="88" t="str">
        <f t="shared" si="75"/>
        <v/>
      </c>
      <c r="BB75" s="88" t="str">
        <f t="shared" si="76"/>
        <v/>
      </c>
      <c r="BC75" s="88" t="str">
        <f t="shared" si="77"/>
        <v/>
      </c>
      <c r="BD75" s="88" t="str">
        <f t="shared" si="77"/>
        <v/>
      </c>
      <c r="BE75" s="88" t="str">
        <f t="shared" si="78"/>
        <v/>
      </c>
      <c r="BF75" s="62" t="str">
        <f t="shared" si="79"/>
        <v/>
      </c>
      <c r="BG75" s="128" t="str">
        <f t="shared" si="46"/>
        <v/>
      </c>
      <c r="BH75" s="129" t="str">
        <f t="shared" si="47"/>
        <v/>
      </c>
      <c r="BI75" s="129" t="str">
        <f t="shared" si="48"/>
        <v/>
      </c>
      <c r="BJ75" s="129" t="str">
        <f t="shared" si="49"/>
        <v/>
      </c>
      <c r="BK75" s="129" t="str">
        <f t="shared" si="50"/>
        <v/>
      </c>
      <c r="BL75" s="129" t="str">
        <f t="shared" si="51"/>
        <v/>
      </c>
      <c r="BM75" s="129" t="str">
        <f t="shared" si="52"/>
        <v/>
      </c>
      <c r="BN75" s="129" t="str">
        <f t="shared" si="53"/>
        <v/>
      </c>
      <c r="BO75" s="130" t="str">
        <f t="shared" si="54"/>
        <v/>
      </c>
      <c r="BP75" s="18"/>
    </row>
    <row r="76" spans="1:68" x14ac:dyDescent="0.35">
      <c r="A76" s="32"/>
      <c r="B76" s="40"/>
      <c r="C76" s="14"/>
      <c r="D76" s="26">
        <v>1</v>
      </c>
      <c r="E76" s="51" t="s">
        <v>315</v>
      </c>
      <c r="F76" s="49"/>
      <c r="G76" s="47"/>
      <c r="H76" s="47"/>
      <c r="I76" s="47"/>
      <c r="J76" s="47"/>
      <c r="K76" s="47"/>
      <c r="L76" s="47"/>
      <c r="M76" s="47"/>
      <c r="N76" s="47"/>
      <c r="O76" s="69">
        <f t="shared" si="55"/>
        <v>57</v>
      </c>
      <c r="P76" s="70">
        <f t="shared" si="56"/>
        <v>64</v>
      </c>
      <c r="Q76" s="13" t="str">
        <f t="shared" si="57"/>
        <v/>
      </c>
      <c r="R76" s="13" t="str">
        <f t="shared" si="58"/>
        <v/>
      </c>
      <c r="S76" s="13" t="str">
        <f t="shared" si="59"/>
        <v/>
      </c>
      <c r="T76" s="13" t="str">
        <f t="shared" si="60"/>
        <v/>
      </c>
      <c r="U76" s="13" t="str">
        <f t="shared" si="61"/>
        <v/>
      </c>
      <c r="V76" s="13" t="str">
        <f t="shared" si="62"/>
        <v/>
      </c>
      <c r="W76" s="13" t="str">
        <f t="shared" si="63"/>
        <v/>
      </c>
      <c r="X76" s="13" t="str">
        <f t="shared" si="64"/>
        <v/>
      </c>
      <c r="Y76" s="13" t="str">
        <f t="shared" si="65"/>
        <v/>
      </c>
      <c r="Z76" s="58" t="str">
        <f t="shared" si="66"/>
        <v/>
      </c>
      <c r="AA76" s="186" t="str">
        <f t="shared" si="67"/>
        <v/>
      </c>
      <c r="AB76" s="186" t="str">
        <f t="shared" si="68"/>
        <v/>
      </c>
      <c r="AC76" s="186" t="str">
        <f t="shared" si="69"/>
        <v/>
      </c>
      <c r="AD76" s="186" t="str">
        <f t="shared" si="70"/>
        <v/>
      </c>
      <c r="AE76" s="186" t="str">
        <f t="shared" si="71"/>
        <v/>
      </c>
      <c r="AF76" s="186" t="str">
        <f t="shared" si="72"/>
        <v/>
      </c>
      <c r="AG76" s="59" t="str">
        <f t="shared" si="73"/>
        <v/>
      </c>
      <c r="AH76" s="58">
        <f t="shared" si="74"/>
        <v>0</v>
      </c>
      <c r="AI76" s="88" t="str">
        <f>IF(ISNUMBER(I76),IF(AND(I76&lt;$H76,$H76&gt;$AH76),IF(I76&gt;$AH76,($H76-I76)*Constants!$G$9,($H76-$AH76)*Constants!$G$9),0),"")</f>
        <v/>
      </c>
      <c r="AJ76" s="88" t="str">
        <f>IF(ISNUMBER(J76),IF(AND(J76&lt;$H76,$H76&gt;$AH76),IF(J76&gt;$AH76,($H76-J76)*Constants!$G$9,($H76-$AH76)*Constants!$G$9),0),"")</f>
        <v/>
      </c>
      <c r="AK76" s="88" t="str">
        <f>IF(ISNUMBER(K76),IF(AND(K76&lt;$H76,$H76&gt;$AH76),IF(K76&gt;$AH76,($H76-K76)*Constants!$G$9,($H76-$AH76)*Constants!$G$9),0),"")</f>
        <v/>
      </c>
      <c r="AL76" s="88" t="str">
        <f>IF(ISNUMBER(L76),IF(AND(L76&lt;$H76,$H76&gt;$AH76),IF(L76&gt;$AH76,($H76-L76)*Constants!$G$9,($H76-$AH76)*Constants!$G$9),0),"")</f>
        <v/>
      </c>
      <c r="AM76" s="88" t="str">
        <f>IF(ISNUMBER(M76),IF(AND(M76&lt;$H76,$H76&gt;$AH76),IF(M76&gt;$AH76,($H76-M76)*Constants!$G$9,($H76-$AH76)*Constants!$G$9),0),"")</f>
        <v/>
      </c>
      <c r="AN76" s="88" t="str">
        <f>IF(ISNUMBER(N76),IF(AND(N76&lt;$H76,$H76&gt;$AH76),IF(N76&gt;$AH76,($H76-N76)*Constants!$G$9,($H76-$AH76)*Constants!$G$9),0),"")</f>
        <v/>
      </c>
      <c r="AO76" s="88" t="str">
        <f>IF(ISNUMBER(I76),IF(AND(I76&lt;$H76,I76&lt;$AH76),IF($H76&gt;$AH76,($AH76-I76)*Constants!$G$10,($H76-I76)*Constants!$G$10),0),"")</f>
        <v/>
      </c>
      <c r="AP76" s="88" t="str">
        <f>IF(ISNUMBER(J76),IF(AND(J76&lt;$H76,J76&lt;$AH76),IF($H76&gt;$AH76,($AH76-J76)*Constants!$G$10,($H76-J76)*Constants!$G$10),0),"")</f>
        <v/>
      </c>
      <c r="AQ76" s="88" t="str">
        <f>IF(ISNUMBER(K76),IF(AND(K76&lt;$H76,K76&lt;$AH76),IF($H76&gt;$AH76,($AH76-K76)*Constants!$G$10,($H76-K76)*Constants!$G$10),0),"")</f>
        <v/>
      </c>
      <c r="AR76" s="88" t="str">
        <f>IF(ISNUMBER(L76),IF(AND(L76&lt;$H76,L76&lt;$AH76),IF($H76&gt;$AH76,($AH76-L76)*Constants!$G$10,($H76-L76)*Constants!$G$10),0),"")</f>
        <v/>
      </c>
      <c r="AS76" s="88" t="str">
        <f>IF(ISNUMBER(M76),IF(AND(M76&lt;$H76,M76&lt;$AH76),IF($H76&gt;$AH76,($AH76-M76)*Constants!$G$10,($H76-M76)*Constants!$G$10),0),"")</f>
        <v/>
      </c>
      <c r="AT76" s="88" t="str">
        <f>IF(ISNUMBER(N76),IF(AND(N76&lt;$H76,N76&lt;$AH76),IF($H76&gt;$AH76,($AH76-N76)*Constants!$G$10,($H76-N76)*Constants!$G$10),0),"")</f>
        <v/>
      </c>
      <c r="AU76" s="88" t="str">
        <f>IF(ISNUMBER(I76),IF(T76="C",(I76-Constants!$E$15-Constants!$E$14)*Constants!$G$11,0),"")</f>
        <v/>
      </c>
      <c r="AV76" s="88" t="str">
        <f>IF(ISNUMBER(J76),IF(U76="C",(J76-Constants!$E$15-Constants!$E$14)*Constants!$G$11,0),"")</f>
        <v/>
      </c>
      <c r="AW76" s="88" t="str">
        <f>IF(ISNUMBER(K76),IF(V76="C",(K76-Constants!$E$15-Constants!$E$14)*Constants!$G$11,0),"")</f>
        <v/>
      </c>
      <c r="AX76" s="88" t="str">
        <f>IF(ISNUMBER(L76),IF(W76="C",(L76-Constants!$E$15-Constants!$E$14)*Constants!$G$11,0),"")</f>
        <v/>
      </c>
      <c r="AY76" s="88" t="str">
        <f>IF(ISNUMBER(M76),IF(X76="C",(M76-Constants!$E$15-Constants!$E$14)*Constants!$G$11,0),"")</f>
        <v/>
      </c>
      <c r="AZ76" s="88" t="str">
        <f>IF(ISNUMBER(N76),IF(Y76="C",(N76-Constants!$E$15-Constants!$E$14)*Constants!$G$11,0),"")</f>
        <v/>
      </c>
      <c r="BA76" s="88" t="str">
        <f t="shared" si="75"/>
        <v/>
      </c>
      <c r="BB76" s="88" t="str">
        <f t="shared" si="76"/>
        <v/>
      </c>
      <c r="BC76" s="88" t="str">
        <f t="shared" si="77"/>
        <v/>
      </c>
      <c r="BD76" s="88" t="str">
        <f t="shared" si="77"/>
        <v/>
      </c>
      <c r="BE76" s="88" t="str">
        <f t="shared" si="78"/>
        <v/>
      </c>
      <c r="BF76" s="62" t="str">
        <f t="shared" si="79"/>
        <v/>
      </c>
      <c r="BG76" s="128" t="str">
        <f t="shared" si="46"/>
        <v/>
      </c>
      <c r="BH76" s="129" t="str">
        <f t="shared" si="47"/>
        <v/>
      </c>
      <c r="BI76" s="129" t="str">
        <f t="shared" si="48"/>
        <v/>
      </c>
      <c r="BJ76" s="129" t="str">
        <f t="shared" si="49"/>
        <v/>
      </c>
      <c r="BK76" s="129" t="str">
        <f t="shared" si="50"/>
        <v/>
      </c>
      <c r="BL76" s="129" t="str">
        <f t="shared" si="51"/>
        <v/>
      </c>
      <c r="BM76" s="129" t="str">
        <f t="shared" si="52"/>
        <v/>
      </c>
      <c r="BN76" s="129" t="str">
        <f t="shared" si="53"/>
        <v/>
      </c>
      <c r="BO76" s="130" t="str">
        <f t="shared" si="54"/>
        <v/>
      </c>
      <c r="BP76" s="18"/>
    </row>
    <row r="77" spans="1:68" x14ac:dyDescent="0.35">
      <c r="A77" s="32"/>
      <c r="B77" s="40"/>
      <c r="C77" s="14"/>
      <c r="D77" s="26">
        <v>1</v>
      </c>
      <c r="E77" s="51" t="s">
        <v>315</v>
      </c>
      <c r="F77" s="49"/>
      <c r="G77" s="47"/>
      <c r="H77" s="47"/>
      <c r="I77" s="47"/>
      <c r="J77" s="47"/>
      <c r="K77" s="47"/>
      <c r="L77" s="47"/>
      <c r="M77" s="47"/>
      <c r="N77" s="47"/>
      <c r="O77" s="69">
        <f t="shared" si="55"/>
        <v>57</v>
      </c>
      <c r="P77" s="70">
        <f t="shared" si="56"/>
        <v>64</v>
      </c>
      <c r="Q77" s="13" t="str">
        <f t="shared" si="57"/>
        <v/>
      </c>
      <c r="R77" s="13" t="str">
        <f t="shared" si="58"/>
        <v/>
      </c>
      <c r="S77" s="13" t="str">
        <f t="shared" si="59"/>
        <v/>
      </c>
      <c r="T77" s="13" t="str">
        <f t="shared" si="60"/>
        <v/>
      </c>
      <c r="U77" s="13" t="str">
        <f t="shared" si="61"/>
        <v/>
      </c>
      <c r="V77" s="13" t="str">
        <f t="shared" si="62"/>
        <v/>
      </c>
      <c r="W77" s="13" t="str">
        <f t="shared" si="63"/>
        <v/>
      </c>
      <c r="X77" s="13" t="str">
        <f t="shared" si="64"/>
        <v/>
      </c>
      <c r="Y77" s="13" t="str">
        <f t="shared" si="65"/>
        <v/>
      </c>
      <c r="Z77" s="58" t="str">
        <f t="shared" si="66"/>
        <v/>
      </c>
      <c r="AA77" s="186" t="str">
        <f t="shared" si="67"/>
        <v/>
      </c>
      <c r="AB77" s="186" t="str">
        <f t="shared" si="68"/>
        <v/>
      </c>
      <c r="AC77" s="186" t="str">
        <f t="shared" si="69"/>
        <v/>
      </c>
      <c r="AD77" s="186" t="str">
        <f t="shared" si="70"/>
        <v/>
      </c>
      <c r="AE77" s="186" t="str">
        <f t="shared" si="71"/>
        <v/>
      </c>
      <c r="AF77" s="186" t="str">
        <f t="shared" si="72"/>
        <v/>
      </c>
      <c r="AG77" s="59" t="str">
        <f t="shared" si="73"/>
        <v/>
      </c>
      <c r="AH77" s="58">
        <f t="shared" si="74"/>
        <v>0</v>
      </c>
      <c r="AI77" s="88" t="str">
        <f>IF(ISNUMBER(I77),IF(AND(I77&lt;$H77,$H77&gt;$AH77),IF(I77&gt;$AH77,($H77-I77)*Constants!$G$9,($H77-$AH77)*Constants!$G$9),0),"")</f>
        <v/>
      </c>
      <c r="AJ77" s="88" t="str">
        <f>IF(ISNUMBER(J77),IF(AND(J77&lt;$H77,$H77&gt;$AH77),IF(J77&gt;$AH77,($H77-J77)*Constants!$G$9,($H77-$AH77)*Constants!$G$9),0),"")</f>
        <v/>
      </c>
      <c r="AK77" s="88" t="str">
        <f>IF(ISNUMBER(K77),IF(AND(K77&lt;$H77,$H77&gt;$AH77),IF(K77&gt;$AH77,($H77-K77)*Constants!$G$9,($H77-$AH77)*Constants!$G$9),0),"")</f>
        <v/>
      </c>
      <c r="AL77" s="88" t="str">
        <f>IF(ISNUMBER(L77),IF(AND(L77&lt;$H77,$H77&gt;$AH77),IF(L77&gt;$AH77,($H77-L77)*Constants!$G$9,($H77-$AH77)*Constants!$G$9),0),"")</f>
        <v/>
      </c>
      <c r="AM77" s="88" t="str">
        <f>IF(ISNUMBER(M77),IF(AND(M77&lt;$H77,$H77&gt;$AH77),IF(M77&gt;$AH77,($H77-M77)*Constants!$G$9,($H77-$AH77)*Constants!$G$9),0),"")</f>
        <v/>
      </c>
      <c r="AN77" s="88" t="str">
        <f>IF(ISNUMBER(N77),IF(AND(N77&lt;$H77,$H77&gt;$AH77),IF(N77&gt;$AH77,($H77-N77)*Constants!$G$9,($H77-$AH77)*Constants!$G$9),0),"")</f>
        <v/>
      </c>
      <c r="AO77" s="88" t="str">
        <f>IF(ISNUMBER(I77),IF(AND(I77&lt;$H77,I77&lt;$AH77),IF($H77&gt;$AH77,($AH77-I77)*Constants!$G$10,($H77-I77)*Constants!$G$10),0),"")</f>
        <v/>
      </c>
      <c r="AP77" s="88" t="str">
        <f>IF(ISNUMBER(J77),IF(AND(J77&lt;$H77,J77&lt;$AH77),IF($H77&gt;$AH77,($AH77-J77)*Constants!$G$10,($H77-J77)*Constants!$G$10),0),"")</f>
        <v/>
      </c>
      <c r="AQ77" s="88" t="str">
        <f>IF(ISNUMBER(K77),IF(AND(K77&lt;$H77,K77&lt;$AH77),IF($H77&gt;$AH77,($AH77-K77)*Constants!$G$10,($H77-K77)*Constants!$G$10),0),"")</f>
        <v/>
      </c>
      <c r="AR77" s="88" t="str">
        <f>IF(ISNUMBER(L77),IF(AND(L77&lt;$H77,L77&lt;$AH77),IF($H77&gt;$AH77,($AH77-L77)*Constants!$G$10,($H77-L77)*Constants!$G$10),0),"")</f>
        <v/>
      </c>
      <c r="AS77" s="88" t="str">
        <f>IF(ISNUMBER(M77),IF(AND(M77&lt;$H77,M77&lt;$AH77),IF($H77&gt;$AH77,($AH77-M77)*Constants!$G$10,($H77-M77)*Constants!$G$10),0),"")</f>
        <v/>
      </c>
      <c r="AT77" s="88" t="str">
        <f>IF(ISNUMBER(N77),IF(AND(N77&lt;$H77,N77&lt;$AH77),IF($H77&gt;$AH77,($AH77-N77)*Constants!$G$10,($H77-N77)*Constants!$G$10),0),"")</f>
        <v/>
      </c>
      <c r="AU77" s="88" t="str">
        <f>IF(ISNUMBER(I77),IF(T77="C",(I77-Constants!$E$15-Constants!$E$14)*Constants!$G$11,0),"")</f>
        <v/>
      </c>
      <c r="AV77" s="88" t="str">
        <f>IF(ISNUMBER(J77),IF(U77="C",(J77-Constants!$E$15-Constants!$E$14)*Constants!$G$11,0),"")</f>
        <v/>
      </c>
      <c r="AW77" s="88" t="str">
        <f>IF(ISNUMBER(K77),IF(V77="C",(K77-Constants!$E$15-Constants!$E$14)*Constants!$G$11,0),"")</f>
        <v/>
      </c>
      <c r="AX77" s="88" t="str">
        <f>IF(ISNUMBER(L77),IF(W77="C",(L77-Constants!$E$15-Constants!$E$14)*Constants!$G$11,0),"")</f>
        <v/>
      </c>
      <c r="AY77" s="88" t="str">
        <f>IF(ISNUMBER(M77),IF(X77="C",(M77-Constants!$E$15-Constants!$E$14)*Constants!$G$11,0),"")</f>
        <v/>
      </c>
      <c r="AZ77" s="88" t="str">
        <f>IF(ISNUMBER(N77),IF(Y77="C",(N77-Constants!$E$15-Constants!$E$14)*Constants!$G$11,0),"")</f>
        <v/>
      </c>
      <c r="BA77" s="88" t="str">
        <f t="shared" si="75"/>
        <v/>
      </c>
      <c r="BB77" s="88" t="str">
        <f t="shared" si="76"/>
        <v/>
      </c>
      <c r="BC77" s="88" t="str">
        <f t="shared" si="77"/>
        <v/>
      </c>
      <c r="BD77" s="88" t="str">
        <f t="shared" si="77"/>
        <v/>
      </c>
      <c r="BE77" s="88" t="str">
        <f t="shared" si="78"/>
        <v/>
      </c>
      <c r="BF77" s="62" t="str">
        <f t="shared" si="79"/>
        <v/>
      </c>
      <c r="BG77" s="128" t="str">
        <f t="shared" si="46"/>
        <v/>
      </c>
      <c r="BH77" s="129" t="str">
        <f t="shared" si="47"/>
        <v/>
      </c>
      <c r="BI77" s="129" t="str">
        <f t="shared" si="48"/>
        <v/>
      </c>
      <c r="BJ77" s="129" t="str">
        <f t="shared" si="49"/>
        <v/>
      </c>
      <c r="BK77" s="129" t="str">
        <f t="shared" si="50"/>
        <v/>
      </c>
      <c r="BL77" s="129" t="str">
        <f t="shared" si="51"/>
        <v/>
      </c>
      <c r="BM77" s="129" t="str">
        <f t="shared" si="52"/>
        <v/>
      </c>
      <c r="BN77" s="129" t="str">
        <f t="shared" si="53"/>
        <v/>
      </c>
      <c r="BO77" s="130" t="str">
        <f t="shared" si="54"/>
        <v/>
      </c>
      <c r="BP77" s="18"/>
    </row>
    <row r="78" spans="1:68" x14ac:dyDescent="0.35">
      <c r="A78" s="32"/>
      <c r="B78" s="40"/>
      <c r="C78" s="14"/>
      <c r="D78" s="26">
        <v>1</v>
      </c>
      <c r="E78" s="51" t="s">
        <v>315</v>
      </c>
      <c r="F78" s="49"/>
      <c r="G78" s="47"/>
      <c r="H78" s="47"/>
      <c r="I78" s="47"/>
      <c r="J78" s="47"/>
      <c r="K78" s="47"/>
      <c r="L78" s="47"/>
      <c r="M78" s="47"/>
      <c r="N78" s="47"/>
      <c r="O78" s="69">
        <f t="shared" si="55"/>
        <v>57</v>
      </c>
      <c r="P78" s="70">
        <f t="shared" si="56"/>
        <v>64</v>
      </c>
      <c r="Q78" s="13" t="str">
        <f t="shared" si="57"/>
        <v/>
      </c>
      <c r="R78" s="13" t="str">
        <f t="shared" si="58"/>
        <v/>
      </c>
      <c r="S78" s="13" t="str">
        <f t="shared" si="59"/>
        <v/>
      </c>
      <c r="T78" s="13" t="str">
        <f t="shared" si="60"/>
        <v/>
      </c>
      <c r="U78" s="13" t="str">
        <f t="shared" si="61"/>
        <v/>
      </c>
      <c r="V78" s="13" t="str">
        <f t="shared" si="62"/>
        <v/>
      </c>
      <c r="W78" s="13" t="str">
        <f t="shared" si="63"/>
        <v/>
      </c>
      <c r="X78" s="13" t="str">
        <f t="shared" si="64"/>
        <v/>
      </c>
      <c r="Y78" s="13" t="str">
        <f t="shared" si="65"/>
        <v/>
      </c>
      <c r="Z78" s="58" t="str">
        <f t="shared" si="66"/>
        <v/>
      </c>
      <c r="AA78" s="186" t="str">
        <f t="shared" si="67"/>
        <v/>
      </c>
      <c r="AB78" s="186" t="str">
        <f t="shared" si="68"/>
        <v/>
      </c>
      <c r="AC78" s="186" t="str">
        <f t="shared" si="69"/>
        <v/>
      </c>
      <c r="AD78" s="186" t="str">
        <f t="shared" si="70"/>
        <v/>
      </c>
      <c r="AE78" s="186" t="str">
        <f t="shared" si="71"/>
        <v/>
      </c>
      <c r="AF78" s="186" t="str">
        <f t="shared" si="72"/>
        <v/>
      </c>
      <c r="AG78" s="59" t="str">
        <f t="shared" si="73"/>
        <v/>
      </c>
      <c r="AH78" s="58">
        <f t="shared" si="74"/>
        <v>0</v>
      </c>
      <c r="AI78" s="88" t="str">
        <f>IF(ISNUMBER(I78),IF(AND(I78&lt;$H78,$H78&gt;$AH78),IF(I78&gt;$AH78,($H78-I78)*Constants!$G$9,($H78-$AH78)*Constants!$G$9),0),"")</f>
        <v/>
      </c>
      <c r="AJ78" s="88" t="str">
        <f>IF(ISNUMBER(J78),IF(AND(J78&lt;$H78,$H78&gt;$AH78),IF(J78&gt;$AH78,($H78-J78)*Constants!$G$9,($H78-$AH78)*Constants!$G$9),0),"")</f>
        <v/>
      </c>
      <c r="AK78" s="88" t="str">
        <f>IF(ISNUMBER(K78),IF(AND(K78&lt;$H78,$H78&gt;$AH78),IF(K78&gt;$AH78,($H78-K78)*Constants!$G$9,($H78-$AH78)*Constants!$G$9),0),"")</f>
        <v/>
      </c>
      <c r="AL78" s="88" t="str">
        <f>IF(ISNUMBER(L78),IF(AND(L78&lt;$H78,$H78&gt;$AH78),IF(L78&gt;$AH78,($H78-L78)*Constants!$G$9,($H78-$AH78)*Constants!$G$9),0),"")</f>
        <v/>
      </c>
      <c r="AM78" s="88" t="str">
        <f>IF(ISNUMBER(M78),IF(AND(M78&lt;$H78,$H78&gt;$AH78),IF(M78&gt;$AH78,($H78-M78)*Constants!$G$9,($H78-$AH78)*Constants!$G$9),0),"")</f>
        <v/>
      </c>
      <c r="AN78" s="88" t="str">
        <f>IF(ISNUMBER(N78),IF(AND(N78&lt;$H78,$H78&gt;$AH78),IF(N78&gt;$AH78,($H78-N78)*Constants!$G$9,($H78-$AH78)*Constants!$G$9),0),"")</f>
        <v/>
      </c>
      <c r="AO78" s="88" t="str">
        <f>IF(ISNUMBER(I78),IF(AND(I78&lt;$H78,I78&lt;$AH78),IF($H78&gt;$AH78,($AH78-I78)*Constants!$G$10,($H78-I78)*Constants!$G$10),0),"")</f>
        <v/>
      </c>
      <c r="AP78" s="88" t="str">
        <f>IF(ISNUMBER(J78),IF(AND(J78&lt;$H78,J78&lt;$AH78),IF($H78&gt;$AH78,($AH78-J78)*Constants!$G$10,($H78-J78)*Constants!$G$10),0),"")</f>
        <v/>
      </c>
      <c r="AQ78" s="88" t="str">
        <f>IF(ISNUMBER(K78),IF(AND(K78&lt;$H78,K78&lt;$AH78),IF($H78&gt;$AH78,($AH78-K78)*Constants!$G$10,($H78-K78)*Constants!$G$10),0),"")</f>
        <v/>
      </c>
      <c r="AR78" s="88" t="str">
        <f>IF(ISNUMBER(L78),IF(AND(L78&lt;$H78,L78&lt;$AH78),IF($H78&gt;$AH78,($AH78-L78)*Constants!$G$10,($H78-L78)*Constants!$G$10),0),"")</f>
        <v/>
      </c>
      <c r="AS78" s="88" t="str">
        <f>IF(ISNUMBER(M78),IF(AND(M78&lt;$H78,M78&lt;$AH78),IF($H78&gt;$AH78,($AH78-M78)*Constants!$G$10,($H78-M78)*Constants!$G$10),0),"")</f>
        <v/>
      </c>
      <c r="AT78" s="88" t="str">
        <f>IF(ISNUMBER(N78),IF(AND(N78&lt;$H78,N78&lt;$AH78),IF($H78&gt;$AH78,($AH78-N78)*Constants!$G$10,($H78-N78)*Constants!$G$10),0),"")</f>
        <v/>
      </c>
      <c r="AU78" s="88" t="str">
        <f>IF(ISNUMBER(I78),IF(T78="C",(I78-Constants!$E$15-Constants!$E$14)*Constants!$G$11,0),"")</f>
        <v/>
      </c>
      <c r="AV78" s="88" t="str">
        <f>IF(ISNUMBER(J78),IF(U78="C",(J78-Constants!$E$15-Constants!$E$14)*Constants!$G$11,0),"")</f>
        <v/>
      </c>
      <c r="AW78" s="88" t="str">
        <f>IF(ISNUMBER(K78),IF(V78="C",(K78-Constants!$E$15-Constants!$E$14)*Constants!$G$11,0),"")</f>
        <v/>
      </c>
      <c r="AX78" s="88" t="str">
        <f>IF(ISNUMBER(L78),IF(W78="C",(L78-Constants!$E$15-Constants!$E$14)*Constants!$G$11,0),"")</f>
        <v/>
      </c>
      <c r="AY78" s="88" t="str">
        <f>IF(ISNUMBER(M78),IF(X78="C",(M78-Constants!$E$15-Constants!$E$14)*Constants!$G$11,0),"")</f>
        <v/>
      </c>
      <c r="AZ78" s="88" t="str">
        <f>IF(ISNUMBER(N78),IF(Y78="C",(N78-Constants!$E$15-Constants!$E$14)*Constants!$G$11,0),"")</f>
        <v/>
      </c>
      <c r="BA78" s="88" t="str">
        <f t="shared" si="75"/>
        <v/>
      </c>
      <c r="BB78" s="88" t="str">
        <f t="shared" si="76"/>
        <v/>
      </c>
      <c r="BC78" s="88" t="str">
        <f t="shared" si="77"/>
        <v/>
      </c>
      <c r="BD78" s="88" t="str">
        <f t="shared" si="77"/>
        <v/>
      </c>
      <c r="BE78" s="88" t="str">
        <f t="shared" si="78"/>
        <v/>
      </c>
      <c r="BF78" s="62" t="str">
        <f t="shared" si="79"/>
        <v/>
      </c>
      <c r="BG78" s="128" t="str">
        <f t="shared" si="46"/>
        <v/>
      </c>
      <c r="BH78" s="129" t="str">
        <f t="shared" si="47"/>
        <v/>
      </c>
      <c r="BI78" s="129" t="str">
        <f t="shared" si="48"/>
        <v/>
      </c>
      <c r="BJ78" s="129" t="str">
        <f t="shared" si="49"/>
        <v/>
      </c>
      <c r="BK78" s="129" t="str">
        <f t="shared" si="50"/>
        <v/>
      </c>
      <c r="BL78" s="129" t="str">
        <f t="shared" si="51"/>
        <v/>
      </c>
      <c r="BM78" s="129" t="str">
        <f t="shared" si="52"/>
        <v/>
      </c>
      <c r="BN78" s="129" t="str">
        <f t="shared" si="53"/>
        <v/>
      </c>
      <c r="BO78" s="130" t="str">
        <f t="shared" si="54"/>
        <v/>
      </c>
      <c r="BP78" s="18"/>
    </row>
    <row r="79" spans="1:68" x14ac:dyDescent="0.35">
      <c r="A79" s="32"/>
      <c r="B79" s="40"/>
      <c r="C79" s="14"/>
      <c r="D79" s="26">
        <v>1</v>
      </c>
      <c r="E79" s="51" t="s">
        <v>315</v>
      </c>
      <c r="F79" s="49"/>
      <c r="G79" s="47"/>
      <c r="H79" s="47"/>
      <c r="I79" s="47"/>
      <c r="J79" s="47"/>
      <c r="K79" s="47"/>
      <c r="L79" s="47"/>
      <c r="M79" s="47"/>
      <c r="N79" s="47"/>
      <c r="O79" s="69">
        <f t="shared" si="55"/>
        <v>57</v>
      </c>
      <c r="P79" s="70">
        <f t="shared" si="56"/>
        <v>64</v>
      </c>
      <c r="Q79" s="13" t="str">
        <f t="shared" si="57"/>
        <v/>
      </c>
      <c r="R79" s="13" t="str">
        <f t="shared" si="58"/>
        <v/>
      </c>
      <c r="S79" s="13" t="str">
        <f t="shared" si="59"/>
        <v/>
      </c>
      <c r="T79" s="13" t="str">
        <f t="shared" si="60"/>
        <v/>
      </c>
      <c r="U79" s="13" t="str">
        <f t="shared" si="61"/>
        <v/>
      </c>
      <c r="V79" s="13" t="str">
        <f t="shared" si="62"/>
        <v/>
      </c>
      <c r="W79" s="13" t="str">
        <f t="shared" si="63"/>
        <v/>
      </c>
      <c r="X79" s="13" t="str">
        <f t="shared" si="64"/>
        <v/>
      </c>
      <c r="Y79" s="13" t="str">
        <f t="shared" si="65"/>
        <v/>
      </c>
      <c r="Z79" s="58" t="str">
        <f t="shared" si="66"/>
        <v/>
      </c>
      <c r="AA79" s="186" t="str">
        <f t="shared" si="67"/>
        <v/>
      </c>
      <c r="AB79" s="186" t="str">
        <f t="shared" si="68"/>
        <v/>
      </c>
      <c r="AC79" s="186" t="str">
        <f t="shared" si="69"/>
        <v/>
      </c>
      <c r="AD79" s="186" t="str">
        <f t="shared" si="70"/>
        <v/>
      </c>
      <c r="AE79" s="186" t="str">
        <f t="shared" si="71"/>
        <v/>
      </c>
      <c r="AF79" s="186" t="str">
        <f t="shared" si="72"/>
        <v/>
      </c>
      <c r="AG79" s="59" t="str">
        <f t="shared" si="73"/>
        <v/>
      </c>
      <c r="AH79" s="58">
        <f t="shared" si="74"/>
        <v>0</v>
      </c>
      <c r="AI79" s="88" t="str">
        <f>IF(ISNUMBER(I79),IF(AND(I79&lt;$H79,$H79&gt;$AH79),IF(I79&gt;$AH79,($H79-I79)*Constants!$G$9,($H79-$AH79)*Constants!$G$9),0),"")</f>
        <v/>
      </c>
      <c r="AJ79" s="88" t="str">
        <f>IF(ISNUMBER(J79),IF(AND(J79&lt;$H79,$H79&gt;$AH79),IF(J79&gt;$AH79,($H79-J79)*Constants!$G$9,($H79-$AH79)*Constants!$G$9),0),"")</f>
        <v/>
      </c>
      <c r="AK79" s="88" t="str">
        <f>IF(ISNUMBER(K79),IF(AND(K79&lt;$H79,$H79&gt;$AH79),IF(K79&gt;$AH79,($H79-K79)*Constants!$G$9,($H79-$AH79)*Constants!$G$9),0),"")</f>
        <v/>
      </c>
      <c r="AL79" s="88" t="str">
        <f>IF(ISNUMBER(L79),IF(AND(L79&lt;$H79,$H79&gt;$AH79),IF(L79&gt;$AH79,($H79-L79)*Constants!$G$9,($H79-$AH79)*Constants!$G$9),0),"")</f>
        <v/>
      </c>
      <c r="AM79" s="88" t="str">
        <f>IF(ISNUMBER(M79),IF(AND(M79&lt;$H79,$H79&gt;$AH79),IF(M79&gt;$AH79,($H79-M79)*Constants!$G$9,($H79-$AH79)*Constants!$G$9),0),"")</f>
        <v/>
      </c>
      <c r="AN79" s="88" t="str">
        <f>IF(ISNUMBER(N79),IF(AND(N79&lt;$H79,$H79&gt;$AH79),IF(N79&gt;$AH79,($H79-N79)*Constants!$G$9,($H79-$AH79)*Constants!$G$9),0),"")</f>
        <v/>
      </c>
      <c r="AO79" s="88" t="str">
        <f>IF(ISNUMBER(I79),IF(AND(I79&lt;$H79,I79&lt;$AH79),IF($H79&gt;$AH79,($AH79-I79)*Constants!$G$10,($H79-I79)*Constants!$G$10),0),"")</f>
        <v/>
      </c>
      <c r="AP79" s="88" t="str">
        <f>IF(ISNUMBER(J79),IF(AND(J79&lt;$H79,J79&lt;$AH79),IF($H79&gt;$AH79,($AH79-J79)*Constants!$G$10,($H79-J79)*Constants!$G$10),0),"")</f>
        <v/>
      </c>
      <c r="AQ79" s="88" t="str">
        <f>IF(ISNUMBER(K79),IF(AND(K79&lt;$H79,K79&lt;$AH79),IF($H79&gt;$AH79,($AH79-K79)*Constants!$G$10,($H79-K79)*Constants!$G$10),0),"")</f>
        <v/>
      </c>
      <c r="AR79" s="88" t="str">
        <f>IF(ISNUMBER(L79),IF(AND(L79&lt;$H79,L79&lt;$AH79),IF($H79&gt;$AH79,($AH79-L79)*Constants!$G$10,($H79-L79)*Constants!$G$10),0),"")</f>
        <v/>
      </c>
      <c r="AS79" s="88" t="str">
        <f>IF(ISNUMBER(M79),IF(AND(M79&lt;$H79,M79&lt;$AH79),IF($H79&gt;$AH79,($AH79-M79)*Constants!$G$10,($H79-M79)*Constants!$G$10),0),"")</f>
        <v/>
      </c>
      <c r="AT79" s="88" t="str">
        <f>IF(ISNUMBER(N79),IF(AND(N79&lt;$H79,N79&lt;$AH79),IF($H79&gt;$AH79,($AH79-N79)*Constants!$G$10,($H79-N79)*Constants!$G$10),0),"")</f>
        <v/>
      </c>
      <c r="AU79" s="88" t="str">
        <f>IF(ISNUMBER(I79),IF(T79="C",(I79-Constants!$E$15-Constants!$E$14)*Constants!$G$11,0),"")</f>
        <v/>
      </c>
      <c r="AV79" s="88" t="str">
        <f>IF(ISNUMBER(J79),IF(U79="C",(J79-Constants!$E$15-Constants!$E$14)*Constants!$G$11,0),"")</f>
        <v/>
      </c>
      <c r="AW79" s="88" t="str">
        <f>IF(ISNUMBER(K79),IF(V79="C",(K79-Constants!$E$15-Constants!$E$14)*Constants!$G$11,0),"")</f>
        <v/>
      </c>
      <c r="AX79" s="88" t="str">
        <f>IF(ISNUMBER(L79),IF(W79="C",(L79-Constants!$E$15-Constants!$E$14)*Constants!$G$11,0),"")</f>
        <v/>
      </c>
      <c r="AY79" s="88" t="str">
        <f>IF(ISNUMBER(M79),IF(X79="C",(M79-Constants!$E$15-Constants!$E$14)*Constants!$G$11,0),"")</f>
        <v/>
      </c>
      <c r="AZ79" s="88" t="str">
        <f>IF(ISNUMBER(N79),IF(Y79="C",(N79-Constants!$E$15-Constants!$E$14)*Constants!$G$11,0),"")</f>
        <v/>
      </c>
      <c r="BA79" s="88" t="str">
        <f t="shared" si="75"/>
        <v/>
      </c>
      <c r="BB79" s="88" t="str">
        <f t="shared" si="76"/>
        <v/>
      </c>
      <c r="BC79" s="88" t="str">
        <f t="shared" si="77"/>
        <v/>
      </c>
      <c r="BD79" s="88" t="str">
        <f t="shared" si="77"/>
        <v/>
      </c>
      <c r="BE79" s="88" t="str">
        <f t="shared" si="78"/>
        <v/>
      </c>
      <c r="BF79" s="62" t="str">
        <f t="shared" si="79"/>
        <v/>
      </c>
      <c r="BG79" s="128" t="str">
        <f t="shared" si="46"/>
        <v/>
      </c>
      <c r="BH79" s="129" t="str">
        <f t="shared" si="47"/>
        <v/>
      </c>
      <c r="BI79" s="129" t="str">
        <f t="shared" si="48"/>
        <v/>
      </c>
      <c r="BJ79" s="129" t="str">
        <f t="shared" si="49"/>
        <v/>
      </c>
      <c r="BK79" s="129" t="str">
        <f t="shared" si="50"/>
        <v/>
      </c>
      <c r="BL79" s="129" t="str">
        <f t="shared" si="51"/>
        <v/>
      </c>
      <c r="BM79" s="129" t="str">
        <f t="shared" si="52"/>
        <v/>
      </c>
      <c r="BN79" s="129" t="str">
        <f t="shared" si="53"/>
        <v/>
      </c>
      <c r="BO79" s="130" t="str">
        <f t="shared" si="54"/>
        <v/>
      </c>
      <c r="BP79" s="18"/>
    </row>
    <row r="80" spans="1:68" x14ac:dyDescent="0.35">
      <c r="A80" s="32"/>
      <c r="B80" s="40"/>
      <c r="C80" s="14"/>
      <c r="D80" s="26">
        <v>1</v>
      </c>
      <c r="E80" s="51" t="s">
        <v>315</v>
      </c>
      <c r="F80" s="49"/>
      <c r="G80" s="47"/>
      <c r="H80" s="47"/>
      <c r="I80" s="47"/>
      <c r="J80" s="47"/>
      <c r="K80" s="47"/>
      <c r="L80" s="47"/>
      <c r="M80" s="47"/>
      <c r="N80" s="47"/>
      <c r="O80" s="69">
        <f t="shared" si="55"/>
        <v>57</v>
      </c>
      <c r="P80" s="70">
        <f t="shared" si="56"/>
        <v>64</v>
      </c>
      <c r="Q80" s="13" t="str">
        <f t="shared" si="57"/>
        <v/>
      </c>
      <c r="R80" s="13" t="str">
        <f t="shared" si="58"/>
        <v/>
      </c>
      <c r="S80" s="13" t="str">
        <f t="shared" si="59"/>
        <v/>
      </c>
      <c r="T80" s="13" t="str">
        <f t="shared" si="60"/>
        <v/>
      </c>
      <c r="U80" s="13" t="str">
        <f t="shared" si="61"/>
        <v/>
      </c>
      <c r="V80" s="13" t="str">
        <f t="shared" si="62"/>
        <v/>
      </c>
      <c r="W80" s="13" t="str">
        <f t="shared" si="63"/>
        <v/>
      </c>
      <c r="X80" s="13" t="str">
        <f t="shared" si="64"/>
        <v/>
      </c>
      <c r="Y80" s="13" t="str">
        <f t="shared" si="65"/>
        <v/>
      </c>
      <c r="Z80" s="58" t="str">
        <f t="shared" si="66"/>
        <v/>
      </c>
      <c r="AA80" s="186" t="str">
        <f t="shared" si="67"/>
        <v/>
      </c>
      <c r="AB80" s="186" t="str">
        <f t="shared" si="68"/>
        <v/>
      </c>
      <c r="AC80" s="186" t="str">
        <f t="shared" si="69"/>
        <v/>
      </c>
      <c r="AD80" s="186" t="str">
        <f t="shared" si="70"/>
        <v/>
      </c>
      <c r="AE80" s="186" t="str">
        <f t="shared" si="71"/>
        <v/>
      </c>
      <c r="AF80" s="186" t="str">
        <f t="shared" si="72"/>
        <v/>
      </c>
      <c r="AG80" s="59" t="str">
        <f t="shared" si="73"/>
        <v/>
      </c>
      <c r="AH80" s="58">
        <f t="shared" si="74"/>
        <v>0</v>
      </c>
      <c r="AI80" s="88" t="str">
        <f>IF(ISNUMBER(I80),IF(AND(I80&lt;$H80,$H80&gt;$AH80),IF(I80&gt;$AH80,($H80-I80)*Constants!$G$9,($H80-$AH80)*Constants!$G$9),0),"")</f>
        <v/>
      </c>
      <c r="AJ80" s="88" t="str">
        <f>IF(ISNUMBER(J80),IF(AND(J80&lt;$H80,$H80&gt;$AH80),IF(J80&gt;$AH80,($H80-J80)*Constants!$G$9,($H80-$AH80)*Constants!$G$9),0),"")</f>
        <v/>
      </c>
      <c r="AK80" s="88" t="str">
        <f>IF(ISNUMBER(K80),IF(AND(K80&lt;$H80,$H80&gt;$AH80),IF(K80&gt;$AH80,($H80-K80)*Constants!$G$9,($H80-$AH80)*Constants!$G$9),0),"")</f>
        <v/>
      </c>
      <c r="AL80" s="88" t="str">
        <f>IF(ISNUMBER(L80),IF(AND(L80&lt;$H80,$H80&gt;$AH80),IF(L80&gt;$AH80,($H80-L80)*Constants!$G$9,($H80-$AH80)*Constants!$G$9),0),"")</f>
        <v/>
      </c>
      <c r="AM80" s="88" t="str">
        <f>IF(ISNUMBER(M80),IF(AND(M80&lt;$H80,$H80&gt;$AH80),IF(M80&gt;$AH80,($H80-M80)*Constants!$G$9,($H80-$AH80)*Constants!$G$9),0),"")</f>
        <v/>
      </c>
      <c r="AN80" s="88" t="str">
        <f>IF(ISNUMBER(N80),IF(AND(N80&lt;$H80,$H80&gt;$AH80),IF(N80&gt;$AH80,($H80-N80)*Constants!$G$9,($H80-$AH80)*Constants!$G$9),0),"")</f>
        <v/>
      </c>
      <c r="AO80" s="88" t="str">
        <f>IF(ISNUMBER(I80),IF(AND(I80&lt;$H80,I80&lt;$AH80),IF($H80&gt;$AH80,($AH80-I80)*Constants!$G$10,($H80-I80)*Constants!$G$10),0),"")</f>
        <v/>
      </c>
      <c r="AP80" s="88" t="str">
        <f>IF(ISNUMBER(J80),IF(AND(J80&lt;$H80,J80&lt;$AH80),IF($H80&gt;$AH80,($AH80-J80)*Constants!$G$10,($H80-J80)*Constants!$G$10),0),"")</f>
        <v/>
      </c>
      <c r="AQ80" s="88" t="str">
        <f>IF(ISNUMBER(K80),IF(AND(K80&lt;$H80,K80&lt;$AH80),IF($H80&gt;$AH80,($AH80-K80)*Constants!$G$10,($H80-K80)*Constants!$G$10),0),"")</f>
        <v/>
      </c>
      <c r="AR80" s="88" t="str">
        <f>IF(ISNUMBER(L80),IF(AND(L80&lt;$H80,L80&lt;$AH80),IF($H80&gt;$AH80,($AH80-L80)*Constants!$G$10,($H80-L80)*Constants!$G$10),0),"")</f>
        <v/>
      </c>
      <c r="AS80" s="88" t="str">
        <f>IF(ISNUMBER(M80),IF(AND(M80&lt;$H80,M80&lt;$AH80),IF($H80&gt;$AH80,($AH80-M80)*Constants!$G$10,($H80-M80)*Constants!$G$10),0),"")</f>
        <v/>
      </c>
      <c r="AT80" s="88" t="str">
        <f>IF(ISNUMBER(N80),IF(AND(N80&lt;$H80,N80&lt;$AH80),IF($H80&gt;$AH80,($AH80-N80)*Constants!$G$10,($H80-N80)*Constants!$G$10),0),"")</f>
        <v/>
      </c>
      <c r="AU80" s="88" t="str">
        <f>IF(ISNUMBER(I80),IF(T80="C",(I80-Constants!$E$15-Constants!$E$14)*Constants!$G$11,0),"")</f>
        <v/>
      </c>
      <c r="AV80" s="88" t="str">
        <f>IF(ISNUMBER(J80),IF(U80="C",(J80-Constants!$E$15-Constants!$E$14)*Constants!$G$11,0),"")</f>
        <v/>
      </c>
      <c r="AW80" s="88" t="str">
        <f>IF(ISNUMBER(K80),IF(V80="C",(K80-Constants!$E$15-Constants!$E$14)*Constants!$G$11,0),"")</f>
        <v/>
      </c>
      <c r="AX80" s="88" t="str">
        <f>IF(ISNUMBER(L80),IF(W80="C",(L80-Constants!$E$15-Constants!$E$14)*Constants!$G$11,0),"")</f>
        <v/>
      </c>
      <c r="AY80" s="88" t="str">
        <f>IF(ISNUMBER(M80),IF(X80="C",(M80-Constants!$E$15-Constants!$E$14)*Constants!$G$11,0),"")</f>
        <v/>
      </c>
      <c r="AZ80" s="88" t="str">
        <f>IF(ISNUMBER(N80),IF(Y80="C",(N80-Constants!$E$15-Constants!$E$14)*Constants!$G$11,0),"")</f>
        <v/>
      </c>
      <c r="BA80" s="88" t="str">
        <f t="shared" si="75"/>
        <v/>
      </c>
      <c r="BB80" s="88" t="str">
        <f t="shared" si="76"/>
        <v/>
      </c>
      <c r="BC80" s="88" t="str">
        <f t="shared" si="77"/>
        <v/>
      </c>
      <c r="BD80" s="88" t="str">
        <f t="shared" si="77"/>
        <v/>
      </c>
      <c r="BE80" s="88" t="str">
        <f t="shared" si="78"/>
        <v/>
      </c>
      <c r="BF80" s="62" t="str">
        <f t="shared" si="79"/>
        <v/>
      </c>
      <c r="BG80" s="128" t="str">
        <f t="shared" si="46"/>
        <v/>
      </c>
      <c r="BH80" s="129" t="str">
        <f t="shared" si="47"/>
        <v/>
      </c>
      <c r="BI80" s="129" t="str">
        <f t="shared" si="48"/>
        <v/>
      </c>
      <c r="BJ80" s="129" t="str">
        <f t="shared" si="49"/>
        <v/>
      </c>
      <c r="BK80" s="129" t="str">
        <f t="shared" si="50"/>
        <v/>
      </c>
      <c r="BL80" s="129" t="str">
        <f t="shared" si="51"/>
        <v/>
      </c>
      <c r="BM80" s="129" t="str">
        <f t="shared" si="52"/>
        <v/>
      </c>
      <c r="BN80" s="129" t="str">
        <f t="shared" si="53"/>
        <v/>
      </c>
      <c r="BO80" s="130" t="str">
        <f t="shared" si="54"/>
        <v/>
      </c>
      <c r="BP80" s="18"/>
    </row>
    <row r="81" spans="1:68" x14ac:dyDescent="0.35">
      <c r="A81" s="32"/>
      <c r="B81" s="40"/>
      <c r="C81" s="14"/>
      <c r="D81" s="26">
        <v>1</v>
      </c>
      <c r="E81" s="51" t="s">
        <v>315</v>
      </c>
      <c r="F81" s="49"/>
      <c r="G81" s="47"/>
      <c r="H81" s="47"/>
      <c r="I81" s="47"/>
      <c r="J81" s="47"/>
      <c r="K81" s="47"/>
      <c r="L81" s="47"/>
      <c r="M81" s="47"/>
      <c r="N81" s="47"/>
      <c r="O81" s="69">
        <f t="shared" si="55"/>
        <v>57</v>
      </c>
      <c r="P81" s="70">
        <f t="shared" si="56"/>
        <v>64</v>
      </c>
      <c r="Q81" s="13" t="str">
        <f t="shared" si="57"/>
        <v/>
      </c>
      <c r="R81" s="13" t="str">
        <f t="shared" si="58"/>
        <v/>
      </c>
      <c r="S81" s="13" t="str">
        <f t="shared" si="59"/>
        <v/>
      </c>
      <c r="T81" s="13" t="str">
        <f t="shared" si="60"/>
        <v/>
      </c>
      <c r="U81" s="13" t="str">
        <f t="shared" si="61"/>
        <v/>
      </c>
      <c r="V81" s="13" t="str">
        <f t="shared" si="62"/>
        <v/>
      </c>
      <c r="W81" s="13" t="str">
        <f t="shared" si="63"/>
        <v/>
      </c>
      <c r="X81" s="13" t="str">
        <f t="shared" si="64"/>
        <v/>
      </c>
      <c r="Y81" s="13" t="str">
        <f t="shared" si="65"/>
        <v/>
      </c>
      <c r="Z81" s="58" t="str">
        <f t="shared" si="66"/>
        <v/>
      </c>
      <c r="AA81" s="186" t="str">
        <f t="shared" si="67"/>
        <v/>
      </c>
      <c r="AB81" s="186" t="str">
        <f t="shared" si="68"/>
        <v/>
      </c>
      <c r="AC81" s="186" t="str">
        <f t="shared" si="69"/>
        <v/>
      </c>
      <c r="AD81" s="186" t="str">
        <f t="shared" si="70"/>
        <v/>
      </c>
      <c r="AE81" s="186" t="str">
        <f t="shared" si="71"/>
        <v/>
      </c>
      <c r="AF81" s="186" t="str">
        <f t="shared" si="72"/>
        <v/>
      </c>
      <c r="AG81" s="59" t="str">
        <f t="shared" si="73"/>
        <v/>
      </c>
      <c r="AH81" s="58">
        <f t="shared" si="74"/>
        <v>0</v>
      </c>
      <c r="AI81" s="88" t="str">
        <f>IF(ISNUMBER(I81),IF(AND(I81&lt;$H81,$H81&gt;$AH81),IF(I81&gt;$AH81,($H81-I81)*Constants!$G$9,($H81-$AH81)*Constants!$G$9),0),"")</f>
        <v/>
      </c>
      <c r="AJ81" s="88" t="str">
        <f>IF(ISNUMBER(J81),IF(AND(J81&lt;$H81,$H81&gt;$AH81),IF(J81&gt;$AH81,($H81-J81)*Constants!$G$9,($H81-$AH81)*Constants!$G$9),0),"")</f>
        <v/>
      </c>
      <c r="AK81" s="88" t="str">
        <f>IF(ISNUMBER(K81),IF(AND(K81&lt;$H81,$H81&gt;$AH81),IF(K81&gt;$AH81,($H81-K81)*Constants!$G$9,($H81-$AH81)*Constants!$G$9),0),"")</f>
        <v/>
      </c>
      <c r="AL81" s="88" t="str">
        <f>IF(ISNUMBER(L81),IF(AND(L81&lt;$H81,$H81&gt;$AH81),IF(L81&gt;$AH81,($H81-L81)*Constants!$G$9,($H81-$AH81)*Constants!$G$9),0),"")</f>
        <v/>
      </c>
      <c r="AM81" s="88" t="str">
        <f>IF(ISNUMBER(M81),IF(AND(M81&lt;$H81,$H81&gt;$AH81),IF(M81&gt;$AH81,($H81-M81)*Constants!$G$9,($H81-$AH81)*Constants!$G$9),0),"")</f>
        <v/>
      </c>
      <c r="AN81" s="88" t="str">
        <f>IF(ISNUMBER(N81),IF(AND(N81&lt;$H81,$H81&gt;$AH81),IF(N81&gt;$AH81,($H81-N81)*Constants!$G$9,($H81-$AH81)*Constants!$G$9),0),"")</f>
        <v/>
      </c>
      <c r="AO81" s="88" t="str">
        <f>IF(ISNUMBER(I81),IF(AND(I81&lt;$H81,I81&lt;$AH81),IF($H81&gt;$AH81,($AH81-I81)*Constants!$G$10,($H81-I81)*Constants!$G$10),0),"")</f>
        <v/>
      </c>
      <c r="AP81" s="88" t="str">
        <f>IF(ISNUMBER(J81),IF(AND(J81&lt;$H81,J81&lt;$AH81),IF($H81&gt;$AH81,($AH81-J81)*Constants!$G$10,($H81-J81)*Constants!$G$10),0),"")</f>
        <v/>
      </c>
      <c r="AQ81" s="88" t="str">
        <f>IF(ISNUMBER(K81),IF(AND(K81&lt;$H81,K81&lt;$AH81),IF($H81&gt;$AH81,($AH81-K81)*Constants!$G$10,($H81-K81)*Constants!$G$10),0),"")</f>
        <v/>
      </c>
      <c r="AR81" s="88" t="str">
        <f>IF(ISNUMBER(L81),IF(AND(L81&lt;$H81,L81&lt;$AH81),IF($H81&gt;$AH81,($AH81-L81)*Constants!$G$10,($H81-L81)*Constants!$G$10),0),"")</f>
        <v/>
      </c>
      <c r="AS81" s="88" t="str">
        <f>IF(ISNUMBER(M81),IF(AND(M81&lt;$H81,M81&lt;$AH81),IF($H81&gt;$AH81,($AH81-M81)*Constants!$G$10,($H81-M81)*Constants!$G$10),0),"")</f>
        <v/>
      </c>
      <c r="AT81" s="88" t="str">
        <f>IF(ISNUMBER(N81),IF(AND(N81&lt;$H81,N81&lt;$AH81),IF($H81&gt;$AH81,($AH81-N81)*Constants!$G$10,($H81-N81)*Constants!$G$10),0),"")</f>
        <v/>
      </c>
      <c r="AU81" s="88" t="str">
        <f>IF(ISNUMBER(I81),IF(T81="C",(I81-Constants!$E$15-Constants!$E$14)*Constants!$G$11,0),"")</f>
        <v/>
      </c>
      <c r="AV81" s="88" t="str">
        <f>IF(ISNUMBER(J81),IF(U81="C",(J81-Constants!$E$15-Constants!$E$14)*Constants!$G$11,0),"")</f>
        <v/>
      </c>
      <c r="AW81" s="88" t="str">
        <f>IF(ISNUMBER(K81),IF(V81="C",(K81-Constants!$E$15-Constants!$E$14)*Constants!$G$11,0),"")</f>
        <v/>
      </c>
      <c r="AX81" s="88" t="str">
        <f>IF(ISNUMBER(L81),IF(W81="C",(L81-Constants!$E$15-Constants!$E$14)*Constants!$G$11,0),"")</f>
        <v/>
      </c>
      <c r="AY81" s="88" t="str">
        <f>IF(ISNUMBER(M81),IF(X81="C",(M81-Constants!$E$15-Constants!$E$14)*Constants!$G$11,0),"")</f>
        <v/>
      </c>
      <c r="AZ81" s="88" t="str">
        <f>IF(ISNUMBER(N81),IF(Y81="C",(N81-Constants!$E$15-Constants!$E$14)*Constants!$G$11,0),"")</f>
        <v/>
      </c>
      <c r="BA81" s="88" t="str">
        <f t="shared" si="75"/>
        <v/>
      </c>
      <c r="BB81" s="88" t="str">
        <f t="shared" si="76"/>
        <v/>
      </c>
      <c r="BC81" s="88" t="str">
        <f t="shared" si="77"/>
        <v/>
      </c>
      <c r="BD81" s="88" t="str">
        <f t="shared" si="77"/>
        <v/>
      </c>
      <c r="BE81" s="88" t="str">
        <f t="shared" si="78"/>
        <v/>
      </c>
      <c r="BF81" s="62" t="str">
        <f t="shared" si="79"/>
        <v/>
      </c>
      <c r="BG81" s="128" t="str">
        <f t="shared" si="46"/>
        <v/>
      </c>
      <c r="BH81" s="129" t="str">
        <f t="shared" si="47"/>
        <v/>
      </c>
      <c r="BI81" s="129" t="str">
        <f t="shared" si="48"/>
        <v/>
      </c>
      <c r="BJ81" s="129" t="str">
        <f t="shared" si="49"/>
        <v/>
      </c>
      <c r="BK81" s="129" t="str">
        <f t="shared" si="50"/>
        <v/>
      </c>
      <c r="BL81" s="129" t="str">
        <f t="shared" si="51"/>
        <v/>
      </c>
      <c r="BM81" s="129" t="str">
        <f t="shared" si="52"/>
        <v/>
      </c>
      <c r="BN81" s="129" t="str">
        <f t="shared" si="53"/>
        <v/>
      </c>
      <c r="BO81" s="130" t="str">
        <f t="shared" si="54"/>
        <v/>
      </c>
      <c r="BP81" s="18"/>
    </row>
    <row r="82" spans="1:68" x14ac:dyDescent="0.35">
      <c r="A82" s="32"/>
      <c r="B82" s="40"/>
      <c r="C82" s="14"/>
      <c r="D82" s="26">
        <v>1</v>
      </c>
      <c r="E82" s="51" t="s">
        <v>315</v>
      </c>
      <c r="F82" s="49"/>
      <c r="G82" s="47"/>
      <c r="H82" s="47"/>
      <c r="I82" s="47"/>
      <c r="J82" s="47"/>
      <c r="K82" s="47"/>
      <c r="L82" s="47"/>
      <c r="M82" s="47"/>
      <c r="N82" s="50"/>
      <c r="O82" s="69">
        <f t="shared" si="55"/>
        <v>57</v>
      </c>
      <c r="P82" s="70">
        <f t="shared" si="56"/>
        <v>64</v>
      </c>
      <c r="Q82" s="13" t="str">
        <f t="shared" si="57"/>
        <v/>
      </c>
      <c r="R82" s="13" t="str">
        <f t="shared" si="58"/>
        <v/>
      </c>
      <c r="S82" s="13" t="str">
        <f t="shared" si="59"/>
        <v/>
      </c>
      <c r="T82" s="13" t="str">
        <f t="shared" si="60"/>
        <v/>
      </c>
      <c r="U82" s="13" t="str">
        <f t="shared" si="61"/>
        <v/>
      </c>
      <c r="V82" s="13" t="str">
        <f t="shared" si="62"/>
        <v/>
      </c>
      <c r="W82" s="13" t="str">
        <f t="shared" si="63"/>
        <v/>
      </c>
      <c r="X82" s="13" t="str">
        <f t="shared" si="64"/>
        <v/>
      </c>
      <c r="Y82" s="13" t="str">
        <f t="shared" si="65"/>
        <v/>
      </c>
      <c r="Z82" s="58" t="str">
        <f t="shared" si="66"/>
        <v/>
      </c>
      <c r="AA82" s="186" t="str">
        <f t="shared" si="67"/>
        <v/>
      </c>
      <c r="AB82" s="186" t="str">
        <f t="shared" si="68"/>
        <v/>
      </c>
      <c r="AC82" s="186" t="str">
        <f t="shared" si="69"/>
        <v/>
      </c>
      <c r="AD82" s="186" t="str">
        <f t="shared" si="70"/>
        <v/>
      </c>
      <c r="AE82" s="186" t="str">
        <f t="shared" si="71"/>
        <v/>
      </c>
      <c r="AF82" s="186" t="str">
        <f t="shared" si="72"/>
        <v/>
      </c>
      <c r="AG82" s="59" t="str">
        <f t="shared" si="73"/>
        <v/>
      </c>
      <c r="AH82" s="58">
        <f t="shared" si="74"/>
        <v>0</v>
      </c>
      <c r="AI82" s="88" t="str">
        <f>IF(ISNUMBER(I82),IF(AND(I82&lt;$H82,$H82&gt;$AH82),IF(I82&gt;$AH82,($H82-I82)*Constants!$G$9,($H82-$AH82)*Constants!$G$9),0),"")</f>
        <v/>
      </c>
      <c r="AJ82" s="88" t="str">
        <f>IF(ISNUMBER(J82),IF(AND(J82&lt;$H82,$H82&gt;$AH82),IF(J82&gt;$AH82,($H82-J82)*Constants!$G$9,($H82-$AH82)*Constants!$G$9),0),"")</f>
        <v/>
      </c>
      <c r="AK82" s="88" t="str">
        <f>IF(ISNUMBER(K82),IF(AND(K82&lt;$H82,$H82&gt;$AH82),IF(K82&gt;$AH82,($H82-K82)*Constants!$G$9,($H82-$AH82)*Constants!$G$9),0),"")</f>
        <v/>
      </c>
      <c r="AL82" s="88" t="str">
        <f>IF(ISNUMBER(L82),IF(AND(L82&lt;$H82,$H82&gt;$AH82),IF(L82&gt;$AH82,($H82-L82)*Constants!$G$9,($H82-$AH82)*Constants!$G$9),0),"")</f>
        <v/>
      </c>
      <c r="AM82" s="88" t="str">
        <f>IF(ISNUMBER(M82),IF(AND(M82&lt;$H82,$H82&gt;$AH82),IF(M82&gt;$AH82,($H82-M82)*Constants!$G$9,($H82-$AH82)*Constants!$G$9),0),"")</f>
        <v/>
      </c>
      <c r="AN82" s="88" t="str">
        <f>IF(ISNUMBER(N82),IF(AND(N82&lt;$H82,$H82&gt;$AH82),IF(N82&gt;$AH82,($H82-N82)*Constants!$G$9,($H82-$AH82)*Constants!$G$9),0),"")</f>
        <v/>
      </c>
      <c r="AO82" s="88" t="str">
        <f>IF(ISNUMBER(I82),IF(AND(I82&lt;$H82,I82&lt;$AH82),IF($H82&gt;$AH82,($AH82-I82)*Constants!$G$10,($H82-I82)*Constants!$G$10),0),"")</f>
        <v/>
      </c>
      <c r="AP82" s="88" t="str">
        <f>IF(ISNUMBER(J82),IF(AND(J82&lt;$H82,J82&lt;$AH82),IF($H82&gt;$AH82,($AH82-J82)*Constants!$G$10,($H82-J82)*Constants!$G$10),0),"")</f>
        <v/>
      </c>
      <c r="AQ82" s="88" t="str">
        <f>IF(ISNUMBER(K82),IF(AND(K82&lt;$H82,K82&lt;$AH82),IF($H82&gt;$AH82,($AH82-K82)*Constants!$G$10,($H82-K82)*Constants!$G$10),0),"")</f>
        <v/>
      </c>
      <c r="AR82" s="88" t="str">
        <f>IF(ISNUMBER(L82),IF(AND(L82&lt;$H82,L82&lt;$AH82),IF($H82&gt;$AH82,($AH82-L82)*Constants!$G$10,($H82-L82)*Constants!$G$10),0),"")</f>
        <v/>
      </c>
      <c r="AS82" s="88" t="str">
        <f>IF(ISNUMBER(M82),IF(AND(M82&lt;$H82,M82&lt;$AH82),IF($H82&gt;$AH82,($AH82-M82)*Constants!$G$10,($H82-M82)*Constants!$G$10),0),"")</f>
        <v/>
      </c>
      <c r="AT82" s="88" t="str">
        <f>IF(ISNUMBER(N82),IF(AND(N82&lt;$H82,N82&lt;$AH82),IF($H82&gt;$AH82,($AH82-N82)*Constants!$G$10,($H82-N82)*Constants!$G$10),0),"")</f>
        <v/>
      </c>
      <c r="AU82" s="88" t="str">
        <f>IF(ISNUMBER(I82),IF(T82="C",(I82-Constants!$E$15-Constants!$E$14)*Constants!$G$11,0),"")</f>
        <v/>
      </c>
      <c r="AV82" s="88" t="str">
        <f>IF(ISNUMBER(J82),IF(U82="C",(J82-Constants!$E$15-Constants!$E$14)*Constants!$G$11,0),"")</f>
        <v/>
      </c>
      <c r="AW82" s="88" t="str">
        <f>IF(ISNUMBER(K82),IF(V82="C",(K82-Constants!$E$15-Constants!$E$14)*Constants!$G$11,0),"")</f>
        <v/>
      </c>
      <c r="AX82" s="88" t="str">
        <f>IF(ISNUMBER(L82),IF(W82="C",(L82-Constants!$E$15-Constants!$E$14)*Constants!$G$11,0),"")</f>
        <v/>
      </c>
      <c r="AY82" s="88" t="str">
        <f>IF(ISNUMBER(M82),IF(X82="C",(M82-Constants!$E$15-Constants!$E$14)*Constants!$G$11,0),"")</f>
        <v/>
      </c>
      <c r="AZ82" s="88" t="str">
        <f>IF(ISNUMBER(N82),IF(Y82="C",(N82-Constants!$E$15-Constants!$E$14)*Constants!$G$11,0),"")</f>
        <v/>
      </c>
      <c r="BA82" s="88" t="str">
        <f t="shared" si="75"/>
        <v/>
      </c>
      <c r="BB82" s="88" t="str">
        <f t="shared" si="76"/>
        <v/>
      </c>
      <c r="BC82" s="88" t="str">
        <f t="shared" si="77"/>
        <v/>
      </c>
      <c r="BD82" s="88" t="str">
        <f t="shared" si="77"/>
        <v/>
      </c>
      <c r="BE82" s="88" t="str">
        <f t="shared" si="78"/>
        <v/>
      </c>
      <c r="BF82" s="62" t="str">
        <f t="shared" si="79"/>
        <v/>
      </c>
      <c r="BG82" s="128" t="str">
        <f t="shared" si="46"/>
        <v/>
      </c>
      <c r="BH82" s="129" t="str">
        <f t="shared" si="47"/>
        <v/>
      </c>
      <c r="BI82" s="129" t="str">
        <f t="shared" si="48"/>
        <v/>
      </c>
      <c r="BJ82" s="129" t="str">
        <f t="shared" si="49"/>
        <v/>
      </c>
      <c r="BK82" s="129" t="str">
        <f t="shared" si="50"/>
        <v/>
      </c>
      <c r="BL82" s="129" t="str">
        <f t="shared" si="51"/>
        <v/>
      </c>
      <c r="BM82" s="129" t="str">
        <f t="shared" si="52"/>
        <v/>
      </c>
      <c r="BN82" s="129" t="str">
        <f t="shared" si="53"/>
        <v/>
      </c>
      <c r="BO82" s="130" t="str">
        <f t="shared" si="54"/>
        <v/>
      </c>
      <c r="BP82" s="18"/>
    </row>
    <row r="83" spans="1:68" x14ac:dyDescent="0.35">
      <c r="A83" s="32"/>
      <c r="B83" s="40"/>
      <c r="C83" s="14"/>
      <c r="D83" s="26">
        <v>1</v>
      </c>
      <c r="E83" s="51" t="s">
        <v>315</v>
      </c>
      <c r="F83" s="49"/>
      <c r="G83" s="47"/>
      <c r="H83" s="47"/>
      <c r="I83" s="47"/>
      <c r="J83" s="47"/>
      <c r="K83" s="47"/>
      <c r="L83" s="47"/>
      <c r="M83" s="47"/>
      <c r="N83" s="50"/>
      <c r="O83" s="69">
        <f t="shared" si="55"/>
        <v>57</v>
      </c>
      <c r="P83" s="70">
        <f t="shared" si="56"/>
        <v>64</v>
      </c>
      <c r="Q83" s="13" t="str">
        <f t="shared" si="57"/>
        <v/>
      </c>
      <c r="R83" s="13" t="str">
        <f t="shared" si="58"/>
        <v/>
      </c>
      <c r="S83" s="13" t="str">
        <f t="shared" si="59"/>
        <v/>
      </c>
      <c r="T83" s="13" t="str">
        <f t="shared" si="60"/>
        <v/>
      </c>
      <c r="U83" s="13" t="str">
        <f t="shared" si="61"/>
        <v/>
      </c>
      <c r="V83" s="13" t="str">
        <f t="shared" si="62"/>
        <v/>
      </c>
      <c r="W83" s="13" t="str">
        <f t="shared" si="63"/>
        <v/>
      </c>
      <c r="X83" s="13" t="str">
        <f t="shared" si="64"/>
        <v/>
      </c>
      <c r="Y83" s="13" t="str">
        <f t="shared" si="65"/>
        <v/>
      </c>
      <c r="Z83" s="58" t="str">
        <f t="shared" si="66"/>
        <v/>
      </c>
      <c r="AA83" s="186" t="str">
        <f t="shared" si="67"/>
        <v/>
      </c>
      <c r="AB83" s="186" t="str">
        <f t="shared" si="68"/>
        <v/>
      </c>
      <c r="AC83" s="186" t="str">
        <f t="shared" si="69"/>
        <v/>
      </c>
      <c r="AD83" s="186" t="str">
        <f t="shared" si="70"/>
        <v/>
      </c>
      <c r="AE83" s="186" t="str">
        <f t="shared" si="71"/>
        <v/>
      </c>
      <c r="AF83" s="186" t="str">
        <f t="shared" si="72"/>
        <v/>
      </c>
      <c r="AG83" s="59" t="str">
        <f t="shared" si="73"/>
        <v/>
      </c>
      <c r="AH83" s="58">
        <f t="shared" si="74"/>
        <v>0</v>
      </c>
      <c r="AI83" s="88" t="str">
        <f>IF(ISNUMBER(I83),IF(AND(I83&lt;$H83,$H83&gt;$AH83),IF(I83&gt;$AH83,($H83-I83)*Constants!$G$9,($H83-$AH83)*Constants!$G$9),0),"")</f>
        <v/>
      </c>
      <c r="AJ83" s="88" t="str">
        <f>IF(ISNUMBER(J83),IF(AND(J83&lt;$H83,$H83&gt;$AH83),IF(J83&gt;$AH83,($H83-J83)*Constants!$G$9,($H83-$AH83)*Constants!$G$9),0),"")</f>
        <v/>
      </c>
      <c r="AK83" s="88" t="str">
        <f>IF(ISNUMBER(K83),IF(AND(K83&lt;$H83,$H83&gt;$AH83),IF(K83&gt;$AH83,($H83-K83)*Constants!$G$9,($H83-$AH83)*Constants!$G$9),0),"")</f>
        <v/>
      </c>
      <c r="AL83" s="88" t="str">
        <f>IF(ISNUMBER(L83),IF(AND(L83&lt;$H83,$H83&gt;$AH83),IF(L83&gt;$AH83,($H83-L83)*Constants!$G$9,($H83-$AH83)*Constants!$G$9),0),"")</f>
        <v/>
      </c>
      <c r="AM83" s="88" t="str">
        <f>IF(ISNUMBER(M83),IF(AND(M83&lt;$H83,$H83&gt;$AH83),IF(M83&gt;$AH83,($H83-M83)*Constants!$G$9,($H83-$AH83)*Constants!$G$9),0),"")</f>
        <v/>
      </c>
      <c r="AN83" s="88" t="str">
        <f>IF(ISNUMBER(N83),IF(AND(N83&lt;$H83,$H83&gt;$AH83),IF(N83&gt;$AH83,($H83-N83)*Constants!$G$9,($H83-$AH83)*Constants!$G$9),0),"")</f>
        <v/>
      </c>
      <c r="AO83" s="88" t="str">
        <f>IF(ISNUMBER(I83),IF(AND(I83&lt;$H83,I83&lt;$AH83),IF($H83&gt;$AH83,($AH83-I83)*Constants!$G$10,($H83-I83)*Constants!$G$10),0),"")</f>
        <v/>
      </c>
      <c r="AP83" s="88" t="str">
        <f>IF(ISNUMBER(J83),IF(AND(J83&lt;$H83,J83&lt;$AH83),IF($H83&gt;$AH83,($AH83-J83)*Constants!$G$10,($H83-J83)*Constants!$G$10),0),"")</f>
        <v/>
      </c>
      <c r="AQ83" s="88" t="str">
        <f>IF(ISNUMBER(K83),IF(AND(K83&lt;$H83,K83&lt;$AH83),IF($H83&gt;$AH83,($AH83-K83)*Constants!$G$10,($H83-K83)*Constants!$G$10),0),"")</f>
        <v/>
      </c>
      <c r="AR83" s="88" t="str">
        <f>IF(ISNUMBER(L83),IF(AND(L83&lt;$H83,L83&lt;$AH83),IF($H83&gt;$AH83,($AH83-L83)*Constants!$G$10,($H83-L83)*Constants!$G$10),0),"")</f>
        <v/>
      </c>
      <c r="AS83" s="88" t="str">
        <f>IF(ISNUMBER(M83),IF(AND(M83&lt;$H83,M83&lt;$AH83),IF($H83&gt;$AH83,($AH83-M83)*Constants!$G$10,($H83-M83)*Constants!$G$10),0),"")</f>
        <v/>
      </c>
      <c r="AT83" s="88" t="str">
        <f>IF(ISNUMBER(N83),IF(AND(N83&lt;$H83,N83&lt;$AH83),IF($H83&gt;$AH83,($AH83-N83)*Constants!$G$10,($H83-N83)*Constants!$G$10),0),"")</f>
        <v/>
      </c>
      <c r="AU83" s="88" t="str">
        <f>IF(ISNUMBER(I83),IF(T83="C",(I83-Constants!$E$15-Constants!$E$14)*Constants!$G$11,0),"")</f>
        <v/>
      </c>
      <c r="AV83" s="88" t="str">
        <f>IF(ISNUMBER(J83),IF(U83="C",(J83-Constants!$E$15-Constants!$E$14)*Constants!$G$11,0),"")</f>
        <v/>
      </c>
      <c r="AW83" s="88" t="str">
        <f>IF(ISNUMBER(K83),IF(V83="C",(K83-Constants!$E$15-Constants!$E$14)*Constants!$G$11,0),"")</f>
        <v/>
      </c>
      <c r="AX83" s="88" t="str">
        <f>IF(ISNUMBER(L83),IF(W83="C",(L83-Constants!$E$15-Constants!$E$14)*Constants!$G$11,0),"")</f>
        <v/>
      </c>
      <c r="AY83" s="88" t="str">
        <f>IF(ISNUMBER(M83),IF(X83="C",(M83-Constants!$E$15-Constants!$E$14)*Constants!$G$11,0),"")</f>
        <v/>
      </c>
      <c r="AZ83" s="88" t="str">
        <f>IF(ISNUMBER(N83),IF(Y83="C",(N83-Constants!$E$15-Constants!$E$14)*Constants!$G$11,0),"")</f>
        <v/>
      </c>
      <c r="BA83" s="88" t="str">
        <f t="shared" si="75"/>
        <v/>
      </c>
      <c r="BB83" s="88" t="str">
        <f t="shared" si="76"/>
        <v/>
      </c>
      <c r="BC83" s="88" t="str">
        <f t="shared" si="77"/>
        <v/>
      </c>
      <c r="BD83" s="88" t="str">
        <f t="shared" si="77"/>
        <v/>
      </c>
      <c r="BE83" s="88" t="str">
        <f t="shared" si="78"/>
        <v/>
      </c>
      <c r="BF83" s="62" t="str">
        <f t="shared" si="79"/>
        <v/>
      </c>
      <c r="BG83" s="128" t="str">
        <f t="shared" si="46"/>
        <v/>
      </c>
      <c r="BH83" s="129" t="str">
        <f t="shared" si="47"/>
        <v/>
      </c>
      <c r="BI83" s="129" t="str">
        <f t="shared" si="48"/>
        <v/>
      </c>
      <c r="BJ83" s="129" t="str">
        <f t="shared" si="49"/>
        <v/>
      </c>
      <c r="BK83" s="129" t="str">
        <f t="shared" si="50"/>
        <v/>
      </c>
      <c r="BL83" s="129" t="str">
        <f t="shared" si="51"/>
        <v/>
      </c>
      <c r="BM83" s="129" t="str">
        <f t="shared" si="52"/>
        <v/>
      </c>
      <c r="BN83" s="129" t="str">
        <f t="shared" si="53"/>
        <v/>
      </c>
      <c r="BO83" s="130" t="str">
        <f t="shared" si="54"/>
        <v/>
      </c>
      <c r="BP83" s="18"/>
    </row>
    <row r="84" spans="1:68" x14ac:dyDescent="0.35">
      <c r="A84" s="32"/>
      <c r="B84" s="40"/>
      <c r="C84" s="14"/>
      <c r="D84" s="26">
        <v>1</v>
      </c>
      <c r="E84" s="51" t="s">
        <v>315</v>
      </c>
      <c r="F84" s="49"/>
      <c r="G84" s="47"/>
      <c r="H84" s="47"/>
      <c r="I84" s="47"/>
      <c r="J84" s="47"/>
      <c r="K84" s="47"/>
      <c r="L84" s="47"/>
      <c r="M84" s="47"/>
      <c r="N84" s="50"/>
      <c r="O84" s="69">
        <f t="shared" si="55"/>
        <v>57</v>
      </c>
      <c r="P84" s="70">
        <f t="shared" si="56"/>
        <v>64</v>
      </c>
      <c r="Q84" s="13" t="str">
        <f t="shared" si="57"/>
        <v/>
      </c>
      <c r="R84" s="13" t="str">
        <f t="shared" si="58"/>
        <v/>
      </c>
      <c r="S84" s="13" t="str">
        <f t="shared" si="59"/>
        <v/>
      </c>
      <c r="T84" s="13" t="str">
        <f t="shared" si="60"/>
        <v/>
      </c>
      <c r="U84" s="13" t="str">
        <f t="shared" si="61"/>
        <v/>
      </c>
      <c r="V84" s="13" t="str">
        <f t="shared" si="62"/>
        <v/>
      </c>
      <c r="W84" s="13" t="str">
        <f t="shared" si="63"/>
        <v/>
      </c>
      <c r="X84" s="13" t="str">
        <f t="shared" si="64"/>
        <v/>
      </c>
      <c r="Y84" s="13" t="str">
        <f t="shared" si="65"/>
        <v/>
      </c>
      <c r="Z84" s="58" t="str">
        <f t="shared" si="66"/>
        <v/>
      </c>
      <c r="AA84" s="186" t="str">
        <f t="shared" si="67"/>
        <v/>
      </c>
      <c r="AB84" s="186" t="str">
        <f t="shared" si="68"/>
        <v/>
      </c>
      <c r="AC84" s="186" t="str">
        <f t="shared" si="69"/>
        <v/>
      </c>
      <c r="AD84" s="186" t="str">
        <f t="shared" si="70"/>
        <v/>
      </c>
      <c r="AE84" s="186" t="str">
        <f t="shared" si="71"/>
        <v/>
      </c>
      <c r="AF84" s="186" t="str">
        <f t="shared" si="72"/>
        <v/>
      </c>
      <c r="AG84" s="59" t="str">
        <f t="shared" si="73"/>
        <v/>
      </c>
      <c r="AH84" s="58">
        <f t="shared" si="74"/>
        <v>0</v>
      </c>
      <c r="AI84" s="88" t="str">
        <f>IF(ISNUMBER(I84),IF(AND(I84&lt;$H84,$H84&gt;$AH84),IF(I84&gt;$AH84,($H84-I84)*Constants!$G$9,($H84-$AH84)*Constants!$G$9),0),"")</f>
        <v/>
      </c>
      <c r="AJ84" s="88" t="str">
        <f>IF(ISNUMBER(J84),IF(AND(J84&lt;$H84,$H84&gt;$AH84),IF(J84&gt;$AH84,($H84-J84)*Constants!$G$9,($H84-$AH84)*Constants!$G$9),0),"")</f>
        <v/>
      </c>
      <c r="AK84" s="88" t="str">
        <f>IF(ISNUMBER(K84),IF(AND(K84&lt;$H84,$H84&gt;$AH84),IF(K84&gt;$AH84,($H84-K84)*Constants!$G$9,($H84-$AH84)*Constants!$G$9),0),"")</f>
        <v/>
      </c>
      <c r="AL84" s="88" t="str">
        <f>IF(ISNUMBER(L84),IF(AND(L84&lt;$H84,$H84&gt;$AH84),IF(L84&gt;$AH84,($H84-L84)*Constants!$G$9,($H84-$AH84)*Constants!$G$9),0),"")</f>
        <v/>
      </c>
      <c r="AM84" s="88" t="str">
        <f>IF(ISNUMBER(M84),IF(AND(M84&lt;$H84,$H84&gt;$AH84),IF(M84&gt;$AH84,($H84-M84)*Constants!$G$9,($H84-$AH84)*Constants!$G$9),0),"")</f>
        <v/>
      </c>
      <c r="AN84" s="88" t="str">
        <f>IF(ISNUMBER(N84),IF(AND(N84&lt;$H84,$H84&gt;$AH84),IF(N84&gt;$AH84,($H84-N84)*Constants!$G$9,($H84-$AH84)*Constants!$G$9),0),"")</f>
        <v/>
      </c>
      <c r="AO84" s="88" t="str">
        <f>IF(ISNUMBER(I84),IF(AND(I84&lt;$H84,I84&lt;$AH84),IF($H84&gt;$AH84,($AH84-I84)*Constants!$G$10,($H84-I84)*Constants!$G$10),0),"")</f>
        <v/>
      </c>
      <c r="AP84" s="88" t="str">
        <f>IF(ISNUMBER(J84),IF(AND(J84&lt;$H84,J84&lt;$AH84),IF($H84&gt;$AH84,($AH84-J84)*Constants!$G$10,($H84-J84)*Constants!$G$10),0),"")</f>
        <v/>
      </c>
      <c r="AQ84" s="88" t="str">
        <f>IF(ISNUMBER(K84),IF(AND(K84&lt;$H84,K84&lt;$AH84),IF($H84&gt;$AH84,($AH84-K84)*Constants!$G$10,($H84-K84)*Constants!$G$10),0),"")</f>
        <v/>
      </c>
      <c r="AR84" s="88" t="str">
        <f>IF(ISNUMBER(L84),IF(AND(L84&lt;$H84,L84&lt;$AH84),IF($H84&gt;$AH84,($AH84-L84)*Constants!$G$10,($H84-L84)*Constants!$G$10),0),"")</f>
        <v/>
      </c>
      <c r="AS84" s="88" t="str">
        <f>IF(ISNUMBER(M84),IF(AND(M84&lt;$H84,M84&lt;$AH84),IF($H84&gt;$AH84,($AH84-M84)*Constants!$G$10,($H84-M84)*Constants!$G$10),0),"")</f>
        <v/>
      </c>
      <c r="AT84" s="88" t="str">
        <f>IF(ISNUMBER(N84),IF(AND(N84&lt;$H84,N84&lt;$AH84),IF($H84&gt;$AH84,($AH84-N84)*Constants!$G$10,($H84-N84)*Constants!$G$10),0),"")</f>
        <v/>
      </c>
      <c r="AU84" s="88" t="str">
        <f>IF(ISNUMBER(I84),IF(T84="C",(I84-Constants!$E$15-Constants!$E$14)*Constants!$G$11,0),"")</f>
        <v/>
      </c>
      <c r="AV84" s="88" t="str">
        <f>IF(ISNUMBER(J84),IF(U84="C",(J84-Constants!$E$15-Constants!$E$14)*Constants!$G$11,0),"")</f>
        <v/>
      </c>
      <c r="AW84" s="88" t="str">
        <f>IF(ISNUMBER(K84),IF(V84="C",(K84-Constants!$E$15-Constants!$E$14)*Constants!$G$11,0),"")</f>
        <v/>
      </c>
      <c r="AX84" s="88" t="str">
        <f>IF(ISNUMBER(L84),IF(W84="C",(L84-Constants!$E$15-Constants!$E$14)*Constants!$G$11,0),"")</f>
        <v/>
      </c>
      <c r="AY84" s="88" t="str">
        <f>IF(ISNUMBER(M84),IF(X84="C",(M84-Constants!$E$15-Constants!$E$14)*Constants!$G$11,0),"")</f>
        <v/>
      </c>
      <c r="AZ84" s="88" t="str">
        <f>IF(ISNUMBER(N84),IF(Y84="C",(N84-Constants!$E$15-Constants!$E$14)*Constants!$G$11,0),"")</f>
        <v/>
      </c>
      <c r="BA84" s="88" t="str">
        <f t="shared" si="75"/>
        <v/>
      </c>
      <c r="BB84" s="88" t="str">
        <f t="shared" si="76"/>
        <v/>
      </c>
      <c r="BC84" s="88" t="str">
        <f t="shared" si="77"/>
        <v/>
      </c>
      <c r="BD84" s="88" t="str">
        <f t="shared" si="77"/>
        <v/>
      </c>
      <c r="BE84" s="88" t="str">
        <f t="shared" si="78"/>
        <v/>
      </c>
      <c r="BF84" s="62" t="str">
        <f t="shared" si="79"/>
        <v/>
      </c>
      <c r="BG84" s="128" t="str">
        <f t="shared" si="46"/>
        <v/>
      </c>
      <c r="BH84" s="129" t="str">
        <f t="shared" si="47"/>
        <v/>
      </c>
      <c r="BI84" s="129" t="str">
        <f t="shared" si="48"/>
        <v/>
      </c>
      <c r="BJ84" s="129" t="str">
        <f t="shared" si="49"/>
        <v/>
      </c>
      <c r="BK84" s="129" t="str">
        <f t="shared" si="50"/>
        <v/>
      </c>
      <c r="BL84" s="129" t="str">
        <f t="shared" si="51"/>
        <v/>
      </c>
      <c r="BM84" s="129" t="str">
        <f t="shared" si="52"/>
        <v/>
      </c>
      <c r="BN84" s="129" t="str">
        <f t="shared" si="53"/>
        <v/>
      </c>
      <c r="BO84" s="130" t="str">
        <f t="shared" si="54"/>
        <v/>
      </c>
      <c r="BP84" s="18"/>
    </row>
    <row r="85" spans="1:68" x14ac:dyDescent="0.35">
      <c r="A85" s="32"/>
      <c r="B85" s="40"/>
      <c r="C85" s="14"/>
      <c r="D85" s="26">
        <v>1</v>
      </c>
      <c r="E85" s="51" t="s">
        <v>315</v>
      </c>
      <c r="F85" s="49"/>
      <c r="G85" s="47"/>
      <c r="H85" s="47"/>
      <c r="I85" s="47"/>
      <c r="J85" s="47"/>
      <c r="K85" s="47"/>
      <c r="L85" s="47"/>
      <c r="M85" s="47"/>
      <c r="N85" s="50"/>
      <c r="O85" s="69">
        <f t="shared" si="55"/>
        <v>57</v>
      </c>
      <c r="P85" s="70">
        <f t="shared" si="56"/>
        <v>64</v>
      </c>
      <c r="Q85" s="13" t="str">
        <f t="shared" si="57"/>
        <v/>
      </c>
      <c r="R85" s="13" t="str">
        <f t="shared" si="58"/>
        <v/>
      </c>
      <c r="S85" s="13" t="str">
        <f t="shared" si="59"/>
        <v/>
      </c>
      <c r="T85" s="13" t="str">
        <f t="shared" si="60"/>
        <v/>
      </c>
      <c r="U85" s="13" t="str">
        <f t="shared" si="61"/>
        <v/>
      </c>
      <c r="V85" s="13" t="str">
        <f t="shared" si="62"/>
        <v/>
      </c>
      <c r="W85" s="13" t="str">
        <f t="shared" si="63"/>
        <v/>
      </c>
      <c r="X85" s="13" t="str">
        <f t="shared" si="64"/>
        <v/>
      </c>
      <c r="Y85" s="13" t="str">
        <f t="shared" si="65"/>
        <v/>
      </c>
      <c r="Z85" s="58" t="str">
        <f t="shared" si="66"/>
        <v/>
      </c>
      <c r="AA85" s="186" t="str">
        <f t="shared" si="67"/>
        <v/>
      </c>
      <c r="AB85" s="186" t="str">
        <f t="shared" si="68"/>
        <v/>
      </c>
      <c r="AC85" s="186" t="str">
        <f t="shared" si="69"/>
        <v/>
      </c>
      <c r="AD85" s="186" t="str">
        <f t="shared" si="70"/>
        <v/>
      </c>
      <c r="AE85" s="186" t="str">
        <f t="shared" si="71"/>
        <v/>
      </c>
      <c r="AF85" s="186" t="str">
        <f t="shared" si="72"/>
        <v/>
      </c>
      <c r="AG85" s="59" t="str">
        <f t="shared" si="73"/>
        <v/>
      </c>
      <c r="AH85" s="58">
        <f t="shared" si="74"/>
        <v>0</v>
      </c>
      <c r="AI85" s="88" t="str">
        <f>IF(ISNUMBER(I85),IF(AND(I85&lt;$H85,$H85&gt;$AH85),IF(I85&gt;$AH85,($H85-I85)*Constants!$G$9,($H85-$AH85)*Constants!$G$9),0),"")</f>
        <v/>
      </c>
      <c r="AJ85" s="88" t="str">
        <f>IF(ISNUMBER(J85),IF(AND(J85&lt;$H85,$H85&gt;$AH85),IF(J85&gt;$AH85,($H85-J85)*Constants!$G$9,($H85-$AH85)*Constants!$G$9),0),"")</f>
        <v/>
      </c>
      <c r="AK85" s="88" t="str">
        <f>IF(ISNUMBER(K85),IF(AND(K85&lt;$H85,$H85&gt;$AH85),IF(K85&gt;$AH85,($H85-K85)*Constants!$G$9,($H85-$AH85)*Constants!$G$9),0),"")</f>
        <v/>
      </c>
      <c r="AL85" s="88" t="str">
        <f>IF(ISNUMBER(L85),IF(AND(L85&lt;$H85,$H85&gt;$AH85),IF(L85&gt;$AH85,($H85-L85)*Constants!$G$9,($H85-$AH85)*Constants!$G$9),0),"")</f>
        <v/>
      </c>
      <c r="AM85" s="88" t="str">
        <f>IF(ISNUMBER(M85),IF(AND(M85&lt;$H85,$H85&gt;$AH85),IF(M85&gt;$AH85,($H85-M85)*Constants!$G$9,($H85-$AH85)*Constants!$G$9),0),"")</f>
        <v/>
      </c>
      <c r="AN85" s="88" t="str">
        <f>IF(ISNUMBER(N85),IF(AND(N85&lt;$H85,$H85&gt;$AH85),IF(N85&gt;$AH85,($H85-N85)*Constants!$G$9,($H85-$AH85)*Constants!$G$9),0),"")</f>
        <v/>
      </c>
      <c r="AO85" s="88" t="str">
        <f>IF(ISNUMBER(I85),IF(AND(I85&lt;$H85,I85&lt;$AH85),IF($H85&gt;$AH85,($AH85-I85)*Constants!$G$10,($H85-I85)*Constants!$G$10),0),"")</f>
        <v/>
      </c>
      <c r="AP85" s="88" t="str">
        <f>IF(ISNUMBER(J85),IF(AND(J85&lt;$H85,J85&lt;$AH85),IF($H85&gt;$AH85,($AH85-J85)*Constants!$G$10,($H85-J85)*Constants!$G$10),0),"")</f>
        <v/>
      </c>
      <c r="AQ85" s="88" t="str">
        <f>IF(ISNUMBER(K85),IF(AND(K85&lt;$H85,K85&lt;$AH85),IF($H85&gt;$AH85,($AH85-K85)*Constants!$G$10,($H85-K85)*Constants!$G$10),0),"")</f>
        <v/>
      </c>
      <c r="AR85" s="88" t="str">
        <f>IF(ISNUMBER(L85),IF(AND(L85&lt;$H85,L85&lt;$AH85),IF($H85&gt;$AH85,($AH85-L85)*Constants!$G$10,($H85-L85)*Constants!$G$10),0),"")</f>
        <v/>
      </c>
      <c r="AS85" s="88" t="str">
        <f>IF(ISNUMBER(M85),IF(AND(M85&lt;$H85,M85&lt;$AH85),IF($H85&gt;$AH85,($AH85-M85)*Constants!$G$10,($H85-M85)*Constants!$G$10),0),"")</f>
        <v/>
      </c>
      <c r="AT85" s="88" t="str">
        <f>IF(ISNUMBER(N85),IF(AND(N85&lt;$H85,N85&lt;$AH85),IF($H85&gt;$AH85,($AH85-N85)*Constants!$G$10,($H85-N85)*Constants!$G$10),0),"")</f>
        <v/>
      </c>
      <c r="AU85" s="88" t="str">
        <f>IF(ISNUMBER(I85),IF(T85="C",(I85-Constants!$E$15-Constants!$E$14)*Constants!$G$11,0),"")</f>
        <v/>
      </c>
      <c r="AV85" s="88" t="str">
        <f>IF(ISNUMBER(J85),IF(U85="C",(J85-Constants!$E$15-Constants!$E$14)*Constants!$G$11,0),"")</f>
        <v/>
      </c>
      <c r="AW85" s="88" t="str">
        <f>IF(ISNUMBER(K85),IF(V85="C",(K85-Constants!$E$15-Constants!$E$14)*Constants!$G$11,0),"")</f>
        <v/>
      </c>
      <c r="AX85" s="88" t="str">
        <f>IF(ISNUMBER(L85),IF(W85="C",(L85-Constants!$E$15-Constants!$E$14)*Constants!$G$11,0),"")</f>
        <v/>
      </c>
      <c r="AY85" s="88" t="str">
        <f>IF(ISNUMBER(M85),IF(X85="C",(M85-Constants!$E$15-Constants!$E$14)*Constants!$G$11,0),"")</f>
        <v/>
      </c>
      <c r="AZ85" s="88" t="str">
        <f>IF(ISNUMBER(N85),IF(Y85="C",(N85-Constants!$E$15-Constants!$E$14)*Constants!$G$11,0),"")</f>
        <v/>
      </c>
      <c r="BA85" s="88" t="str">
        <f t="shared" si="75"/>
        <v/>
      </c>
      <c r="BB85" s="88" t="str">
        <f t="shared" si="76"/>
        <v/>
      </c>
      <c r="BC85" s="88" t="str">
        <f t="shared" si="77"/>
        <v/>
      </c>
      <c r="BD85" s="88" t="str">
        <f t="shared" si="77"/>
        <v/>
      </c>
      <c r="BE85" s="88" t="str">
        <f t="shared" si="78"/>
        <v/>
      </c>
      <c r="BF85" s="62" t="str">
        <f t="shared" si="79"/>
        <v/>
      </c>
      <c r="BG85" s="128" t="str">
        <f t="shared" si="46"/>
        <v/>
      </c>
      <c r="BH85" s="129" t="str">
        <f t="shared" si="47"/>
        <v/>
      </c>
      <c r="BI85" s="129" t="str">
        <f t="shared" si="48"/>
        <v/>
      </c>
      <c r="BJ85" s="129" t="str">
        <f t="shared" si="49"/>
        <v/>
      </c>
      <c r="BK85" s="129" t="str">
        <f t="shared" si="50"/>
        <v/>
      </c>
      <c r="BL85" s="129" t="str">
        <f t="shared" si="51"/>
        <v/>
      </c>
      <c r="BM85" s="129" t="str">
        <f t="shared" si="52"/>
        <v/>
      </c>
      <c r="BN85" s="129" t="str">
        <f t="shared" si="53"/>
        <v/>
      </c>
      <c r="BO85" s="130" t="str">
        <f t="shared" si="54"/>
        <v/>
      </c>
      <c r="BP85" s="18"/>
    </row>
    <row r="86" spans="1:68" x14ac:dyDescent="0.35">
      <c r="A86" s="32"/>
      <c r="B86" s="40"/>
      <c r="C86" s="14"/>
      <c r="D86" s="26">
        <v>1</v>
      </c>
      <c r="E86" s="51" t="s">
        <v>315</v>
      </c>
      <c r="F86" s="49"/>
      <c r="G86" s="47"/>
      <c r="H86" s="47"/>
      <c r="I86" s="47"/>
      <c r="J86" s="47"/>
      <c r="K86" s="47"/>
      <c r="L86" s="47"/>
      <c r="M86" s="47"/>
      <c r="N86" s="50"/>
      <c r="O86" s="69">
        <f t="shared" si="55"/>
        <v>57</v>
      </c>
      <c r="P86" s="70">
        <f t="shared" si="56"/>
        <v>64</v>
      </c>
      <c r="Q86" s="13" t="str">
        <f t="shared" si="57"/>
        <v/>
      </c>
      <c r="R86" s="13" t="str">
        <f t="shared" si="58"/>
        <v/>
      </c>
      <c r="S86" s="13" t="str">
        <f t="shared" si="59"/>
        <v/>
      </c>
      <c r="T86" s="13" t="str">
        <f t="shared" si="60"/>
        <v/>
      </c>
      <c r="U86" s="13" t="str">
        <f t="shared" si="61"/>
        <v/>
      </c>
      <c r="V86" s="13" t="str">
        <f t="shared" si="62"/>
        <v/>
      </c>
      <c r="W86" s="13" t="str">
        <f t="shared" si="63"/>
        <v/>
      </c>
      <c r="X86" s="13" t="str">
        <f t="shared" si="64"/>
        <v/>
      </c>
      <c r="Y86" s="13" t="str">
        <f t="shared" si="65"/>
        <v/>
      </c>
      <c r="Z86" s="58" t="str">
        <f t="shared" si="66"/>
        <v/>
      </c>
      <c r="AA86" s="186" t="str">
        <f t="shared" si="67"/>
        <v/>
      </c>
      <c r="AB86" s="186" t="str">
        <f t="shared" si="68"/>
        <v/>
      </c>
      <c r="AC86" s="186" t="str">
        <f t="shared" si="69"/>
        <v/>
      </c>
      <c r="AD86" s="186" t="str">
        <f t="shared" si="70"/>
        <v/>
      </c>
      <c r="AE86" s="186" t="str">
        <f t="shared" si="71"/>
        <v/>
      </c>
      <c r="AF86" s="186" t="str">
        <f t="shared" si="72"/>
        <v/>
      </c>
      <c r="AG86" s="59" t="str">
        <f t="shared" si="73"/>
        <v/>
      </c>
      <c r="AH86" s="58">
        <f t="shared" si="74"/>
        <v>0</v>
      </c>
      <c r="AI86" s="88" t="str">
        <f>IF(ISNUMBER(I86),IF(AND(I86&lt;$H86,$H86&gt;$AH86),IF(I86&gt;$AH86,($H86-I86)*Constants!$G$9,($H86-$AH86)*Constants!$G$9),0),"")</f>
        <v/>
      </c>
      <c r="AJ86" s="88" t="str">
        <f>IF(ISNUMBER(J86),IF(AND(J86&lt;$H86,$H86&gt;$AH86),IF(J86&gt;$AH86,($H86-J86)*Constants!$G$9,($H86-$AH86)*Constants!$G$9),0),"")</f>
        <v/>
      </c>
      <c r="AK86" s="88" t="str">
        <f>IF(ISNUMBER(K86),IF(AND(K86&lt;$H86,$H86&gt;$AH86),IF(K86&gt;$AH86,($H86-K86)*Constants!$G$9,($H86-$AH86)*Constants!$G$9),0),"")</f>
        <v/>
      </c>
      <c r="AL86" s="88" t="str">
        <f>IF(ISNUMBER(L86),IF(AND(L86&lt;$H86,$H86&gt;$AH86),IF(L86&gt;$AH86,($H86-L86)*Constants!$G$9,($H86-$AH86)*Constants!$G$9),0),"")</f>
        <v/>
      </c>
      <c r="AM86" s="88" t="str">
        <f>IF(ISNUMBER(M86),IF(AND(M86&lt;$H86,$H86&gt;$AH86),IF(M86&gt;$AH86,($H86-M86)*Constants!$G$9,($H86-$AH86)*Constants!$G$9),0),"")</f>
        <v/>
      </c>
      <c r="AN86" s="88" t="str">
        <f>IF(ISNUMBER(N86),IF(AND(N86&lt;$H86,$H86&gt;$AH86),IF(N86&gt;$AH86,($H86-N86)*Constants!$G$9,($H86-$AH86)*Constants!$G$9),0),"")</f>
        <v/>
      </c>
      <c r="AO86" s="88" t="str">
        <f>IF(ISNUMBER(I86),IF(AND(I86&lt;$H86,I86&lt;$AH86),IF($H86&gt;$AH86,($AH86-I86)*Constants!$G$10,($H86-I86)*Constants!$G$10),0),"")</f>
        <v/>
      </c>
      <c r="AP86" s="88" t="str">
        <f>IF(ISNUMBER(J86),IF(AND(J86&lt;$H86,J86&lt;$AH86),IF($H86&gt;$AH86,($AH86-J86)*Constants!$G$10,($H86-J86)*Constants!$G$10),0),"")</f>
        <v/>
      </c>
      <c r="AQ86" s="88" t="str">
        <f>IF(ISNUMBER(K86),IF(AND(K86&lt;$H86,K86&lt;$AH86),IF($H86&gt;$AH86,($AH86-K86)*Constants!$G$10,($H86-K86)*Constants!$G$10),0),"")</f>
        <v/>
      </c>
      <c r="AR86" s="88" t="str">
        <f>IF(ISNUMBER(L86),IF(AND(L86&lt;$H86,L86&lt;$AH86),IF($H86&gt;$AH86,($AH86-L86)*Constants!$G$10,($H86-L86)*Constants!$G$10),0),"")</f>
        <v/>
      </c>
      <c r="AS86" s="88" t="str">
        <f>IF(ISNUMBER(M86),IF(AND(M86&lt;$H86,M86&lt;$AH86),IF($H86&gt;$AH86,($AH86-M86)*Constants!$G$10,($H86-M86)*Constants!$G$10),0),"")</f>
        <v/>
      </c>
      <c r="AT86" s="88" t="str">
        <f>IF(ISNUMBER(N86),IF(AND(N86&lt;$H86,N86&lt;$AH86),IF($H86&gt;$AH86,($AH86-N86)*Constants!$G$10,($H86-N86)*Constants!$G$10),0),"")</f>
        <v/>
      </c>
      <c r="AU86" s="88" t="str">
        <f>IF(ISNUMBER(I86),IF(T86="C",(I86-Constants!$E$15-Constants!$E$14)*Constants!$G$11,0),"")</f>
        <v/>
      </c>
      <c r="AV86" s="88" t="str">
        <f>IF(ISNUMBER(J86),IF(U86="C",(J86-Constants!$E$15-Constants!$E$14)*Constants!$G$11,0),"")</f>
        <v/>
      </c>
      <c r="AW86" s="88" t="str">
        <f>IF(ISNUMBER(K86),IF(V86="C",(K86-Constants!$E$15-Constants!$E$14)*Constants!$G$11,0),"")</f>
        <v/>
      </c>
      <c r="AX86" s="88" t="str">
        <f>IF(ISNUMBER(L86),IF(W86="C",(L86-Constants!$E$15-Constants!$E$14)*Constants!$G$11,0),"")</f>
        <v/>
      </c>
      <c r="AY86" s="88" t="str">
        <f>IF(ISNUMBER(M86),IF(X86="C",(M86-Constants!$E$15-Constants!$E$14)*Constants!$G$11,0),"")</f>
        <v/>
      </c>
      <c r="AZ86" s="88" t="str">
        <f>IF(ISNUMBER(N86),IF(Y86="C",(N86-Constants!$E$15-Constants!$E$14)*Constants!$G$11,0),"")</f>
        <v/>
      </c>
      <c r="BA86" s="88" t="str">
        <f t="shared" si="75"/>
        <v/>
      </c>
      <c r="BB86" s="88" t="str">
        <f t="shared" si="76"/>
        <v/>
      </c>
      <c r="BC86" s="88" t="str">
        <f t="shared" si="77"/>
        <v/>
      </c>
      <c r="BD86" s="88" t="str">
        <f t="shared" si="77"/>
        <v/>
      </c>
      <c r="BE86" s="88" t="str">
        <f t="shared" si="78"/>
        <v/>
      </c>
      <c r="BF86" s="62" t="str">
        <f t="shared" si="79"/>
        <v/>
      </c>
      <c r="BG86" s="128" t="str">
        <f t="shared" si="46"/>
        <v/>
      </c>
      <c r="BH86" s="129" t="str">
        <f t="shared" si="47"/>
        <v/>
      </c>
      <c r="BI86" s="129" t="str">
        <f t="shared" si="48"/>
        <v/>
      </c>
      <c r="BJ86" s="129" t="str">
        <f t="shared" si="49"/>
        <v/>
      </c>
      <c r="BK86" s="129" t="str">
        <f t="shared" si="50"/>
        <v/>
      </c>
      <c r="BL86" s="129" t="str">
        <f t="shared" si="51"/>
        <v/>
      </c>
      <c r="BM86" s="129" t="str">
        <f t="shared" si="52"/>
        <v/>
      </c>
      <c r="BN86" s="129" t="str">
        <f t="shared" si="53"/>
        <v/>
      </c>
      <c r="BO86" s="130" t="str">
        <f t="shared" si="54"/>
        <v/>
      </c>
      <c r="BP86" s="18"/>
    </row>
    <row r="87" spans="1:68" x14ac:dyDescent="0.35">
      <c r="A87" s="32"/>
      <c r="B87" s="40"/>
      <c r="C87" s="14"/>
      <c r="D87" s="26">
        <v>1</v>
      </c>
      <c r="E87" s="51" t="s">
        <v>315</v>
      </c>
      <c r="F87" s="49"/>
      <c r="G87" s="47"/>
      <c r="H87" s="47"/>
      <c r="I87" s="47"/>
      <c r="J87" s="47"/>
      <c r="K87" s="47"/>
      <c r="L87" s="47"/>
      <c r="M87" s="47"/>
      <c r="N87" s="50"/>
      <c r="O87" s="69">
        <f t="shared" si="55"/>
        <v>57</v>
      </c>
      <c r="P87" s="70">
        <f t="shared" si="56"/>
        <v>64</v>
      </c>
      <c r="Q87" s="13" t="str">
        <f t="shared" si="57"/>
        <v/>
      </c>
      <c r="R87" s="13" t="str">
        <f t="shared" si="58"/>
        <v/>
      </c>
      <c r="S87" s="13" t="str">
        <f t="shared" si="59"/>
        <v/>
      </c>
      <c r="T87" s="13" t="str">
        <f t="shared" si="60"/>
        <v/>
      </c>
      <c r="U87" s="13" t="str">
        <f t="shared" si="61"/>
        <v/>
      </c>
      <c r="V87" s="13" t="str">
        <f t="shared" si="62"/>
        <v/>
      </c>
      <c r="W87" s="13" t="str">
        <f t="shared" si="63"/>
        <v/>
      </c>
      <c r="X87" s="13" t="str">
        <f t="shared" si="64"/>
        <v/>
      </c>
      <c r="Y87" s="13" t="str">
        <f t="shared" si="65"/>
        <v/>
      </c>
      <c r="Z87" s="58" t="str">
        <f t="shared" si="66"/>
        <v/>
      </c>
      <c r="AA87" s="186" t="str">
        <f t="shared" si="67"/>
        <v/>
      </c>
      <c r="AB87" s="186" t="str">
        <f t="shared" si="68"/>
        <v/>
      </c>
      <c r="AC87" s="186" t="str">
        <f t="shared" si="69"/>
        <v/>
      </c>
      <c r="AD87" s="186" t="str">
        <f t="shared" si="70"/>
        <v/>
      </c>
      <c r="AE87" s="186" t="str">
        <f t="shared" si="71"/>
        <v/>
      </c>
      <c r="AF87" s="186" t="str">
        <f t="shared" si="72"/>
        <v/>
      </c>
      <c r="AG87" s="59" t="str">
        <f t="shared" si="73"/>
        <v/>
      </c>
      <c r="AH87" s="58">
        <f t="shared" si="74"/>
        <v>0</v>
      </c>
      <c r="AI87" s="88" t="str">
        <f>IF(ISNUMBER(I87),IF(AND(I87&lt;$H87,$H87&gt;$AH87),IF(I87&gt;$AH87,($H87-I87)*Constants!$G$9,($H87-$AH87)*Constants!$G$9),0),"")</f>
        <v/>
      </c>
      <c r="AJ87" s="88" t="str">
        <f>IF(ISNUMBER(J87),IF(AND(J87&lt;$H87,$H87&gt;$AH87),IF(J87&gt;$AH87,($H87-J87)*Constants!$G$9,($H87-$AH87)*Constants!$G$9),0),"")</f>
        <v/>
      </c>
      <c r="AK87" s="88" t="str">
        <f>IF(ISNUMBER(K87),IF(AND(K87&lt;$H87,$H87&gt;$AH87),IF(K87&gt;$AH87,($H87-K87)*Constants!$G$9,($H87-$AH87)*Constants!$G$9),0),"")</f>
        <v/>
      </c>
      <c r="AL87" s="88" t="str">
        <f>IF(ISNUMBER(L87),IF(AND(L87&lt;$H87,$H87&gt;$AH87),IF(L87&gt;$AH87,($H87-L87)*Constants!$G$9,($H87-$AH87)*Constants!$G$9),0),"")</f>
        <v/>
      </c>
      <c r="AM87" s="88" t="str">
        <f>IF(ISNUMBER(M87),IF(AND(M87&lt;$H87,$H87&gt;$AH87),IF(M87&gt;$AH87,($H87-M87)*Constants!$G$9,($H87-$AH87)*Constants!$G$9),0),"")</f>
        <v/>
      </c>
      <c r="AN87" s="88" t="str">
        <f>IF(ISNUMBER(N87),IF(AND(N87&lt;$H87,$H87&gt;$AH87),IF(N87&gt;$AH87,($H87-N87)*Constants!$G$9,($H87-$AH87)*Constants!$G$9),0),"")</f>
        <v/>
      </c>
      <c r="AO87" s="88" t="str">
        <f>IF(ISNUMBER(I87),IF(AND(I87&lt;$H87,I87&lt;$AH87),IF($H87&gt;$AH87,($AH87-I87)*Constants!$G$10,($H87-I87)*Constants!$G$10),0),"")</f>
        <v/>
      </c>
      <c r="AP87" s="88" t="str">
        <f>IF(ISNUMBER(J87),IF(AND(J87&lt;$H87,J87&lt;$AH87),IF($H87&gt;$AH87,($AH87-J87)*Constants!$G$10,($H87-J87)*Constants!$G$10),0),"")</f>
        <v/>
      </c>
      <c r="AQ87" s="88" t="str">
        <f>IF(ISNUMBER(K87),IF(AND(K87&lt;$H87,K87&lt;$AH87),IF($H87&gt;$AH87,($AH87-K87)*Constants!$G$10,($H87-K87)*Constants!$G$10),0),"")</f>
        <v/>
      </c>
      <c r="AR87" s="88" t="str">
        <f>IF(ISNUMBER(L87),IF(AND(L87&lt;$H87,L87&lt;$AH87),IF($H87&gt;$AH87,($AH87-L87)*Constants!$G$10,($H87-L87)*Constants!$G$10),0),"")</f>
        <v/>
      </c>
      <c r="AS87" s="88" t="str">
        <f>IF(ISNUMBER(M87),IF(AND(M87&lt;$H87,M87&lt;$AH87),IF($H87&gt;$AH87,($AH87-M87)*Constants!$G$10,($H87-M87)*Constants!$G$10),0),"")</f>
        <v/>
      </c>
      <c r="AT87" s="88" t="str">
        <f>IF(ISNUMBER(N87),IF(AND(N87&lt;$H87,N87&lt;$AH87),IF($H87&gt;$AH87,($AH87-N87)*Constants!$G$10,($H87-N87)*Constants!$G$10),0),"")</f>
        <v/>
      </c>
      <c r="AU87" s="88" t="str">
        <f>IF(ISNUMBER(I87),IF(T87="C",(I87-Constants!$E$15-Constants!$E$14)*Constants!$G$11,0),"")</f>
        <v/>
      </c>
      <c r="AV87" s="88" t="str">
        <f>IF(ISNUMBER(J87),IF(U87="C",(J87-Constants!$E$15-Constants!$E$14)*Constants!$G$11,0),"")</f>
        <v/>
      </c>
      <c r="AW87" s="88" t="str">
        <f>IF(ISNUMBER(K87),IF(V87="C",(K87-Constants!$E$15-Constants!$E$14)*Constants!$G$11,0),"")</f>
        <v/>
      </c>
      <c r="AX87" s="88" t="str">
        <f>IF(ISNUMBER(L87),IF(W87="C",(L87-Constants!$E$15-Constants!$E$14)*Constants!$G$11,0),"")</f>
        <v/>
      </c>
      <c r="AY87" s="88" t="str">
        <f>IF(ISNUMBER(M87),IF(X87="C",(M87-Constants!$E$15-Constants!$E$14)*Constants!$G$11,0),"")</f>
        <v/>
      </c>
      <c r="AZ87" s="88" t="str">
        <f>IF(ISNUMBER(N87),IF(Y87="C",(N87-Constants!$E$15-Constants!$E$14)*Constants!$G$11,0),"")</f>
        <v/>
      </c>
      <c r="BA87" s="88" t="str">
        <f t="shared" si="75"/>
        <v/>
      </c>
      <c r="BB87" s="88" t="str">
        <f t="shared" si="76"/>
        <v/>
      </c>
      <c r="BC87" s="88" t="str">
        <f t="shared" si="77"/>
        <v/>
      </c>
      <c r="BD87" s="88" t="str">
        <f t="shared" si="77"/>
        <v/>
      </c>
      <c r="BE87" s="88" t="str">
        <f t="shared" si="78"/>
        <v/>
      </c>
      <c r="BF87" s="62" t="str">
        <f t="shared" si="79"/>
        <v/>
      </c>
      <c r="BG87" s="128" t="str">
        <f t="shared" si="46"/>
        <v/>
      </c>
      <c r="BH87" s="129" t="str">
        <f t="shared" si="47"/>
        <v/>
      </c>
      <c r="BI87" s="129" t="str">
        <f t="shared" si="48"/>
        <v/>
      </c>
      <c r="BJ87" s="129" t="str">
        <f t="shared" si="49"/>
        <v/>
      </c>
      <c r="BK87" s="129" t="str">
        <f t="shared" si="50"/>
        <v/>
      </c>
      <c r="BL87" s="129" t="str">
        <f t="shared" si="51"/>
        <v/>
      </c>
      <c r="BM87" s="129" t="str">
        <f t="shared" si="52"/>
        <v/>
      </c>
      <c r="BN87" s="129" t="str">
        <f t="shared" si="53"/>
        <v/>
      </c>
      <c r="BO87" s="130" t="str">
        <f t="shared" si="54"/>
        <v/>
      </c>
      <c r="BP87" s="18"/>
    </row>
    <row r="88" spans="1:68" x14ac:dyDescent="0.35">
      <c r="A88" s="32"/>
      <c r="B88" s="40"/>
      <c r="C88" s="14"/>
      <c r="D88" s="26">
        <v>1</v>
      </c>
      <c r="E88" s="51" t="s">
        <v>315</v>
      </c>
      <c r="F88" s="49"/>
      <c r="G88" s="47"/>
      <c r="H88" s="47"/>
      <c r="I88" s="47"/>
      <c r="J88" s="47"/>
      <c r="K88" s="47"/>
      <c r="L88" s="47"/>
      <c r="M88" s="47"/>
      <c r="N88" s="50"/>
      <c r="O88" s="69">
        <f t="shared" si="55"/>
        <v>57</v>
      </c>
      <c r="P88" s="70">
        <f t="shared" si="56"/>
        <v>64</v>
      </c>
      <c r="Q88" s="13" t="str">
        <f t="shared" si="57"/>
        <v/>
      </c>
      <c r="R88" s="13" t="str">
        <f t="shared" si="58"/>
        <v/>
      </c>
      <c r="S88" s="13" t="str">
        <f t="shared" si="59"/>
        <v/>
      </c>
      <c r="T88" s="13" t="str">
        <f t="shared" si="60"/>
        <v/>
      </c>
      <c r="U88" s="13" t="str">
        <f t="shared" si="61"/>
        <v/>
      </c>
      <c r="V88" s="13" t="str">
        <f t="shared" si="62"/>
        <v/>
      </c>
      <c r="W88" s="13" t="str">
        <f t="shared" si="63"/>
        <v/>
      </c>
      <c r="X88" s="13" t="str">
        <f t="shared" si="64"/>
        <v/>
      </c>
      <c r="Y88" s="13" t="str">
        <f t="shared" si="65"/>
        <v/>
      </c>
      <c r="Z88" s="58" t="str">
        <f t="shared" si="66"/>
        <v/>
      </c>
      <c r="AA88" s="186" t="str">
        <f t="shared" si="67"/>
        <v/>
      </c>
      <c r="AB88" s="186" t="str">
        <f t="shared" si="68"/>
        <v/>
      </c>
      <c r="AC88" s="186" t="str">
        <f t="shared" si="69"/>
        <v/>
      </c>
      <c r="AD88" s="186" t="str">
        <f t="shared" si="70"/>
        <v/>
      </c>
      <c r="AE88" s="186" t="str">
        <f t="shared" si="71"/>
        <v/>
      </c>
      <c r="AF88" s="186" t="str">
        <f t="shared" si="72"/>
        <v/>
      </c>
      <c r="AG88" s="59" t="str">
        <f t="shared" si="73"/>
        <v/>
      </c>
      <c r="AH88" s="58">
        <f t="shared" si="74"/>
        <v>0</v>
      </c>
      <c r="AI88" s="88" t="str">
        <f>IF(ISNUMBER(I88),IF(AND(I88&lt;$H88,$H88&gt;$AH88),IF(I88&gt;$AH88,($H88-I88)*Constants!$G$9,($H88-$AH88)*Constants!$G$9),0),"")</f>
        <v/>
      </c>
      <c r="AJ88" s="88" t="str">
        <f>IF(ISNUMBER(J88),IF(AND(J88&lt;$H88,$H88&gt;$AH88),IF(J88&gt;$AH88,($H88-J88)*Constants!$G$9,($H88-$AH88)*Constants!$G$9),0),"")</f>
        <v/>
      </c>
      <c r="AK88" s="88" t="str">
        <f>IF(ISNUMBER(K88),IF(AND(K88&lt;$H88,$H88&gt;$AH88),IF(K88&gt;$AH88,($H88-K88)*Constants!$G$9,($H88-$AH88)*Constants!$G$9),0),"")</f>
        <v/>
      </c>
      <c r="AL88" s="88" t="str">
        <f>IF(ISNUMBER(L88),IF(AND(L88&lt;$H88,$H88&gt;$AH88),IF(L88&gt;$AH88,($H88-L88)*Constants!$G$9,($H88-$AH88)*Constants!$G$9),0),"")</f>
        <v/>
      </c>
      <c r="AM88" s="88" t="str">
        <f>IF(ISNUMBER(M88),IF(AND(M88&lt;$H88,$H88&gt;$AH88),IF(M88&gt;$AH88,($H88-M88)*Constants!$G$9,($H88-$AH88)*Constants!$G$9),0),"")</f>
        <v/>
      </c>
      <c r="AN88" s="88" t="str">
        <f>IF(ISNUMBER(N88),IF(AND(N88&lt;$H88,$H88&gt;$AH88),IF(N88&gt;$AH88,($H88-N88)*Constants!$G$9,($H88-$AH88)*Constants!$G$9),0),"")</f>
        <v/>
      </c>
      <c r="AO88" s="88" t="str">
        <f>IF(ISNUMBER(I88),IF(AND(I88&lt;$H88,I88&lt;$AH88),IF($H88&gt;$AH88,($AH88-I88)*Constants!$G$10,($H88-I88)*Constants!$G$10),0),"")</f>
        <v/>
      </c>
      <c r="AP88" s="88" t="str">
        <f>IF(ISNUMBER(J88),IF(AND(J88&lt;$H88,J88&lt;$AH88),IF($H88&gt;$AH88,($AH88-J88)*Constants!$G$10,($H88-J88)*Constants!$G$10),0),"")</f>
        <v/>
      </c>
      <c r="AQ88" s="88" t="str">
        <f>IF(ISNUMBER(K88),IF(AND(K88&lt;$H88,K88&lt;$AH88),IF($H88&gt;$AH88,($AH88-K88)*Constants!$G$10,($H88-K88)*Constants!$G$10),0),"")</f>
        <v/>
      </c>
      <c r="AR88" s="88" t="str">
        <f>IF(ISNUMBER(L88),IF(AND(L88&lt;$H88,L88&lt;$AH88),IF($H88&gt;$AH88,($AH88-L88)*Constants!$G$10,($H88-L88)*Constants!$G$10),0),"")</f>
        <v/>
      </c>
      <c r="AS88" s="88" t="str">
        <f>IF(ISNUMBER(M88),IF(AND(M88&lt;$H88,M88&lt;$AH88),IF($H88&gt;$AH88,($AH88-M88)*Constants!$G$10,($H88-M88)*Constants!$G$10),0),"")</f>
        <v/>
      </c>
      <c r="AT88" s="88" t="str">
        <f>IF(ISNUMBER(N88),IF(AND(N88&lt;$H88,N88&lt;$AH88),IF($H88&gt;$AH88,($AH88-N88)*Constants!$G$10,($H88-N88)*Constants!$G$10),0),"")</f>
        <v/>
      </c>
      <c r="AU88" s="88" t="str">
        <f>IF(ISNUMBER(I88),IF(T88="C",(I88-Constants!$E$15-Constants!$E$14)*Constants!$G$11,0),"")</f>
        <v/>
      </c>
      <c r="AV88" s="88" t="str">
        <f>IF(ISNUMBER(J88),IF(U88="C",(J88-Constants!$E$15-Constants!$E$14)*Constants!$G$11,0),"")</f>
        <v/>
      </c>
      <c r="AW88" s="88" t="str">
        <f>IF(ISNUMBER(K88),IF(V88="C",(K88-Constants!$E$15-Constants!$E$14)*Constants!$G$11,0),"")</f>
        <v/>
      </c>
      <c r="AX88" s="88" t="str">
        <f>IF(ISNUMBER(L88),IF(W88="C",(L88-Constants!$E$15-Constants!$E$14)*Constants!$G$11,0),"")</f>
        <v/>
      </c>
      <c r="AY88" s="88" t="str">
        <f>IF(ISNUMBER(M88),IF(X88="C",(M88-Constants!$E$15-Constants!$E$14)*Constants!$G$11,0),"")</f>
        <v/>
      </c>
      <c r="AZ88" s="88" t="str">
        <f>IF(ISNUMBER(N88),IF(Y88="C",(N88-Constants!$E$15-Constants!$E$14)*Constants!$G$11,0),"")</f>
        <v/>
      </c>
      <c r="BA88" s="88" t="str">
        <f t="shared" si="75"/>
        <v/>
      </c>
      <c r="BB88" s="88" t="str">
        <f t="shared" si="76"/>
        <v/>
      </c>
      <c r="BC88" s="88" t="str">
        <f t="shared" si="77"/>
        <v/>
      </c>
      <c r="BD88" s="88" t="str">
        <f t="shared" si="77"/>
        <v/>
      </c>
      <c r="BE88" s="88" t="str">
        <f t="shared" si="78"/>
        <v/>
      </c>
      <c r="BF88" s="62" t="str">
        <f t="shared" si="79"/>
        <v/>
      </c>
      <c r="BG88" s="128" t="str">
        <f t="shared" si="46"/>
        <v/>
      </c>
      <c r="BH88" s="129" t="str">
        <f t="shared" si="47"/>
        <v/>
      </c>
      <c r="BI88" s="129" t="str">
        <f t="shared" si="48"/>
        <v/>
      </c>
      <c r="BJ88" s="129" t="str">
        <f t="shared" si="49"/>
        <v/>
      </c>
      <c r="BK88" s="129" t="str">
        <f t="shared" si="50"/>
        <v/>
      </c>
      <c r="BL88" s="129" t="str">
        <f t="shared" si="51"/>
        <v/>
      </c>
      <c r="BM88" s="129" t="str">
        <f t="shared" si="52"/>
        <v/>
      </c>
      <c r="BN88" s="129" t="str">
        <f t="shared" si="53"/>
        <v/>
      </c>
      <c r="BO88" s="130" t="str">
        <f t="shared" si="54"/>
        <v/>
      </c>
      <c r="BP88" s="18"/>
    </row>
    <row r="89" spans="1:68" x14ac:dyDescent="0.35">
      <c r="A89" s="32"/>
      <c r="B89" s="40"/>
      <c r="C89" s="14"/>
      <c r="D89" s="26">
        <v>1</v>
      </c>
      <c r="E89" s="51" t="s">
        <v>315</v>
      </c>
      <c r="F89" s="49"/>
      <c r="G89" s="47"/>
      <c r="H89" s="47"/>
      <c r="I89" s="47"/>
      <c r="J89" s="47"/>
      <c r="K89" s="47"/>
      <c r="L89" s="47"/>
      <c r="M89" s="47"/>
      <c r="N89" s="50"/>
      <c r="O89" s="69">
        <f t="shared" si="55"/>
        <v>57</v>
      </c>
      <c r="P89" s="70">
        <f t="shared" si="56"/>
        <v>64</v>
      </c>
      <c r="Q89" s="13" t="str">
        <f t="shared" si="57"/>
        <v/>
      </c>
      <c r="R89" s="13" t="str">
        <f t="shared" si="58"/>
        <v/>
      </c>
      <c r="S89" s="13" t="str">
        <f t="shared" si="59"/>
        <v/>
      </c>
      <c r="T89" s="13" t="str">
        <f t="shared" si="60"/>
        <v/>
      </c>
      <c r="U89" s="13" t="str">
        <f t="shared" si="61"/>
        <v/>
      </c>
      <c r="V89" s="13" t="str">
        <f t="shared" si="62"/>
        <v/>
      </c>
      <c r="W89" s="13" t="str">
        <f t="shared" si="63"/>
        <v/>
      </c>
      <c r="X89" s="13" t="str">
        <f t="shared" si="64"/>
        <v/>
      </c>
      <c r="Y89" s="13" t="str">
        <f t="shared" si="65"/>
        <v/>
      </c>
      <c r="Z89" s="58" t="str">
        <f t="shared" si="66"/>
        <v/>
      </c>
      <c r="AA89" s="186" t="str">
        <f t="shared" si="67"/>
        <v/>
      </c>
      <c r="AB89" s="186" t="str">
        <f t="shared" si="68"/>
        <v/>
      </c>
      <c r="AC89" s="186" t="str">
        <f t="shared" si="69"/>
        <v/>
      </c>
      <c r="AD89" s="186" t="str">
        <f t="shared" si="70"/>
        <v/>
      </c>
      <c r="AE89" s="186" t="str">
        <f t="shared" si="71"/>
        <v/>
      </c>
      <c r="AF89" s="186" t="str">
        <f t="shared" si="72"/>
        <v/>
      </c>
      <c r="AG89" s="59" t="str">
        <f t="shared" si="73"/>
        <v/>
      </c>
      <c r="AH89" s="58">
        <f t="shared" si="74"/>
        <v>0</v>
      </c>
      <c r="AI89" s="88" t="str">
        <f>IF(ISNUMBER(I89),IF(AND(I89&lt;$H89,$H89&gt;$AH89),IF(I89&gt;$AH89,($H89-I89)*Constants!$G$9,($H89-$AH89)*Constants!$G$9),0),"")</f>
        <v/>
      </c>
      <c r="AJ89" s="88" t="str">
        <f>IF(ISNUMBER(J89),IF(AND(J89&lt;$H89,$H89&gt;$AH89),IF(J89&gt;$AH89,($H89-J89)*Constants!$G$9,($H89-$AH89)*Constants!$G$9),0),"")</f>
        <v/>
      </c>
      <c r="AK89" s="88" t="str">
        <f>IF(ISNUMBER(K89),IF(AND(K89&lt;$H89,$H89&gt;$AH89),IF(K89&gt;$AH89,($H89-K89)*Constants!$G$9,($H89-$AH89)*Constants!$G$9),0),"")</f>
        <v/>
      </c>
      <c r="AL89" s="88" t="str">
        <f>IF(ISNUMBER(L89),IF(AND(L89&lt;$H89,$H89&gt;$AH89),IF(L89&gt;$AH89,($H89-L89)*Constants!$G$9,($H89-$AH89)*Constants!$G$9),0),"")</f>
        <v/>
      </c>
      <c r="AM89" s="88" t="str">
        <f>IF(ISNUMBER(M89),IF(AND(M89&lt;$H89,$H89&gt;$AH89),IF(M89&gt;$AH89,($H89-M89)*Constants!$G$9,($H89-$AH89)*Constants!$G$9),0),"")</f>
        <v/>
      </c>
      <c r="AN89" s="88" t="str">
        <f>IF(ISNUMBER(N89),IF(AND(N89&lt;$H89,$H89&gt;$AH89),IF(N89&gt;$AH89,($H89-N89)*Constants!$G$9,($H89-$AH89)*Constants!$G$9),0),"")</f>
        <v/>
      </c>
      <c r="AO89" s="88" t="str">
        <f>IF(ISNUMBER(I89),IF(AND(I89&lt;$H89,I89&lt;$AH89),IF($H89&gt;$AH89,($AH89-I89)*Constants!$G$10,($H89-I89)*Constants!$G$10),0),"")</f>
        <v/>
      </c>
      <c r="AP89" s="88" t="str">
        <f>IF(ISNUMBER(J89),IF(AND(J89&lt;$H89,J89&lt;$AH89),IF($H89&gt;$AH89,($AH89-J89)*Constants!$G$10,($H89-J89)*Constants!$G$10),0),"")</f>
        <v/>
      </c>
      <c r="AQ89" s="88" t="str">
        <f>IF(ISNUMBER(K89),IF(AND(K89&lt;$H89,K89&lt;$AH89),IF($H89&gt;$AH89,($AH89-K89)*Constants!$G$10,($H89-K89)*Constants!$G$10),0),"")</f>
        <v/>
      </c>
      <c r="AR89" s="88" t="str">
        <f>IF(ISNUMBER(L89),IF(AND(L89&lt;$H89,L89&lt;$AH89),IF($H89&gt;$AH89,($AH89-L89)*Constants!$G$10,($H89-L89)*Constants!$G$10),0),"")</f>
        <v/>
      </c>
      <c r="AS89" s="88" t="str">
        <f>IF(ISNUMBER(M89),IF(AND(M89&lt;$H89,M89&lt;$AH89),IF($H89&gt;$AH89,($AH89-M89)*Constants!$G$10,($H89-M89)*Constants!$G$10),0),"")</f>
        <v/>
      </c>
      <c r="AT89" s="88" t="str">
        <f>IF(ISNUMBER(N89),IF(AND(N89&lt;$H89,N89&lt;$AH89),IF($H89&gt;$AH89,($AH89-N89)*Constants!$G$10,($H89-N89)*Constants!$G$10),0),"")</f>
        <v/>
      </c>
      <c r="AU89" s="88" t="str">
        <f>IF(ISNUMBER(I89),IF(T89="C",(I89-Constants!$E$15-Constants!$E$14)*Constants!$G$11,0),"")</f>
        <v/>
      </c>
      <c r="AV89" s="88" t="str">
        <f>IF(ISNUMBER(J89),IF(U89="C",(J89-Constants!$E$15-Constants!$E$14)*Constants!$G$11,0),"")</f>
        <v/>
      </c>
      <c r="AW89" s="88" t="str">
        <f>IF(ISNUMBER(K89),IF(V89="C",(K89-Constants!$E$15-Constants!$E$14)*Constants!$G$11,0),"")</f>
        <v/>
      </c>
      <c r="AX89" s="88" t="str">
        <f>IF(ISNUMBER(L89),IF(W89="C",(L89-Constants!$E$15-Constants!$E$14)*Constants!$G$11,0),"")</f>
        <v/>
      </c>
      <c r="AY89" s="88" t="str">
        <f>IF(ISNUMBER(M89),IF(X89="C",(M89-Constants!$E$15-Constants!$E$14)*Constants!$G$11,0),"")</f>
        <v/>
      </c>
      <c r="AZ89" s="88" t="str">
        <f>IF(ISNUMBER(N89),IF(Y89="C",(N89-Constants!$E$15-Constants!$E$14)*Constants!$G$11,0),"")</f>
        <v/>
      </c>
      <c r="BA89" s="88" t="str">
        <f t="shared" si="75"/>
        <v/>
      </c>
      <c r="BB89" s="88" t="str">
        <f t="shared" si="76"/>
        <v/>
      </c>
      <c r="BC89" s="88" t="str">
        <f t="shared" si="77"/>
        <v/>
      </c>
      <c r="BD89" s="88" t="str">
        <f t="shared" si="77"/>
        <v/>
      </c>
      <c r="BE89" s="88" t="str">
        <f t="shared" si="78"/>
        <v/>
      </c>
      <c r="BF89" s="62" t="str">
        <f t="shared" si="79"/>
        <v/>
      </c>
      <c r="BG89" s="128" t="str">
        <f t="shared" si="46"/>
        <v/>
      </c>
      <c r="BH89" s="129" t="str">
        <f t="shared" si="47"/>
        <v/>
      </c>
      <c r="BI89" s="129" t="str">
        <f t="shared" si="48"/>
        <v/>
      </c>
      <c r="BJ89" s="129" t="str">
        <f t="shared" si="49"/>
        <v/>
      </c>
      <c r="BK89" s="129" t="str">
        <f t="shared" si="50"/>
        <v/>
      </c>
      <c r="BL89" s="129" t="str">
        <f t="shared" si="51"/>
        <v/>
      </c>
      <c r="BM89" s="129" t="str">
        <f t="shared" si="52"/>
        <v/>
      </c>
      <c r="BN89" s="129" t="str">
        <f t="shared" si="53"/>
        <v/>
      </c>
      <c r="BO89" s="130" t="str">
        <f t="shared" si="54"/>
        <v/>
      </c>
      <c r="BP89" s="18"/>
    </row>
    <row r="90" spans="1:68" x14ac:dyDescent="0.35">
      <c r="A90" s="32"/>
      <c r="B90" s="40"/>
      <c r="C90" s="14"/>
      <c r="D90" s="26">
        <v>1</v>
      </c>
      <c r="E90" s="51" t="s">
        <v>315</v>
      </c>
      <c r="F90" s="49"/>
      <c r="G90" s="47"/>
      <c r="H90" s="47"/>
      <c r="I90" s="47"/>
      <c r="J90" s="47"/>
      <c r="K90" s="47"/>
      <c r="L90" s="47"/>
      <c r="M90" s="47"/>
      <c r="N90" s="50"/>
      <c r="O90" s="69">
        <f t="shared" si="55"/>
        <v>57</v>
      </c>
      <c r="P90" s="70">
        <f t="shared" si="56"/>
        <v>64</v>
      </c>
      <c r="Q90" s="13" t="str">
        <f t="shared" si="57"/>
        <v/>
      </c>
      <c r="R90" s="13" t="str">
        <f t="shared" si="58"/>
        <v/>
      </c>
      <c r="S90" s="13" t="str">
        <f t="shared" si="59"/>
        <v/>
      </c>
      <c r="T90" s="13" t="str">
        <f t="shared" si="60"/>
        <v/>
      </c>
      <c r="U90" s="13" t="str">
        <f t="shared" si="61"/>
        <v/>
      </c>
      <c r="V90" s="13" t="str">
        <f t="shared" si="62"/>
        <v/>
      </c>
      <c r="W90" s="13" t="str">
        <f t="shared" si="63"/>
        <v/>
      </c>
      <c r="X90" s="13" t="str">
        <f t="shared" si="64"/>
        <v/>
      </c>
      <c r="Y90" s="13" t="str">
        <f t="shared" si="65"/>
        <v/>
      </c>
      <c r="Z90" s="58" t="str">
        <f t="shared" si="66"/>
        <v/>
      </c>
      <c r="AA90" s="186" t="str">
        <f t="shared" si="67"/>
        <v/>
      </c>
      <c r="AB90" s="186" t="str">
        <f t="shared" si="68"/>
        <v/>
      </c>
      <c r="AC90" s="186" t="str">
        <f t="shared" si="69"/>
        <v/>
      </c>
      <c r="AD90" s="186" t="str">
        <f t="shared" si="70"/>
        <v/>
      </c>
      <c r="AE90" s="186" t="str">
        <f t="shared" si="71"/>
        <v/>
      </c>
      <c r="AF90" s="186" t="str">
        <f t="shared" si="72"/>
        <v/>
      </c>
      <c r="AG90" s="59" t="str">
        <f t="shared" si="73"/>
        <v/>
      </c>
      <c r="AH90" s="58">
        <f t="shared" si="74"/>
        <v>0</v>
      </c>
      <c r="AI90" s="88" t="str">
        <f>IF(ISNUMBER(I90),IF(AND(I90&lt;$H90,$H90&gt;$AH90),IF(I90&gt;$AH90,($H90-I90)*Constants!$G$9,($H90-$AH90)*Constants!$G$9),0),"")</f>
        <v/>
      </c>
      <c r="AJ90" s="88" t="str">
        <f>IF(ISNUMBER(J90),IF(AND(J90&lt;$H90,$H90&gt;$AH90),IF(J90&gt;$AH90,($H90-J90)*Constants!$G$9,($H90-$AH90)*Constants!$G$9),0),"")</f>
        <v/>
      </c>
      <c r="AK90" s="88" t="str">
        <f>IF(ISNUMBER(K90),IF(AND(K90&lt;$H90,$H90&gt;$AH90),IF(K90&gt;$AH90,($H90-K90)*Constants!$G$9,($H90-$AH90)*Constants!$G$9),0),"")</f>
        <v/>
      </c>
      <c r="AL90" s="88" t="str">
        <f>IF(ISNUMBER(L90),IF(AND(L90&lt;$H90,$H90&gt;$AH90),IF(L90&gt;$AH90,($H90-L90)*Constants!$G$9,($H90-$AH90)*Constants!$G$9),0),"")</f>
        <v/>
      </c>
      <c r="AM90" s="88" t="str">
        <f>IF(ISNUMBER(M90),IF(AND(M90&lt;$H90,$H90&gt;$AH90),IF(M90&gt;$AH90,($H90-M90)*Constants!$G$9,($H90-$AH90)*Constants!$G$9),0),"")</f>
        <v/>
      </c>
      <c r="AN90" s="88" t="str">
        <f>IF(ISNUMBER(N90),IF(AND(N90&lt;$H90,$H90&gt;$AH90),IF(N90&gt;$AH90,($H90-N90)*Constants!$G$9,($H90-$AH90)*Constants!$G$9),0),"")</f>
        <v/>
      </c>
      <c r="AO90" s="88" t="str">
        <f>IF(ISNUMBER(I90),IF(AND(I90&lt;$H90,I90&lt;$AH90),IF($H90&gt;$AH90,($AH90-I90)*Constants!$G$10,($H90-I90)*Constants!$G$10),0),"")</f>
        <v/>
      </c>
      <c r="AP90" s="88" t="str">
        <f>IF(ISNUMBER(J90),IF(AND(J90&lt;$H90,J90&lt;$AH90),IF($H90&gt;$AH90,($AH90-J90)*Constants!$G$10,($H90-J90)*Constants!$G$10),0),"")</f>
        <v/>
      </c>
      <c r="AQ90" s="88" t="str">
        <f>IF(ISNUMBER(K90),IF(AND(K90&lt;$H90,K90&lt;$AH90),IF($H90&gt;$AH90,($AH90-K90)*Constants!$G$10,($H90-K90)*Constants!$G$10),0),"")</f>
        <v/>
      </c>
      <c r="AR90" s="88" t="str">
        <f>IF(ISNUMBER(L90),IF(AND(L90&lt;$H90,L90&lt;$AH90),IF($H90&gt;$AH90,($AH90-L90)*Constants!$G$10,($H90-L90)*Constants!$G$10),0),"")</f>
        <v/>
      </c>
      <c r="AS90" s="88" t="str">
        <f>IF(ISNUMBER(M90),IF(AND(M90&lt;$H90,M90&lt;$AH90),IF($H90&gt;$AH90,($AH90-M90)*Constants!$G$10,($H90-M90)*Constants!$G$10),0),"")</f>
        <v/>
      </c>
      <c r="AT90" s="88" t="str">
        <f>IF(ISNUMBER(N90),IF(AND(N90&lt;$H90,N90&lt;$AH90),IF($H90&gt;$AH90,($AH90-N90)*Constants!$G$10,($H90-N90)*Constants!$G$10),0),"")</f>
        <v/>
      </c>
      <c r="AU90" s="88" t="str">
        <f>IF(ISNUMBER(I90),IF(T90="C",(I90-Constants!$E$15-Constants!$E$14)*Constants!$G$11,0),"")</f>
        <v/>
      </c>
      <c r="AV90" s="88" t="str">
        <f>IF(ISNUMBER(J90),IF(U90="C",(J90-Constants!$E$15-Constants!$E$14)*Constants!$G$11,0),"")</f>
        <v/>
      </c>
      <c r="AW90" s="88" t="str">
        <f>IF(ISNUMBER(K90),IF(V90="C",(K90-Constants!$E$15-Constants!$E$14)*Constants!$G$11,0),"")</f>
        <v/>
      </c>
      <c r="AX90" s="88" t="str">
        <f>IF(ISNUMBER(L90),IF(W90="C",(L90-Constants!$E$15-Constants!$E$14)*Constants!$G$11,0),"")</f>
        <v/>
      </c>
      <c r="AY90" s="88" t="str">
        <f>IF(ISNUMBER(M90),IF(X90="C",(M90-Constants!$E$15-Constants!$E$14)*Constants!$G$11,0),"")</f>
        <v/>
      </c>
      <c r="AZ90" s="88" t="str">
        <f>IF(ISNUMBER(N90),IF(Y90="C",(N90-Constants!$E$15-Constants!$E$14)*Constants!$G$11,0),"")</f>
        <v/>
      </c>
      <c r="BA90" s="88" t="str">
        <f t="shared" si="75"/>
        <v/>
      </c>
      <c r="BB90" s="88" t="str">
        <f t="shared" si="76"/>
        <v/>
      </c>
      <c r="BC90" s="88" t="str">
        <f t="shared" si="77"/>
        <v/>
      </c>
      <c r="BD90" s="88" t="str">
        <f t="shared" si="77"/>
        <v/>
      </c>
      <c r="BE90" s="88" t="str">
        <f t="shared" si="78"/>
        <v/>
      </c>
      <c r="BF90" s="62" t="str">
        <f t="shared" si="79"/>
        <v/>
      </c>
      <c r="BG90" s="128" t="str">
        <f t="shared" si="46"/>
        <v/>
      </c>
      <c r="BH90" s="129" t="str">
        <f t="shared" si="47"/>
        <v/>
      </c>
      <c r="BI90" s="129" t="str">
        <f t="shared" si="48"/>
        <v/>
      </c>
      <c r="BJ90" s="129" t="str">
        <f t="shared" si="49"/>
        <v/>
      </c>
      <c r="BK90" s="129" t="str">
        <f t="shared" si="50"/>
        <v/>
      </c>
      <c r="BL90" s="129" t="str">
        <f t="shared" si="51"/>
        <v/>
      </c>
      <c r="BM90" s="129" t="str">
        <f t="shared" si="52"/>
        <v/>
      </c>
      <c r="BN90" s="129" t="str">
        <f t="shared" si="53"/>
        <v/>
      </c>
      <c r="BO90" s="130" t="str">
        <f t="shared" si="54"/>
        <v/>
      </c>
      <c r="BP90" s="18"/>
    </row>
    <row r="91" spans="1:68" x14ac:dyDescent="0.35">
      <c r="A91" s="32"/>
      <c r="B91" s="40"/>
      <c r="C91" s="14"/>
      <c r="D91" s="26">
        <v>1</v>
      </c>
      <c r="E91" s="51" t="s">
        <v>315</v>
      </c>
      <c r="F91" s="49"/>
      <c r="G91" s="47"/>
      <c r="H91" s="47"/>
      <c r="I91" s="47"/>
      <c r="J91" s="47"/>
      <c r="K91" s="47"/>
      <c r="L91" s="47"/>
      <c r="M91" s="47"/>
      <c r="N91" s="50"/>
      <c r="O91" s="69">
        <f t="shared" si="55"/>
        <v>57</v>
      </c>
      <c r="P91" s="70">
        <f t="shared" si="56"/>
        <v>64</v>
      </c>
      <c r="Q91" s="13" t="str">
        <f t="shared" si="57"/>
        <v/>
      </c>
      <c r="R91" s="13" t="str">
        <f t="shared" si="58"/>
        <v/>
      </c>
      <c r="S91" s="13" t="str">
        <f t="shared" si="59"/>
        <v/>
      </c>
      <c r="T91" s="13" t="str">
        <f t="shared" si="60"/>
        <v/>
      </c>
      <c r="U91" s="13" t="str">
        <f t="shared" si="61"/>
        <v/>
      </c>
      <c r="V91" s="13" t="str">
        <f t="shared" si="62"/>
        <v/>
      </c>
      <c r="W91" s="13" t="str">
        <f t="shared" si="63"/>
        <v/>
      </c>
      <c r="X91" s="13" t="str">
        <f t="shared" si="64"/>
        <v/>
      </c>
      <c r="Y91" s="13" t="str">
        <f t="shared" si="65"/>
        <v/>
      </c>
      <c r="Z91" s="58" t="str">
        <f t="shared" si="66"/>
        <v/>
      </c>
      <c r="AA91" s="186" t="str">
        <f t="shared" si="67"/>
        <v/>
      </c>
      <c r="AB91" s="186" t="str">
        <f t="shared" si="68"/>
        <v/>
      </c>
      <c r="AC91" s="186" t="str">
        <f t="shared" si="69"/>
        <v/>
      </c>
      <c r="AD91" s="186" t="str">
        <f t="shared" si="70"/>
        <v/>
      </c>
      <c r="AE91" s="186" t="str">
        <f t="shared" si="71"/>
        <v/>
      </c>
      <c r="AF91" s="186" t="str">
        <f t="shared" si="72"/>
        <v/>
      </c>
      <c r="AG91" s="59" t="str">
        <f t="shared" si="73"/>
        <v/>
      </c>
      <c r="AH91" s="58">
        <f t="shared" si="74"/>
        <v>0</v>
      </c>
      <c r="AI91" s="88" t="str">
        <f>IF(ISNUMBER(I91),IF(AND(I91&lt;$H91,$H91&gt;$AH91),IF(I91&gt;$AH91,($H91-I91)*Constants!$G$9,($H91-$AH91)*Constants!$G$9),0),"")</f>
        <v/>
      </c>
      <c r="AJ91" s="88" t="str">
        <f>IF(ISNUMBER(J91),IF(AND(J91&lt;$H91,$H91&gt;$AH91),IF(J91&gt;$AH91,($H91-J91)*Constants!$G$9,($H91-$AH91)*Constants!$G$9),0),"")</f>
        <v/>
      </c>
      <c r="AK91" s="88" t="str">
        <f>IF(ISNUMBER(K91),IF(AND(K91&lt;$H91,$H91&gt;$AH91),IF(K91&gt;$AH91,($H91-K91)*Constants!$G$9,($H91-$AH91)*Constants!$G$9),0),"")</f>
        <v/>
      </c>
      <c r="AL91" s="88" t="str">
        <f>IF(ISNUMBER(L91),IF(AND(L91&lt;$H91,$H91&gt;$AH91),IF(L91&gt;$AH91,($H91-L91)*Constants!$G$9,($H91-$AH91)*Constants!$G$9),0),"")</f>
        <v/>
      </c>
      <c r="AM91" s="88" t="str">
        <f>IF(ISNUMBER(M91),IF(AND(M91&lt;$H91,$H91&gt;$AH91),IF(M91&gt;$AH91,($H91-M91)*Constants!$G$9,($H91-$AH91)*Constants!$G$9),0),"")</f>
        <v/>
      </c>
      <c r="AN91" s="88" t="str">
        <f>IF(ISNUMBER(N91),IF(AND(N91&lt;$H91,$H91&gt;$AH91),IF(N91&gt;$AH91,($H91-N91)*Constants!$G$9,($H91-$AH91)*Constants!$G$9),0),"")</f>
        <v/>
      </c>
      <c r="AO91" s="88" t="str">
        <f>IF(ISNUMBER(I91),IF(AND(I91&lt;$H91,I91&lt;$AH91),IF($H91&gt;$AH91,($AH91-I91)*Constants!$G$10,($H91-I91)*Constants!$G$10),0),"")</f>
        <v/>
      </c>
      <c r="AP91" s="88" t="str">
        <f>IF(ISNUMBER(J91),IF(AND(J91&lt;$H91,J91&lt;$AH91),IF($H91&gt;$AH91,($AH91-J91)*Constants!$G$10,($H91-J91)*Constants!$G$10),0),"")</f>
        <v/>
      </c>
      <c r="AQ91" s="88" t="str">
        <f>IF(ISNUMBER(K91),IF(AND(K91&lt;$H91,K91&lt;$AH91),IF($H91&gt;$AH91,($AH91-K91)*Constants!$G$10,($H91-K91)*Constants!$G$10),0),"")</f>
        <v/>
      </c>
      <c r="AR91" s="88" t="str">
        <f>IF(ISNUMBER(L91),IF(AND(L91&lt;$H91,L91&lt;$AH91),IF($H91&gt;$AH91,($AH91-L91)*Constants!$G$10,($H91-L91)*Constants!$G$10),0),"")</f>
        <v/>
      </c>
      <c r="AS91" s="88" t="str">
        <f>IF(ISNUMBER(M91),IF(AND(M91&lt;$H91,M91&lt;$AH91),IF($H91&gt;$AH91,($AH91-M91)*Constants!$G$10,($H91-M91)*Constants!$G$10),0),"")</f>
        <v/>
      </c>
      <c r="AT91" s="88" t="str">
        <f>IF(ISNUMBER(N91),IF(AND(N91&lt;$H91,N91&lt;$AH91),IF($H91&gt;$AH91,($AH91-N91)*Constants!$G$10,($H91-N91)*Constants!$G$10),0),"")</f>
        <v/>
      </c>
      <c r="AU91" s="88" t="str">
        <f>IF(ISNUMBER(I91),IF(T91="C",(I91-Constants!$E$15-Constants!$E$14)*Constants!$G$11,0),"")</f>
        <v/>
      </c>
      <c r="AV91" s="88" t="str">
        <f>IF(ISNUMBER(J91),IF(U91="C",(J91-Constants!$E$15-Constants!$E$14)*Constants!$G$11,0),"")</f>
        <v/>
      </c>
      <c r="AW91" s="88" t="str">
        <f>IF(ISNUMBER(K91),IF(V91="C",(K91-Constants!$E$15-Constants!$E$14)*Constants!$G$11,0),"")</f>
        <v/>
      </c>
      <c r="AX91" s="88" t="str">
        <f>IF(ISNUMBER(L91),IF(W91="C",(L91-Constants!$E$15-Constants!$E$14)*Constants!$G$11,0),"")</f>
        <v/>
      </c>
      <c r="AY91" s="88" t="str">
        <f>IF(ISNUMBER(M91),IF(X91="C",(M91-Constants!$E$15-Constants!$E$14)*Constants!$G$11,0),"")</f>
        <v/>
      </c>
      <c r="AZ91" s="88" t="str">
        <f>IF(ISNUMBER(N91),IF(Y91="C",(N91-Constants!$E$15-Constants!$E$14)*Constants!$G$11,0),"")</f>
        <v/>
      </c>
      <c r="BA91" s="88" t="str">
        <f t="shared" si="75"/>
        <v/>
      </c>
      <c r="BB91" s="88" t="str">
        <f t="shared" si="76"/>
        <v/>
      </c>
      <c r="BC91" s="88" t="str">
        <f t="shared" si="77"/>
        <v/>
      </c>
      <c r="BD91" s="88" t="str">
        <f t="shared" si="77"/>
        <v/>
      </c>
      <c r="BE91" s="88" t="str">
        <f t="shared" si="78"/>
        <v/>
      </c>
      <c r="BF91" s="62" t="str">
        <f t="shared" si="79"/>
        <v/>
      </c>
      <c r="BG91" s="128" t="str">
        <f t="shared" si="46"/>
        <v/>
      </c>
      <c r="BH91" s="129" t="str">
        <f t="shared" si="47"/>
        <v/>
      </c>
      <c r="BI91" s="129" t="str">
        <f t="shared" si="48"/>
        <v/>
      </c>
      <c r="BJ91" s="129" t="str">
        <f t="shared" si="49"/>
        <v/>
      </c>
      <c r="BK91" s="129" t="str">
        <f t="shared" si="50"/>
        <v/>
      </c>
      <c r="BL91" s="129" t="str">
        <f t="shared" si="51"/>
        <v/>
      </c>
      <c r="BM91" s="129" t="str">
        <f t="shared" si="52"/>
        <v/>
      </c>
      <c r="BN91" s="129" t="str">
        <f t="shared" si="53"/>
        <v/>
      </c>
      <c r="BO91" s="130" t="str">
        <f t="shared" si="54"/>
        <v/>
      </c>
      <c r="BP91" s="18"/>
    </row>
    <row r="92" spans="1:68" x14ac:dyDescent="0.35">
      <c r="A92" s="32"/>
      <c r="B92" s="40"/>
      <c r="C92" s="14"/>
      <c r="D92" s="26">
        <v>1</v>
      </c>
      <c r="E92" s="51" t="s">
        <v>315</v>
      </c>
      <c r="F92" s="49"/>
      <c r="G92" s="47"/>
      <c r="H92" s="47"/>
      <c r="I92" s="47"/>
      <c r="J92" s="47"/>
      <c r="K92" s="47"/>
      <c r="L92" s="47"/>
      <c r="M92" s="47"/>
      <c r="N92" s="50"/>
      <c r="O92" s="69">
        <f t="shared" si="55"/>
        <v>57</v>
      </c>
      <c r="P92" s="70">
        <f t="shared" si="56"/>
        <v>64</v>
      </c>
      <c r="Q92" s="13" t="str">
        <f t="shared" si="57"/>
        <v/>
      </c>
      <c r="R92" s="13" t="str">
        <f t="shared" si="58"/>
        <v/>
      </c>
      <c r="S92" s="13" t="str">
        <f t="shared" si="59"/>
        <v/>
      </c>
      <c r="T92" s="13" t="str">
        <f t="shared" si="60"/>
        <v/>
      </c>
      <c r="U92" s="13" t="str">
        <f t="shared" si="61"/>
        <v/>
      </c>
      <c r="V92" s="13" t="str">
        <f t="shared" si="62"/>
        <v/>
      </c>
      <c r="W92" s="13" t="str">
        <f t="shared" si="63"/>
        <v/>
      </c>
      <c r="X92" s="13" t="str">
        <f t="shared" si="64"/>
        <v/>
      </c>
      <c r="Y92" s="13" t="str">
        <f t="shared" si="65"/>
        <v/>
      </c>
      <c r="Z92" s="58" t="str">
        <f t="shared" si="66"/>
        <v/>
      </c>
      <c r="AA92" s="186" t="str">
        <f t="shared" si="67"/>
        <v/>
      </c>
      <c r="AB92" s="186" t="str">
        <f t="shared" si="68"/>
        <v/>
      </c>
      <c r="AC92" s="186" t="str">
        <f t="shared" si="69"/>
        <v/>
      </c>
      <c r="AD92" s="186" t="str">
        <f t="shared" si="70"/>
        <v/>
      </c>
      <c r="AE92" s="186" t="str">
        <f t="shared" si="71"/>
        <v/>
      </c>
      <c r="AF92" s="186" t="str">
        <f t="shared" si="72"/>
        <v/>
      </c>
      <c r="AG92" s="59" t="str">
        <f t="shared" si="73"/>
        <v/>
      </c>
      <c r="AH92" s="58">
        <f t="shared" si="74"/>
        <v>0</v>
      </c>
      <c r="AI92" s="88" t="str">
        <f>IF(ISNUMBER(I92),IF(AND(I92&lt;$H92,$H92&gt;$AH92),IF(I92&gt;$AH92,($H92-I92)*Constants!$G$9,($H92-$AH92)*Constants!$G$9),0),"")</f>
        <v/>
      </c>
      <c r="AJ92" s="88" t="str">
        <f>IF(ISNUMBER(J92),IF(AND(J92&lt;$H92,$H92&gt;$AH92),IF(J92&gt;$AH92,($H92-J92)*Constants!$G$9,($H92-$AH92)*Constants!$G$9),0),"")</f>
        <v/>
      </c>
      <c r="AK92" s="88" t="str">
        <f>IF(ISNUMBER(K92),IF(AND(K92&lt;$H92,$H92&gt;$AH92),IF(K92&gt;$AH92,($H92-K92)*Constants!$G$9,($H92-$AH92)*Constants!$G$9),0),"")</f>
        <v/>
      </c>
      <c r="AL92" s="88" t="str">
        <f>IF(ISNUMBER(L92),IF(AND(L92&lt;$H92,$H92&gt;$AH92),IF(L92&gt;$AH92,($H92-L92)*Constants!$G$9,($H92-$AH92)*Constants!$G$9),0),"")</f>
        <v/>
      </c>
      <c r="AM92" s="88" t="str">
        <f>IF(ISNUMBER(M92),IF(AND(M92&lt;$H92,$H92&gt;$AH92),IF(M92&gt;$AH92,($H92-M92)*Constants!$G$9,($H92-$AH92)*Constants!$G$9),0),"")</f>
        <v/>
      </c>
      <c r="AN92" s="88" t="str">
        <f>IF(ISNUMBER(N92),IF(AND(N92&lt;$H92,$H92&gt;$AH92),IF(N92&gt;$AH92,($H92-N92)*Constants!$G$9,($H92-$AH92)*Constants!$G$9),0),"")</f>
        <v/>
      </c>
      <c r="AO92" s="88" t="str">
        <f>IF(ISNUMBER(I92),IF(AND(I92&lt;$H92,I92&lt;$AH92),IF($H92&gt;$AH92,($AH92-I92)*Constants!$G$10,($H92-I92)*Constants!$G$10),0),"")</f>
        <v/>
      </c>
      <c r="AP92" s="88" t="str">
        <f>IF(ISNUMBER(J92),IF(AND(J92&lt;$H92,J92&lt;$AH92),IF($H92&gt;$AH92,($AH92-J92)*Constants!$G$10,($H92-J92)*Constants!$G$10),0),"")</f>
        <v/>
      </c>
      <c r="AQ92" s="88" t="str">
        <f>IF(ISNUMBER(K92),IF(AND(K92&lt;$H92,K92&lt;$AH92),IF($H92&gt;$AH92,($AH92-K92)*Constants!$G$10,($H92-K92)*Constants!$G$10),0),"")</f>
        <v/>
      </c>
      <c r="AR92" s="88" t="str">
        <f>IF(ISNUMBER(L92),IF(AND(L92&lt;$H92,L92&lt;$AH92),IF($H92&gt;$AH92,($AH92-L92)*Constants!$G$10,($H92-L92)*Constants!$G$10),0),"")</f>
        <v/>
      </c>
      <c r="AS92" s="88" t="str">
        <f>IF(ISNUMBER(M92),IF(AND(M92&lt;$H92,M92&lt;$AH92),IF($H92&gt;$AH92,($AH92-M92)*Constants!$G$10,($H92-M92)*Constants!$G$10),0),"")</f>
        <v/>
      </c>
      <c r="AT92" s="88" t="str">
        <f>IF(ISNUMBER(N92),IF(AND(N92&lt;$H92,N92&lt;$AH92),IF($H92&gt;$AH92,($AH92-N92)*Constants!$G$10,($H92-N92)*Constants!$G$10),0),"")</f>
        <v/>
      </c>
      <c r="AU92" s="88" t="str">
        <f>IF(ISNUMBER(I92),IF(T92="C",(I92-Constants!$E$15-Constants!$E$14)*Constants!$G$11,0),"")</f>
        <v/>
      </c>
      <c r="AV92" s="88" t="str">
        <f>IF(ISNUMBER(J92),IF(U92="C",(J92-Constants!$E$15-Constants!$E$14)*Constants!$G$11,0),"")</f>
        <v/>
      </c>
      <c r="AW92" s="88" t="str">
        <f>IF(ISNUMBER(K92),IF(V92="C",(K92-Constants!$E$15-Constants!$E$14)*Constants!$G$11,0),"")</f>
        <v/>
      </c>
      <c r="AX92" s="88" t="str">
        <f>IF(ISNUMBER(L92),IF(W92="C",(L92-Constants!$E$15-Constants!$E$14)*Constants!$G$11,0),"")</f>
        <v/>
      </c>
      <c r="AY92" s="88" t="str">
        <f>IF(ISNUMBER(M92),IF(X92="C",(M92-Constants!$E$15-Constants!$E$14)*Constants!$G$11,0),"")</f>
        <v/>
      </c>
      <c r="AZ92" s="88" t="str">
        <f>IF(ISNUMBER(N92),IF(Y92="C",(N92-Constants!$E$15-Constants!$E$14)*Constants!$G$11,0),"")</f>
        <v/>
      </c>
      <c r="BA92" s="88" t="str">
        <f t="shared" si="75"/>
        <v/>
      </c>
      <c r="BB92" s="88" t="str">
        <f t="shared" si="76"/>
        <v/>
      </c>
      <c r="BC92" s="88" t="str">
        <f t="shared" si="77"/>
        <v/>
      </c>
      <c r="BD92" s="88" t="str">
        <f t="shared" si="77"/>
        <v/>
      </c>
      <c r="BE92" s="88" t="str">
        <f t="shared" si="78"/>
        <v/>
      </c>
      <c r="BF92" s="62" t="str">
        <f t="shared" si="79"/>
        <v/>
      </c>
      <c r="BG92" s="128" t="str">
        <f t="shared" si="46"/>
        <v/>
      </c>
      <c r="BH92" s="129" t="str">
        <f t="shared" si="47"/>
        <v/>
      </c>
      <c r="BI92" s="129" t="str">
        <f t="shared" si="48"/>
        <v/>
      </c>
      <c r="BJ92" s="129" t="str">
        <f t="shared" si="49"/>
        <v/>
      </c>
      <c r="BK92" s="129" t="str">
        <f t="shared" si="50"/>
        <v/>
      </c>
      <c r="BL92" s="129" t="str">
        <f t="shared" si="51"/>
        <v/>
      </c>
      <c r="BM92" s="129" t="str">
        <f t="shared" si="52"/>
        <v/>
      </c>
      <c r="BN92" s="129" t="str">
        <f t="shared" si="53"/>
        <v/>
      </c>
      <c r="BO92" s="130" t="str">
        <f t="shared" si="54"/>
        <v/>
      </c>
      <c r="BP92" s="18"/>
    </row>
    <row r="93" spans="1:68" x14ac:dyDescent="0.35">
      <c r="A93" s="32"/>
      <c r="B93" s="40"/>
      <c r="C93" s="14"/>
      <c r="D93" s="26">
        <v>1</v>
      </c>
      <c r="E93" s="51" t="s">
        <v>315</v>
      </c>
      <c r="F93" s="49"/>
      <c r="G93" s="47"/>
      <c r="H93" s="47"/>
      <c r="I93" s="47"/>
      <c r="J93" s="47"/>
      <c r="K93" s="47"/>
      <c r="L93" s="47"/>
      <c r="M93" s="47"/>
      <c r="N93" s="50"/>
      <c r="O93" s="69">
        <f t="shared" si="55"/>
        <v>57</v>
      </c>
      <c r="P93" s="70">
        <f t="shared" si="56"/>
        <v>64</v>
      </c>
      <c r="Q93" s="13" t="str">
        <f t="shared" si="57"/>
        <v/>
      </c>
      <c r="R93" s="13" t="str">
        <f t="shared" si="58"/>
        <v/>
      </c>
      <c r="S93" s="13" t="str">
        <f t="shared" si="59"/>
        <v/>
      </c>
      <c r="T93" s="13" t="str">
        <f t="shared" si="60"/>
        <v/>
      </c>
      <c r="U93" s="13" t="str">
        <f t="shared" si="61"/>
        <v/>
      </c>
      <c r="V93" s="13" t="str">
        <f t="shared" si="62"/>
        <v/>
      </c>
      <c r="W93" s="13" t="str">
        <f t="shared" si="63"/>
        <v/>
      </c>
      <c r="X93" s="13" t="str">
        <f t="shared" si="64"/>
        <v/>
      </c>
      <c r="Y93" s="13" t="str">
        <f t="shared" si="65"/>
        <v/>
      </c>
      <c r="Z93" s="58" t="str">
        <f t="shared" si="66"/>
        <v/>
      </c>
      <c r="AA93" s="186" t="str">
        <f t="shared" si="67"/>
        <v/>
      </c>
      <c r="AB93" s="186" t="str">
        <f t="shared" si="68"/>
        <v/>
      </c>
      <c r="AC93" s="186" t="str">
        <f t="shared" si="69"/>
        <v/>
      </c>
      <c r="AD93" s="186" t="str">
        <f t="shared" si="70"/>
        <v/>
      </c>
      <c r="AE93" s="186" t="str">
        <f t="shared" si="71"/>
        <v/>
      </c>
      <c r="AF93" s="186" t="str">
        <f t="shared" si="72"/>
        <v/>
      </c>
      <c r="AG93" s="59" t="str">
        <f t="shared" si="73"/>
        <v/>
      </c>
      <c r="AH93" s="58">
        <f t="shared" si="74"/>
        <v>0</v>
      </c>
      <c r="AI93" s="88" t="str">
        <f>IF(ISNUMBER(I93),IF(AND(I93&lt;$H93,$H93&gt;$AH93),IF(I93&gt;$AH93,($H93-I93)*Constants!$G$9,($H93-$AH93)*Constants!$G$9),0),"")</f>
        <v/>
      </c>
      <c r="AJ93" s="88" t="str">
        <f>IF(ISNUMBER(J93),IF(AND(J93&lt;$H93,$H93&gt;$AH93),IF(J93&gt;$AH93,($H93-J93)*Constants!$G$9,($H93-$AH93)*Constants!$G$9),0),"")</f>
        <v/>
      </c>
      <c r="AK93" s="88" t="str">
        <f>IF(ISNUMBER(K93),IF(AND(K93&lt;$H93,$H93&gt;$AH93),IF(K93&gt;$AH93,($H93-K93)*Constants!$G$9,($H93-$AH93)*Constants!$G$9),0),"")</f>
        <v/>
      </c>
      <c r="AL93" s="88" t="str">
        <f>IF(ISNUMBER(L93),IF(AND(L93&lt;$H93,$H93&gt;$AH93),IF(L93&gt;$AH93,($H93-L93)*Constants!$G$9,($H93-$AH93)*Constants!$G$9),0),"")</f>
        <v/>
      </c>
      <c r="AM93" s="88" t="str">
        <f>IF(ISNUMBER(M93),IF(AND(M93&lt;$H93,$H93&gt;$AH93),IF(M93&gt;$AH93,($H93-M93)*Constants!$G$9,($H93-$AH93)*Constants!$G$9),0),"")</f>
        <v/>
      </c>
      <c r="AN93" s="88" t="str">
        <f>IF(ISNUMBER(N93),IF(AND(N93&lt;$H93,$H93&gt;$AH93),IF(N93&gt;$AH93,($H93-N93)*Constants!$G$9,($H93-$AH93)*Constants!$G$9),0),"")</f>
        <v/>
      </c>
      <c r="AO93" s="88" t="str">
        <f>IF(ISNUMBER(I93),IF(AND(I93&lt;$H93,I93&lt;$AH93),IF($H93&gt;$AH93,($AH93-I93)*Constants!$G$10,($H93-I93)*Constants!$G$10),0),"")</f>
        <v/>
      </c>
      <c r="AP93" s="88" t="str">
        <f>IF(ISNUMBER(J93),IF(AND(J93&lt;$H93,J93&lt;$AH93),IF($H93&gt;$AH93,($AH93-J93)*Constants!$G$10,($H93-J93)*Constants!$G$10),0),"")</f>
        <v/>
      </c>
      <c r="AQ93" s="88" t="str">
        <f>IF(ISNUMBER(K93),IF(AND(K93&lt;$H93,K93&lt;$AH93),IF($H93&gt;$AH93,($AH93-K93)*Constants!$G$10,($H93-K93)*Constants!$G$10),0),"")</f>
        <v/>
      </c>
      <c r="AR93" s="88" t="str">
        <f>IF(ISNUMBER(L93),IF(AND(L93&lt;$H93,L93&lt;$AH93),IF($H93&gt;$AH93,($AH93-L93)*Constants!$G$10,($H93-L93)*Constants!$G$10),0),"")</f>
        <v/>
      </c>
      <c r="AS93" s="88" t="str">
        <f>IF(ISNUMBER(M93),IF(AND(M93&lt;$H93,M93&lt;$AH93),IF($H93&gt;$AH93,($AH93-M93)*Constants!$G$10,($H93-M93)*Constants!$G$10),0),"")</f>
        <v/>
      </c>
      <c r="AT93" s="88" t="str">
        <f>IF(ISNUMBER(N93),IF(AND(N93&lt;$H93,N93&lt;$AH93),IF($H93&gt;$AH93,($AH93-N93)*Constants!$G$10,($H93-N93)*Constants!$G$10),0),"")</f>
        <v/>
      </c>
      <c r="AU93" s="88" t="str">
        <f>IF(ISNUMBER(I93),IF(T93="C",(I93-Constants!$E$15-Constants!$E$14)*Constants!$G$11,0),"")</f>
        <v/>
      </c>
      <c r="AV93" s="88" t="str">
        <f>IF(ISNUMBER(J93),IF(U93="C",(J93-Constants!$E$15-Constants!$E$14)*Constants!$G$11,0),"")</f>
        <v/>
      </c>
      <c r="AW93" s="88" t="str">
        <f>IF(ISNUMBER(K93),IF(V93="C",(K93-Constants!$E$15-Constants!$E$14)*Constants!$G$11,0),"")</f>
        <v/>
      </c>
      <c r="AX93" s="88" t="str">
        <f>IF(ISNUMBER(L93),IF(W93="C",(L93-Constants!$E$15-Constants!$E$14)*Constants!$G$11,0),"")</f>
        <v/>
      </c>
      <c r="AY93" s="88" t="str">
        <f>IF(ISNUMBER(M93),IF(X93="C",(M93-Constants!$E$15-Constants!$E$14)*Constants!$G$11,0),"")</f>
        <v/>
      </c>
      <c r="AZ93" s="88" t="str">
        <f>IF(ISNUMBER(N93),IF(Y93="C",(N93-Constants!$E$15-Constants!$E$14)*Constants!$G$11,0),"")</f>
        <v/>
      </c>
      <c r="BA93" s="88" t="str">
        <f t="shared" si="75"/>
        <v/>
      </c>
      <c r="BB93" s="88" t="str">
        <f t="shared" si="76"/>
        <v/>
      </c>
      <c r="BC93" s="88" t="str">
        <f t="shared" si="77"/>
        <v/>
      </c>
      <c r="BD93" s="88" t="str">
        <f t="shared" si="77"/>
        <v/>
      </c>
      <c r="BE93" s="88" t="str">
        <f t="shared" si="78"/>
        <v/>
      </c>
      <c r="BF93" s="62" t="str">
        <f t="shared" si="79"/>
        <v/>
      </c>
      <c r="BG93" s="128" t="str">
        <f t="shared" si="46"/>
        <v/>
      </c>
      <c r="BH93" s="129" t="str">
        <f t="shared" si="47"/>
        <v/>
      </c>
      <c r="BI93" s="129" t="str">
        <f t="shared" si="48"/>
        <v/>
      </c>
      <c r="BJ93" s="129" t="str">
        <f t="shared" si="49"/>
        <v/>
      </c>
      <c r="BK93" s="129" t="str">
        <f t="shared" si="50"/>
        <v/>
      </c>
      <c r="BL93" s="129" t="str">
        <f t="shared" si="51"/>
        <v/>
      </c>
      <c r="BM93" s="129" t="str">
        <f t="shared" si="52"/>
        <v/>
      </c>
      <c r="BN93" s="129" t="str">
        <f t="shared" si="53"/>
        <v/>
      </c>
      <c r="BO93" s="130" t="str">
        <f t="shared" si="54"/>
        <v/>
      </c>
      <c r="BP93" s="18"/>
    </row>
    <row r="94" spans="1:68" x14ac:dyDescent="0.35">
      <c r="A94" s="32"/>
      <c r="B94" s="40"/>
      <c r="C94" s="14"/>
      <c r="D94" s="26">
        <v>1</v>
      </c>
      <c r="E94" s="51" t="s">
        <v>315</v>
      </c>
      <c r="F94" s="49"/>
      <c r="G94" s="47"/>
      <c r="H94" s="47"/>
      <c r="I94" s="47"/>
      <c r="J94" s="47"/>
      <c r="K94" s="47"/>
      <c r="L94" s="47"/>
      <c r="M94" s="47"/>
      <c r="N94" s="50"/>
      <c r="O94" s="69">
        <f t="shared" si="55"/>
        <v>57</v>
      </c>
      <c r="P94" s="70">
        <f t="shared" si="56"/>
        <v>64</v>
      </c>
      <c r="Q94" s="13" t="str">
        <f t="shared" si="57"/>
        <v/>
      </c>
      <c r="R94" s="13" t="str">
        <f t="shared" si="58"/>
        <v/>
      </c>
      <c r="S94" s="13" t="str">
        <f t="shared" si="59"/>
        <v/>
      </c>
      <c r="T94" s="13" t="str">
        <f t="shared" si="60"/>
        <v/>
      </c>
      <c r="U94" s="13" t="str">
        <f t="shared" si="61"/>
        <v/>
      </c>
      <c r="V94" s="13" t="str">
        <f t="shared" si="62"/>
        <v/>
      </c>
      <c r="W94" s="13" t="str">
        <f t="shared" si="63"/>
        <v/>
      </c>
      <c r="X94" s="13" t="str">
        <f t="shared" si="64"/>
        <v/>
      </c>
      <c r="Y94" s="13" t="str">
        <f t="shared" si="65"/>
        <v/>
      </c>
      <c r="Z94" s="58" t="str">
        <f t="shared" si="66"/>
        <v/>
      </c>
      <c r="AA94" s="186" t="str">
        <f t="shared" si="67"/>
        <v/>
      </c>
      <c r="AB94" s="186" t="str">
        <f t="shared" si="68"/>
        <v/>
      </c>
      <c r="AC94" s="186" t="str">
        <f t="shared" si="69"/>
        <v/>
      </c>
      <c r="AD94" s="186" t="str">
        <f t="shared" si="70"/>
        <v/>
      </c>
      <c r="AE94" s="186" t="str">
        <f t="shared" si="71"/>
        <v/>
      </c>
      <c r="AF94" s="186" t="str">
        <f t="shared" si="72"/>
        <v/>
      </c>
      <c r="AG94" s="59" t="str">
        <f t="shared" si="73"/>
        <v/>
      </c>
      <c r="AH94" s="58">
        <f t="shared" si="74"/>
        <v>0</v>
      </c>
      <c r="AI94" s="88" t="str">
        <f>IF(ISNUMBER(I94),IF(AND(I94&lt;$H94,$H94&gt;$AH94),IF(I94&gt;$AH94,($H94-I94)*Constants!$G$9,($H94-$AH94)*Constants!$G$9),0),"")</f>
        <v/>
      </c>
      <c r="AJ94" s="88" t="str">
        <f>IF(ISNUMBER(J94),IF(AND(J94&lt;$H94,$H94&gt;$AH94),IF(J94&gt;$AH94,($H94-J94)*Constants!$G$9,($H94-$AH94)*Constants!$G$9),0),"")</f>
        <v/>
      </c>
      <c r="AK94" s="88" t="str">
        <f>IF(ISNUMBER(K94),IF(AND(K94&lt;$H94,$H94&gt;$AH94),IF(K94&gt;$AH94,($H94-K94)*Constants!$G$9,($H94-$AH94)*Constants!$G$9),0),"")</f>
        <v/>
      </c>
      <c r="AL94" s="88" t="str">
        <f>IF(ISNUMBER(L94),IF(AND(L94&lt;$H94,$H94&gt;$AH94),IF(L94&gt;$AH94,($H94-L94)*Constants!$G$9,($H94-$AH94)*Constants!$G$9),0),"")</f>
        <v/>
      </c>
      <c r="AM94" s="88" t="str">
        <f>IF(ISNUMBER(M94),IF(AND(M94&lt;$H94,$H94&gt;$AH94),IF(M94&gt;$AH94,($H94-M94)*Constants!$G$9,($H94-$AH94)*Constants!$G$9),0),"")</f>
        <v/>
      </c>
      <c r="AN94" s="88" t="str">
        <f>IF(ISNUMBER(N94),IF(AND(N94&lt;$H94,$H94&gt;$AH94),IF(N94&gt;$AH94,($H94-N94)*Constants!$G$9,($H94-$AH94)*Constants!$G$9),0),"")</f>
        <v/>
      </c>
      <c r="AO94" s="88" t="str">
        <f>IF(ISNUMBER(I94),IF(AND(I94&lt;$H94,I94&lt;$AH94),IF($H94&gt;$AH94,($AH94-I94)*Constants!$G$10,($H94-I94)*Constants!$G$10),0),"")</f>
        <v/>
      </c>
      <c r="AP94" s="88" t="str">
        <f>IF(ISNUMBER(J94),IF(AND(J94&lt;$H94,J94&lt;$AH94),IF($H94&gt;$AH94,($AH94-J94)*Constants!$G$10,($H94-J94)*Constants!$G$10),0),"")</f>
        <v/>
      </c>
      <c r="AQ94" s="88" t="str">
        <f>IF(ISNUMBER(K94),IF(AND(K94&lt;$H94,K94&lt;$AH94),IF($H94&gt;$AH94,($AH94-K94)*Constants!$G$10,($H94-K94)*Constants!$G$10),0),"")</f>
        <v/>
      </c>
      <c r="AR94" s="88" t="str">
        <f>IF(ISNUMBER(L94),IF(AND(L94&lt;$H94,L94&lt;$AH94),IF($H94&gt;$AH94,($AH94-L94)*Constants!$G$10,($H94-L94)*Constants!$G$10),0),"")</f>
        <v/>
      </c>
      <c r="AS94" s="88" t="str">
        <f>IF(ISNUMBER(M94),IF(AND(M94&lt;$H94,M94&lt;$AH94),IF($H94&gt;$AH94,($AH94-M94)*Constants!$G$10,($H94-M94)*Constants!$G$10),0),"")</f>
        <v/>
      </c>
      <c r="AT94" s="88" t="str">
        <f>IF(ISNUMBER(N94),IF(AND(N94&lt;$H94,N94&lt;$AH94),IF($H94&gt;$AH94,($AH94-N94)*Constants!$G$10,($H94-N94)*Constants!$G$10),0),"")</f>
        <v/>
      </c>
      <c r="AU94" s="88" t="str">
        <f>IF(ISNUMBER(I94),IF(T94="C",(I94-Constants!$E$15-Constants!$E$14)*Constants!$G$11,0),"")</f>
        <v/>
      </c>
      <c r="AV94" s="88" t="str">
        <f>IF(ISNUMBER(J94),IF(U94="C",(J94-Constants!$E$15-Constants!$E$14)*Constants!$G$11,0),"")</f>
        <v/>
      </c>
      <c r="AW94" s="88" t="str">
        <f>IF(ISNUMBER(K94),IF(V94="C",(K94-Constants!$E$15-Constants!$E$14)*Constants!$G$11,0),"")</f>
        <v/>
      </c>
      <c r="AX94" s="88" t="str">
        <f>IF(ISNUMBER(L94),IF(W94="C",(L94-Constants!$E$15-Constants!$E$14)*Constants!$G$11,0),"")</f>
        <v/>
      </c>
      <c r="AY94" s="88" t="str">
        <f>IF(ISNUMBER(M94),IF(X94="C",(M94-Constants!$E$15-Constants!$E$14)*Constants!$G$11,0),"")</f>
        <v/>
      </c>
      <c r="AZ94" s="88" t="str">
        <f>IF(ISNUMBER(N94),IF(Y94="C",(N94-Constants!$E$15-Constants!$E$14)*Constants!$G$11,0),"")</f>
        <v/>
      </c>
      <c r="BA94" s="88" t="str">
        <f t="shared" si="75"/>
        <v/>
      </c>
      <c r="BB94" s="88" t="str">
        <f t="shared" si="76"/>
        <v/>
      </c>
      <c r="BC94" s="88" t="str">
        <f t="shared" si="77"/>
        <v/>
      </c>
      <c r="BD94" s="88" t="str">
        <f t="shared" si="77"/>
        <v/>
      </c>
      <c r="BE94" s="88" t="str">
        <f t="shared" si="78"/>
        <v/>
      </c>
      <c r="BF94" s="62" t="str">
        <f t="shared" si="79"/>
        <v/>
      </c>
      <c r="BG94" s="128" t="str">
        <f t="shared" si="46"/>
        <v/>
      </c>
      <c r="BH94" s="129" t="str">
        <f t="shared" si="47"/>
        <v/>
      </c>
      <c r="BI94" s="129" t="str">
        <f t="shared" si="48"/>
        <v/>
      </c>
      <c r="BJ94" s="129" t="str">
        <f t="shared" si="49"/>
        <v/>
      </c>
      <c r="BK94" s="129" t="str">
        <f t="shared" si="50"/>
        <v/>
      </c>
      <c r="BL94" s="129" t="str">
        <f t="shared" si="51"/>
        <v/>
      </c>
      <c r="BM94" s="129" t="str">
        <f t="shared" si="52"/>
        <v/>
      </c>
      <c r="BN94" s="129" t="str">
        <f t="shared" si="53"/>
        <v/>
      </c>
      <c r="BO94" s="130" t="str">
        <f t="shared" si="54"/>
        <v/>
      </c>
      <c r="BP94" s="18"/>
    </row>
    <row r="95" spans="1:68" x14ac:dyDescent="0.35">
      <c r="A95" s="32"/>
      <c r="B95" s="40"/>
      <c r="C95" s="14"/>
      <c r="D95" s="26">
        <v>1</v>
      </c>
      <c r="E95" s="51" t="s">
        <v>315</v>
      </c>
      <c r="F95" s="49"/>
      <c r="G95" s="47"/>
      <c r="H95" s="47"/>
      <c r="I95" s="47"/>
      <c r="J95" s="47"/>
      <c r="K95" s="47"/>
      <c r="L95" s="47"/>
      <c r="M95" s="47"/>
      <c r="N95" s="50"/>
      <c r="O95" s="69">
        <f t="shared" si="55"/>
        <v>57</v>
      </c>
      <c r="P95" s="70">
        <f t="shared" si="56"/>
        <v>64</v>
      </c>
      <c r="Q95" s="13" t="str">
        <f t="shared" si="57"/>
        <v/>
      </c>
      <c r="R95" s="13" t="str">
        <f t="shared" si="58"/>
        <v/>
      </c>
      <c r="S95" s="13" t="str">
        <f t="shared" si="59"/>
        <v/>
      </c>
      <c r="T95" s="13" t="str">
        <f t="shared" si="60"/>
        <v/>
      </c>
      <c r="U95" s="13" t="str">
        <f t="shared" si="61"/>
        <v/>
      </c>
      <c r="V95" s="13" t="str">
        <f t="shared" si="62"/>
        <v/>
      </c>
      <c r="W95" s="13" t="str">
        <f t="shared" si="63"/>
        <v/>
      </c>
      <c r="X95" s="13" t="str">
        <f t="shared" si="64"/>
        <v/>
      </c>
      <c r="Y95" s="13" t="str">
        <f t="shared" si="65"/>
        <v/>
      </c>
      <c r="Z95" s="58" t="str">
        <f t="shared" si="66"/>
        <v/>
      </c>
      <c r="AA95" s="186" t="str">
        <f t="shared" si="67"/>
        <v/>
      </c>
      <c r="AB95" s="186" t="str">
        <f t="shared" si="68"/>
        <v/>
      </c>
      <c r="AC95" s="186" t="str">
        <f t="shared" si="69"/>
        <v/>
      </c>
      <c r="AD95" s="186" t="str">
        <f t="shared" si="70"/>
        <v/>
      </c>
      <c r="AE95" s="186" t="str">
        <f t="shared" si="71"/>
        <v/>
      </c>
      <c r="AF95" s="186" t="str">
        <f t="shared" si="72"/>
        <v/>
      </c>
      <c r="AG95" s="59" t="str">
        <f t="shared" si="73"/>
        <v/>
      </c>
      <c r="AH95" s="58">
        <f t="shared" si="74"/>
        <v>0</v>
      </c>
      <c r="AI95" s="88" t="str">
        <f>IF(ISNUMBER(I95),IF(AND(I95&lt;$H95,$H95&gt;$AH95),IF(I95&gt;$AH95,($H95-I95)*Constants!$G$9,($H95-$AH95)*Constants!$G$9),0),"")</f>
        <v/>
      </c>
      <c r="AJ95" s="88" t="str">
        <f>IF(ISNUMBER(J95),IF(AND(J95&lt;$H95,$H95&gt;$AH95),IF(J95&gt;$AH95,($H95-J95)*Constants!$G$9,($H95-$AH95)*Constants!$G$9),0),"")</f>
        <v/>
      </c>
      <c r="AK95" s="88" t="str">
        <f>IF(ISNUMBER(K95),IF(AND(K95&lt;$H95,$H95&gt;$AH95),IF(K95&gt;$AH95,($H95-K95)*Constants!$G$9,($H95-$AH95)*Constants!$G$9),0),"")</f>
        <v/>
      </c>
      <c r="AL95" s="88" t="str">
        <f>IF(ISNUMBER(L95),IF(AND(L95&lt;$H95,$H95&gt;$AH95),IF(L95&gt;$AH95,($H95-L95)*Constants!$G$9,($H95-$AH95)*Constants!$G$9),0),"")</f>
        <v/>
      </c>
      <c r="AM95" s="88" t="str">
        <f>IF(ISNUMBER(M95),IF(AND(M95&lt;$H95,$H95&gt;$AH95),IF(M95&gt;$AH95,($H95-M95)*Constants!$G$9,($H95-$AH95)*Constants!$G$9),0),"")</f>
        <v/>
      </c>
      <c r="AN95" s="88" t="str">
        <f>IF(ISNUMBER(N95),IF(AND(N95&lt;$H95,$H95&gt;$AH95),IF(N95&gt;$AH95,($H95-N95)*Constants!$G$9,($H95-$AH95)*Constants!$G$9),0),"")</f>
        <v/>
      </c>
      <c r="AO95" s="88" t="str">
        <f>IF(ISNUMBER(I95),IF(AND(I95&lt;$H95,I95&lt;$AH95),IF($H95&gt;$AH95,($AH95-I95)*Constants!$G$10,($H95-I95)*Constants!$G$10),0),"")</f>
        <v/>
      </c>
      <c r="AP95" s="88" t="str">
        <f>IF(ISNUMBER(J95),IF(AND(J95&lt;$H95,J95&lt;$AH95),IF($H95&gt;$AH95,($AH95-J95)*Constants!$G$10,($H95-J95)*Constants!$G$10),0),"")</f>
        <v/>
      </c>
      <c r="AQ95" s="88" t="str">
        <f>IF(ISNUMBER(K95),IF(AND(K95&lt;$H95,K95&lt;$AH95),IF($H95&gt;$AH95,($AH95-K95)*Constants!$G$10,($H95-K95)*Constants!$G$10),0),"")</f>
        <v/>
      </c>
      <c r="AR95" s="88" t="str">
        <f>IF(ISNUMBER(L95),IF(AND(L95&lt;$H95,L95&lt;$AH95),IF($H95&gt;$AH95,($AH95-L95)*Constants!$G$10,($H95-L95)*Constants!$G$10),0),"")</f>
        <v/>
      </c>
      <c r="AS95" s="88" t="str">
        <f>IF(ISNUMBER(M95),IF(AND(M95&lt;$H95,M95&lt;$AH95),IF($H95&gt;$AH95,($AH95-M95)*Constants!$G$10,($H95-M95)*Constants!$G$10),0),"")</f>
        <v/>
      </c>
      <c r="AT95" s="88" t="str">
        <f>IF(ISNUMBER(N95),IF(AND(N95&lt;$H95,N95&lt;$AH95),IF($H95&gt;$AH95,($AH95-N95)*Constants!$G$10,($H95-N95)*Constants!$G$10),0),"")</f>
        <v/>
      </c>
      <c r="AU95" s="88" t="str">
        <f>IF(ISNUMBER(I95),IF(T95="C",(I95-Constants!$E$15-Constants!$E$14)*Constants!$G$11,0),"")</f>
        <v/>
      </c>
      <c r="AV95" s="88" t="str">
        <f>IF(ISNUMBER(J95),IF(U95="C",(J95-Constants!$E$15-Constants!$E$14)*Constants!$G$11,0),"")</f>
        <v/>
      </c>
      <c r="AW95" s="88" t="str">
        <f>IF(ISNUMBER(K95),IF(V95="C",(K95-Constants!$E$15-Constants!$E$14)*Constants!$G$11,0),"")</f>
        <v/>
      </c>
      <c r="AX95" s="88" t="str">
        <f>IF(ISNUMBER(L95),IF(W95="C",(L95-Constants!$E$15-Constants!$E$14)*Constants!$G$11,0),"")</f>
        <v/>
      </c>
      <c r="AY95" s="88" t="str">
        <f>IF(ISNUMBER(M95),IF(X95="C",(M95-Constants!$E$15-Constants!$E$14)*Constants!$G$11,0),"")</f>
        <v/>
      </c>
      <c r="AZ95" s="88" t="str">
        <f>IF(ISNUMBER(N95),IF(Y95="C",(N95-Constants!$E$15-Constants!$E$14)*Constants!$G$11,0),"")</f>
        <v/>
      </c>
      <c r="BA95" s="88" t="str">
        <f t="shared" si="75"/>
        <v/>
      </c>
      <c r="BB95" s="88" t="str">
        <f t="shared" si="76"/>
        <v/>
      </c>
      <c r="BC95" s="88" t="str">
        <f t="shared" si="77"/>
        <v/>
      </c>
      <c r="BD95" s="88" t="str">
        <f t="shared" si="77"/>
        <v/>
      </c>
      <c r="BE95" s="88" t="str">
        <f t="shared" si="78"/>
        <v/>
      </c>
      <c r="BF95" s="62" t="str">
        <f t="shared" si="79"/>
        <v/>
      </c>
      <c r="BG95" s="128" t="str">
        <f t="shared" si="46"/>
        <v/>
      </c>
      <c r="BH95" s="129" t="str">
        <f t="shared" si="47"/>
        <v/>
      </c>
      <c r="BI95" s="129" t="str">
        <f t="shared" si="48"/>
        <v/>
      </c>
      <c r="BJ95" s="129" t="str">
        <f t="shared" si="49"/>
        <v/>
      </c>
      <c r="BK95" s="129" t="str">
        <f t="shared" si="50"/>
        <v/>
      </c>
      <c r="BL95" s="129" t="str">
        <f t="shared" si="51"/>
        <v/>
      </c>
      <c r="BM95" s="129" t="str">
        <f t="shared" si="52"/>
        <v/>
      </c>
      <c r="BN95" s="129" t="str">
        <f t="shared" si="53"/>
        <v/>
      </c>
      <c r="BO95" s="130" t="str">
        <f t="shared" si="54"/>
        <v/>
      </c>
      <c r="BP95" s="18"/>
    </row>
    <row r="96" spans="1:68" x14ac:dyDescent="0.35">
      <c r="A96" s="32"/>
      <c r="B96" s="40"/>
      <c r="C96" s="14"/>
      <c r="D96" s="26">
        <v>1</v>
      </c>
      <c r="E96" s="51" t="s">
        <v>315</v>
      </c>
      <c r="F96" s="49"/>
      <c r="G96" s="47"/>
      <c r="H96" s="47"/>
      <c r="I96" s="47"/>
      <c r="J96" s="47"/>
      <c r="K96" s="47"/>
      <c r="L96" s="47"/>
      <c r="M96" s="47"/>
      <c r="N96" s="50"/>
      <c r="O96" s="69">
        <f t="shared" si="55"/>
        <v>57</v>
      </c>
      <c r="P96" s="70">
        <f t="shared" si="56"/>
        <v>64</v>
      </c>
      <c r="Q96" s="13" t="str">
        <f t="shared" si="57"/>
        <v/>
      </c>
      <c r="R96" s="13" t="str">
        <f t="shared" si="58"/>
        <v/>
      </c>
      <c r="S96" s="13" t="str">
        <f t="shared" si="59"/>
        <v/>
      </c>
      <c r="T96" s="13" t="str">
        <f t="shared" si="60"/>
        <v/>
      </c>
      <c r="U96" s="13" t="str">
        <f t="shared" si="61"/>
        <v/>
      </c>
      <c r="V96" s="13" t="str">
        <f t="shared" si="62"/>
        <v/>
      </c>
      <c r="W96" s="13" t="str">
        <f t="shared" si="63"/>
        <v/>
      </c>
      <c r="X96" s="13" t="str">
        <f t="shared" si="64"/>
        <v/>
      </c>
      <c r="Y96" s="13" t="str">
        <f t="shared" si="65"/>
        <v/>
      </c>
      <c r="Z96" s="58" t="str">
        <f t="shared" si="66"/>
        <v/>
      </c>
      <c r="AA96" s="186" t="str">
        <f t="shared" si="67"/>
        <v/>
      </c>
      <c r="AB96" s="186" t="str">
        <f t="shared" si="68"/>
        <v/>
      </c>
      <c r="AC96" s="186" t="str">
        <f t="shared" si="69"/>
        <v/>
      </c>
      <c r="AD96" s="186" t="str">
        <f t="shared" si="70"/>
        <v/>
      </c>
      <c r="AE96" s="186" t="str">
        <f t="shared" si="71"/>
        <v/>
      </c>
      <c r="AF96" s="186" t="str">
        <f t="shared" si="72"/>
        <v/>
      </c>
      <c r="AG96" s="59" t="str">
        <f t="shared" si="73"/>
        <v/>
      </c>
      <c r="AH96" s="58">
        <f t="shared" si="74"/>
        <v>0</v>
      </c>
      <c r="AI96" s="88" t="str">
        <f>IF(ISNUMBER(I96),IF(AND(I96&lt;$H96,$H96&gt;$AH96),IF(I96&gt;$AH96,($H96-I96)*Constants!$G$9,($H96-$AH96)*Constants!$G$9),0),"")</f>
        <v/>
      </c>
      <c r="AJ96" s="88" t="str">
        <f>IF(ISNUMBER(J96),IF(AND(J96&lt;$H96,$H96&gt;$AH96),IF(J96&gt;$AH96,($H96-J96)*Constants!$G$9,($H96-$AH96)*Constants!$G$9),0),"")</f>
        <v/>
      </c>
      <c r="AK96" s="88" t="str">
        <f>IF(ISNUMBER(K96),IF(AND(K96&lt;$H96,$H96&gt;$AH96),IF(K96&gt;$AH96,($H96-K96)*Constants!$G$9,($H96-$AH96)*Constants!$G$9),0),"")</f>
        <v/>
      </c>
      <c r="AL96" s="88" t="str">
        <f>IF(ISNUMBER(L96),IF(AND(L96&lt;$H96,$H96&gt;$AH96),IF(L96&gt;$AH96,($H96-L96)*Constants!$G$9,($H96-$AH96)*Constants!$G$9),0),"")</f>
        <v/>
      </c>
      <c r="AM96" s="88" t="str">
        <f>IF(ISNUMBER(M96),IF(AND(M96&lt;$H96,$H96&gt;$AH96),IF(M96&gt;$AH96,($H96-M96)*Constants!$G$9,($H96-$AH96)*Constants!$G$9),0),"")</f>
        <v/>
      </c>
      <c r="AN96" s="88" t="str">
        <f>IF(ISNUMBER(N96),IF(AND(N96&lt;$H96,$H96&gt;$AH96),IF(N96&gt;$AH96,($H96-N96)*Constants!$G$9,($H96-$AH96)*Constants!$G$9),0),"")</f>
        <v/>
      </c>
      <c r="AO96" s="88" t="str">
        <f>IF(ISNUMBER(I96),IF(AND(I96&lt;$H96,I96&lt;$AH96),IF($H96&gt;$AH96,($AH96-I96)*Constants!$G$10,($H96-I96)*Constants!$G$10),0),"")</f>
        <v/>
      </c>
      <c r="AP96" s="88" t="str">
        <f>IF(ISNUMBER(J96),IF(AND(J96&lt;$H96,J96&lt;$AH96),IF($H96&gt;$AH96,($AH96-J96)*Constants!$G$10,($H96-J96)*Constants!$G$10),0),"")</f>
        <v/>
      </c>
      <c r="AQ96" s="88" t="str">
        <f>IF(ISNUMBER(K96),IF(AND(K96&lt;$H96,K96&lt;$AH96),IF($H96&gt;$AH96,($AH96-K96)*Constants!$G$10,($H96-K96)*Constants!$G$10),0),"")</f>
        <v/>
      </c>
      <c r="AR96" s="88" t="str">
        <f>IF(ISNUMBER(L96),IF(AND(L96&lt;$H96,L96&lt;$AH96),IF($H96&gt;$AH96,($AH96-L96)*Constants!$G$10,($H96-L96)*Constants!$G$10),0),"")</f>
        <v/>
      </c>
      <c r="AS96" s="88" t="str">
        <f>IF(ISNUMBER(M96),IF(AND(M96&lt;$H96,M96&lt;$AH96),IF($H96&gt;$AH96,($AH96-M96)*Constants!$G$10,($H96-M96)*Constants!$G$10),0),"")</f>
        <v/>
      </c>
      <c r="AT96" s="88" t="str">
        <f>IF(ISNUMBER(N96),IF(AND(N96&lt;$H96,N96&lt;$AH96),IF($H96&gt;$AH96,($AH96-N96)*Constants!$G$10,($H96-N96)*Constants!$G$10),0),"")</f>
        <v/>
      </c>
      <c r="AU96" s="88" t="str">
        <f>IF(ISNUMBER(I96),IF(T96="C",(I96-Constants!$E$15-Constants!$E$14)*Constants!$G$11,0),"")</f>
        <v/>
      </c>
      <c r="AV96" s="88" t="str">
        <f>IF(ISNUMBER(J96),IF(U96="C",(J96-Constants!$E$15-Constants!$E$14)*Constants!$G$11,0),"")</f>
        <v/>
      </c>
      <c r="AW96" s="88" t="str">
        <f>IF(ISNUMBER(K96),IF(V96="C",(K96-Constants!$E$15-Constants!$E$14)*Constants!$G$11,0),"")</f>
        <v/>
      </c>
      <c r="AX96" s="88" t="str">
        <f>IF(ISNUMBER(L96),IF(W96="C",(L96-Constants!$E$15-Constants!$E$14)*Constants!$G$11,0),"")</f>
        <v/>
      </c>
      <c r="AY96" s="88" t="str">
        <f>IF(ISNUMBER(M96),IF(X96="C",(M96-Constants!$E$15-Constants!$E$14)*Constants!$G$11,0),"")</f>
        <v/>
      </c>
      <c r="AZ96" s="88" t="str">
        <f>IF(ISNUMBER(N96),IF(Y96="C",(N96-Constants!$E$15-Constants!$E$14)*Constants!$G$11,0),"")</f>
        <v/>
      </c>
      <c r="BA96" s="88" t="str">
        <f t="shared" si="75"/>
        <v/>
      </c>
      <c r="BB96" s="88" t="str">
        <f t="shared" si="76"/>
        <v/>
      </c>
      <c r="BC96" s="88" t="str">
        <f t="shared" si="77"/>
        <v/>
      </c>
      <c r="BD96" s="88" t="str">
        <f t="shared" si="77"/>
        <v/>
      </c>
      <c r="BE96" s="88" t="str">
        <f t="shared" si="78"/>
        <v/>
      </c>
      <c r="BF96" s="62" t="str">
        <f t="shared" si="79"/>
        <v/>
      </c>
      <c r="BG96" s="128" t="str">
        <f t="shared" si="46"/>
        <v/>
      </c>
      <c r="BH96" s="129" t="str">
        <f t="shared" si="47"/>
        <v/>
      </c>
      <c r="BI96" s="129" t="str">
        <f t="shared" si="48"/>
        <v/>
      </c>
      <c r="BJ96" s="129" t="str">
        <f t="shared" si="49"/>
        <v/>
      </c>
      <c r="BK96" s="129" t="str">
        <f t="shared" si="50"/>
        <v/>
      </c>
      <c r="BL96" s="129" t="str">
        <f t="shared" si="51"/>
        <v/>
      </c>
      <c r="BM96" s="129" t="str">
        <f t="shared" si="52"/>
        <v/>
      </c>
      <c r="BN96" s="129" t="str">
        <f t="shared" si="53"/>
        <v/>
      </c>
      <c r="BO96" s="130" t="str">
        <f t="shared" si="54"/>
        <v/>
      </c>
      <c r="BP96" s="18"/>
    </row>
    <row r="97" spans="1:68" x14ac:dyDescent="0.35">
      <c r="A97" s="32"/>
      <c r="B97" s="40"/>
      <c r="C97" s="14"/>
      <c r="D97" s="26">
        <v>1</v>
      </c>
      <c r="E97" s="51" t="s">
        <v>315</v>
      </c>
      <c r="F97" s="49"/>
      <c r="G97" s="47"/>
      <c r="H97" s="47"/>
      <c r="I97" s="47"/>
      <c r="J97" s="47"/>
      <c r="K97" s="47"/>
      <c r="L97" s="47"/>
      <c r="M97" s="47"/>
      <c r="N97" s="50"/>
      <c r="O97" s="69">
        <f t="shared" si="55"/>
        <v>57</v>
      </c>
      <c r="P97" s="70">
        <f t="shared" si="56"/>
        <v>64</v>
      </c>
      <c r="Q97" s="13" t="str">
        <f t="shared" si="57"/>
        <v/>
      </c>
      <c r="R97" s="13" t="str">
        <f t="shared" si="58"/>
        <v/>
      </c>
      <c r="S97" s="13" t="str">
        <f t="shared" si="59"/>
        <v/>
      </c>
      <c r="T97" s="13" t="str">
        <f t="shared" si="60"/>
        <v/>
      </c>
      <c r="U97" s="13" t="str">
        <f t="shared" si="61"/>
        <v/>
      </c>
      <c r="V97" s="13" t="str">
        <f t="shared" si="62"/>
        <v/>
      </c>
      <c r="W97" s="13" t="str">
        <f t="shared" si="63"/>
        <v/>
      </c>
      <c r="X97" s="13" t="str">
        <f t="shared" si="64"/>
        <v/>
      </c>
      <c r="Y97" s="13" t="str">
        <f t="shared" si="65"/>
        <v/>
      </c>
      <c r="Z97" s="58" t="str">
        <f t="shared" si="66"/>
        <v/>
      </c>
      <c r="AA97" s="186" t="str">
        <f t="shared" si="67"/>
        <v/>
      </c>
      <c r="AB97" s="186" t="str">
        <f t="shared" si="68"/>
        <v/>
      </c>
      <c r="AC97" s="186" t="str">
        <f t="shared" si="69"/>
        <v/>
      </c>
      <c r="AD97" s="186" t="str">
        <f t="shared" si="70"/>
        <v/>
      </c>
      <c r="AE97" s="186" t="str">
        <f t="shared" si="71"/>
        <v/>
      </c>
      <c r="AF97" s="186" t="str">
        <f t="shared" si="72"/>
        <v/>
      </c>
      <c r="AG97" s="59" t="str">
        <f t="shared" si="73"/>
        <v/>
      </c>
      <c r="AH97" s="58">
        <f t="shared" si="74"/>
        <v>0</v>
      </c>
      <c r="AI97" s="88" t="str">
        <f>IF(ISNUMBER(I97),IF(AND(I97&lt;$H97,$H97&gt;$AH97),IF(I97&gt;$AH97,($H97-I97)*Constants!$G$9,($H97-$AH97)*Constants!$G$9),0),"")</f>
        <v/>
      </c>
      <c r="AJ97" s="88" t="str">
        <f>IF(ISNUMBER(J97),IF(AND(J97&lt;$H97,$H97&gt;$AH97),IF(J97&gt;$AH97,($H97-J97)*Constants!$G$9,($H97-$AH97)*Constants!$G$9),0),"")</f>
        <v/>
      </c>
      <c r="AK97" s="88" t="str">
        <f>IF(ISNUMBER(K97),IF(AND(K97&lt;$H97,$H97&gt;$AH97),IF(K97&gt;$AH97,($H97-K97)*Constants!$G$9,($H97-$AH97)*Constants!$G$9),0),"")</f>
        <v/>
      </c>
      <c r="AL97" s="88" t="str">
        <f>IF(ISNUMBER(L97),IF(AND(L97&lt;$H97,$H97&gt;$AH97),IF(L97&gt;$AH97,($H97-L97)*Constants!$G$9,($H97-$AH97)*Constants!$G$9),0),"")</f>
        <v/>
      </c>
      <c r="AM97" s="88" t="str">
        <f>IF(ISNUMBER(M97),IF(AND(M97&lt;$H97,$H97&gt;$AH97),IF(M97&gt;$AH97,($H97-M97)*Constants!$G$9,($H97-$AH97)*Constants!$G$9),0),"")</f>
        <v/>
      </c>
      <c r="AN97" s="88" t="str">
        <f>IF(ISNUMBER(N97),IF(AND(N97&lt;$H97,$H97&gt;$AH97),IF(N97&gt;$AH97,($H97-N97)*Constants!$G$9,($H97-$AH97)*Constants!$G$9),0),"")</f>
        <v/>
      </c>
      <c r="AO97" s="88" t="str">
        <f>IF(ISNUMBER(I97),IF(AND(I97&lt;$H97,I97&lt;$AH97),IF($H97&gt;$AH97,($AH97-I97)*Constants!$G$10,($H97-I97)*Constants!$G$10),0),"")</f>
        <v/>
      </c>
      <c r="AP97" s="88" t="str">
        <f>IF(ISNUMBER(J97),IF(AND(J97&lt;$H97,J97&lt;$AH97),IF($H97&gt;$AH97,($AH97-J97)*Constants!$G$10,($H97-J97)*Constants!$G$10),0),"")</f>
        <v/>
      </c>
      <c r="AQ97" s="88" t="str">
        <f>IF(ISNUMBER(K97),IF(AND(K97&lt;$H97,K97&lt;$AH97),IF($H97&gt;$AH97,($AH97-K97)*Constants!$G$10,($H97-K97)*Constants!$G$10),0),"")</f>
        <v/>
      </c>
      <c r="AR97" s="88" t="str">
        <f>IF(ISNUMBER(L97),IF(AND(L97&lt;$H97,L97&lt;$AH97),IF($H97&gt;$AH97,($AH97-L97)*Constants!$G$10,($H97-L97)*Constants!$G$10),0),"")</f>
        <v/>
      </c>
      <c r="AS97" s="88" t="str">
        <f>IF(ISNUMBER(M97),IF(AND(M97&lt;$H97,M97&lt;$AH97),IF($H97&gt;$AH97,($AH97-M97)*Constants!$G$10,($H97-M97)*Constants!$G$10),0),"")</f>
        <v/>
      </c>
      <c r="AT97" s="88" t="str">
        <f>IF(ISNUMBER(N97),IF(AND(N97&lt;$H97,N97&lt;$AH97),IF($H97&gt;$AH97,($AH97-N97)*Constants!$G$10,($H97-N97)*Constants!$G$10),0),"")</f>
        <v/>
      </c>
      <c r="AU97" s="88" t="str">
        <f>IF(ISNUMBER(I97),IF(T97="C",(I97-Constants!$E$15-Constants!$E$14)*Constants!$G$11,0),"")</f>
        <v/>
      </c>
      <c r="AV97" s="88" t="str">
        <f>IF(ISNUMBER(J97),IF(U97="C",(J97-Constants!$E$15-Constants!$E$14)*Constants!$G$11,0),"")</f>
        <v/>
      </c>
      <c r="AW97" s="88" t="str">
        <f>IF(ISNUMBER(K97),IF(V97="C",(K97-Constants!$E$15-Constants!$E$14)*Constants!$G$11,0),"")</f>
        <v/>
      </c>
      <c r="AX97" s="88" t="str">
        <f>IF(ISNUMBER(L97),IF(W97="C",(L97-Constants!$E$15-Constants!$E$14)*Constants!$G$11,0),"")</f>
        <v/>
      </c>
      <c r="AY97" s="88" t="str">
        <f>IF(ISNUMBER(M97),IF(X97="C",(M97-Constants!$E$15-Constants!$E$14)*Constants!$G$11,0),"")</f>
        <v/>
      </c>
      <c r="AZ97" s="88" t="str">
        <f>IF(ISNUMBER(N97),IF(Y97="C",(N97-Constants!$E$15-Constants!$E$14)*Constants!$G$11,0),"")</f>
        <v/>
      </c>
      <c r="BA97" s="88" t="str">
        <f t="shared" si="75"/>
        <v/>
      </c>
      <c r="BB97" s="88" t="str">
        <f t="shared" si="76"/>
        <v/>
      </c>
      <c r="BC97" s="88" t="str">
        <f t="shared" si="77"/>
        <v/>
      </c>
      <c r="BD97" s="88" t="str">
        <f t="shared" si="77"/>
        <v/>
      </c>
      <c r="BE97" s="88" t="str">
        <f t="shared" si="78"/>
        <v/>
      </c>
      <c r="BF97" s="62" t="str">
        <f t="shared" si="79"/>
        <v/>
      </c>
      <c r="BG97" s="128" t="str">
        <f t="shared" si="46"/>
        <v/>
      </c>
      <c r="BH97" s="129" t="str">
        <f t="shared" si="47"/>
        <v/>
      </c>
      <c r="BI97" s="129" t="str">
        <f t="shared" si="48"/>
        <v/>
      </c>
      <c r="BJ97" s="129" t="str">
        <f t="shared" si="49"/>
        <v/>
      </c>
      <c r="BK97" s="129" t="str">
        <f t="shared" si="50"/>
        <v/>
      </c>
      <c r="BL97" s="129" t="str">
        <f t="shared" si="51"/>
        <v/>
      </c>
      <c r="BM97" s="129" t="str">
        <f t="shared" si="52"/>
        <v/>
      </c>
      <c r="BN97" s="129" t="str">
        <f t="shared" si="53"/>
        <v/>
      </c>
      <c r="BO97" s="130" t="str">
        <f t="shared" si="54"/>
        <v/>
      </c>
      <c r="BP97" s="18"/>
    </row>
    <row r="98" spans="1:68" x14ac:dyDescent="0.35">
      <c r="A98" s="32"/>
      <c r="B98" s="40"/>
      <c r="C98" s="14"/>
      <c r="D98" s="26">
        <v>1</v>
      </c>
      <c r="E98" s="51" t="s">
        <v>315</v>
      </c>
      <c r="F98" s="49"/>
      <c r="G98" s="47"/>
      <c r="H98" s="47"/>
      <c r="I98" s="47"/>
      <c r="J98" s="47"/>
      <c r="K98" s="47"/>
      <c r="L98" s="47"/>
      <c r="M98" s="47"/>
      <c r="N98" s="50"/>
      <c r="O98" s="69">
        <f t="shared" si="55"/>
        <v>57</v>
      </c>
      <c r="P98" s="70">
        <f t="shared" si="56"/>
        <v>64</v>
      </c>
      <c r="Q98" s="13" t="str">
        <f t="shared" si="57"/>
        <v/>
      </c>
      <c r="R98" s="13" t="str">
        <f t="shared" si="58"/>
        <v/>
      </c>
      <c r="S98" s="13" t="str">
        <f t="shared" si="59"/>
        <v/>
      </c>
      <c r="T98" s="13" t="str">
        <f t="shared" si="60"/>
        <v/>
      </c>
      <c r="U98" s="13" t="str">
        <f t="shared" si="61"/>
        <v/>
      </c>
      <c r="V98" s="13" t="str">
        <f t="shared" si="62"/>
        <v/>
      </c>
      <c r="W98" s="13" t="str">
        <f t="shared" si="63"/>
        <v/>
      </c>
      <c r="X98" s="13" t="str">
        <f t="shared" si="64"/>
        <v/>
      </c>
      <c r="Y98" s="13" t="str">
        <f t="shared" si="65"/>
        <v/>
      </c>
      <c r="Z98" s="58" t="str">
        <f t="shared" si="66"/>
        <v/>
      </c>
      <c r="AA98" s="186" t="str">
        <f t="shared" si="67"/>
        <v/>
      </c>
      <c r="AB98" s="186" t="str">
        <f t="shared" si="68"/>
        <v/>
      </c>
      <c r="AC98" s="186" t="str">
        <f t="shared" si="69"/>
        <v/>
      </c>
      <c r="AD98" s="186" t="str">
        <f t="shared" si="70"/>
        <v/>
      </c>
      <c r="AE98" s="186" t="str">
        <f t="shared" si="71"/>
        <v/>
      </c>
      <c r="AF98" s="186" t="str">
        <f t="shared" si="72"/>
        <v/>
      </c>
      <c r="AG98" s="59" t="str">
        <f t="shared" si="73"/>
        <v/>
      </c>
      <c r="AH98" s="58">
        <f t="shared" si="74"/>
        <v>0</v>
      </c>
      <c r="AI98" s="88" t="str">
        <f>IF(ISNUMBER(I98),IF(AND(I98&lt;$H98,$H98&gt;$AH98),IF(I98&gt;$AH98,($H98-I98)*Constants!$G$9,($H98-$AH98)*Constants!$G$9),0),"")</f>
        <v/>
      </c>
      <c r="AJ98" s="88" t="str">
        <f>IF(ISNUMBER(J98),IF(AND(J98&lt;$H98,$H98&gt;$AH98),IF(J98&gt;$AH98,($H98-J98)*Constants!$G$9,($H98-$AH98)*Constants!$G$9),0),"")</f>
        <v/>
      </c>
      <c r="AK98" s="88" t="str">
        <f>IF(ISNUMBER(K98),IF(AND(K98&lt;$H98,$H98&gt;$AH98),IF(K98&gt;$AH98,($H98-K98)*Constants!$G$9,($H98-$AH98)*Constants!$G$9),0),"")</f>
        <v/>
      </c>
      <c r="AL98" s="88" t="str">
        <f>IF(ISNUMBER(L98),IF(AND(L98&lt;$H98,$H98&gt;$AH98),IF(L98&gt;$AH98,($H98-L98)*Constants!$G$9,($H98-$AH98)*Constants!$G$9),0),"")</f>
        <v/>
      </c>
      <c r="AM98" s="88" t="str">
        <f>IF(ISNUMBER(M98),IF(AND(M98&lt;$H98,$H98&gt;$AH98),IF(M98&gt;$AH98,($H98-M98)*Constants!$G$9,($H98-$AH98)*Constants!$G$9),0),"")</f>
        <v/>
      </c>
      <c r="AN98" s="88" t="str">
        <f>IF(ISNUMBER(N98),IF(AND(N98&lt;$H98,$H98&gt;$AH98),IF(N98&gt;$AH98,($H98-N98)*Constants!$G$9,($H98-$AH98)*Constants!$G$9),0),"")</f>
        <v/>
      </c>
      <c r="AO98" s="88" t="str">
        <f>IF(ISNUMBER(I98),IF(AND(I98&lt;$H98,I98&lt;$AH98),IF($H98&gt;$AH98,($AH98-I98)*Constants!$G$10,($H98-I98)*Constants!$G$10),0),"")</f>
        <v/>
      </c>
      <c r="AP98" s="88" t="str">
        <f>IF(ISNUMBER(J98),IF(AND(J98&lt;$H98,J98&lt;$AH98),IF($H98&gt;$AH98,($AH98-J98)*Constants!$G$10,($H98-J98)*Constants!$G$10),0),"")</f>
        <v/>
      </c>
      <c r="AQ98" s="88" t="str">
        <f>IF(ISNUMBER(K98),IF(AND(K98&lt;$H98,K98&lt;$AH98),IF($H98&gt;$AH98,($AH98-K98)*Constants!$G$10,($H98-K98)*Constants!$G$10),0),"")</f>
        <v/>
      </c>
      <c r="AR98" s="88" t="str">
        <f>IF(ISNUMBER(L98),IF(AND(L98&lt;$H98,L98&lt;$AH98),IF($H98&gt;$AH98,($AH98-L98)*Constants!$G$10,($H98-L98)*Constants!$G$10),0),"")</f>
        <v/>
      </c>
      <c r="AS98" s="88" t="str">
        <f>IF(ISNUMBER(M98),IF(AND(M98&lt;$H98,M98&lt;$AH98),IF($H98&gt;$AH98,($AH98-M98)*Constants!$G$10,($H98-M98)*Constants!$G$10),0),"")</f>
        <v/>
      </c>
      <c r="AT98" s="88" t="str">
        <f>IF(ISNUMBER(N98),IF(AND(N98&lt;$H98,N98&lt;$AH98),IF($H98&gt;$AH98,($AH98-N98)*Constants!$G$10,($H98-N98)*Constants!$G$10),0),"")</f>
        <v/>
      </c>
      <c r="AU98" s="88" t="str">
        <f>IF(ISNUMBER(I98),IF(T98="C",(I98-Constants!$E$15-Constants!$E$14)*Constants!$G$11,0),"")</f>
        <v/>
      </c>
      <c r="AV98" s="88" t="str">
        <f>IF(ISNUMBER(J98),IF(U98="C",(J98-Constants!$E$15-Constants!$E$14)*Constants!$G$11,0),"")</f>
        <v/>
      </c>
      <c r="AW98" s="88" t="str">
        <f>IF(ISNUMBER(K98),IF(V98="C",(K98-Constants!$E$15-Constants!$E$14)*Constants!$G$11,0),"")</f>
        <v/>
      </c>
      <c r="AX98" s="88" t="str">
        <f>IF(ISNUMBER(L98),IF(W98="C",(L98-Constants!$E$15-Constants!$E$14)*Constants!$G$11,0),"")</f>
        <v/>
      </c>
      <c r="AY98" s="88" t="str">
        <f>IF(ISNUMBER(M98),IF(X98="C",(M98-Constants!$E$15-Constants!$E$14)*Constants!$G$11,0),"")</f>
        <v/>
      </c>
      <c r="AZ98" s="88" t="str">
        <f>IF(ISNUMBER(N98),IF(Y98="C",(N98-Constants!$E$15-Constants!$E$14)*Constants!$G$11,0),"")</f>
        <v/>
      </c>
      <c r="BA98" s="88" t="str">
        <f t="shared" si="75"/>
        <v/>
      </c>
      <c r="BB98" s="88" t="str">
        <f t="shared" si="76"/>
        <v/>
      </c>
      <c r="BC98" s="88" t="str">
        <f t="shared" si="77"/>
        <v/>
      </c>
      <c r="BD98" s="88" t="str">
        <f t="shared" si="77"/>
        <v/>
      </c>
      <c r="BE98" s="88" t="str">
        <f t="shared" si="78"/>
        <v/>
      </c>
      <c r="BF98" s="62" t="str">
        <f t="shared" si="79"/>
        <v/>
      </c>
      <c r="BG98" s="128" t="str">
        <f t="shared" si="46"/>
        <v/>
      </c>
      <c r="BH98" s="129" t="str">
        <f t="shared" si="47"/>
        <v/>
      </c>
      <c r="BI98" s="129" t="str">
        <f t="shared" si="48"/>
        <v/>
      </c>
      <c r="BJ98" s="129" t="str">
        <f t="shared" si="49"/>
        <v/>
      </c>
      <c r="BK98" s="129" t="str">
        <f t="shared" si="50"/>
        <v/>
      </c>
      <c r="BL98" s="129" t="str">
        <f t="shared" si="51"/>
        <v/>
      </c>
      <c r="BM98" s="129" t="str">
        <f t="shared" si="52"/>
        <v/>
      </c>
      <c r="BN98" s="129" t="str">
        <f t="shared" si="53"/>
        <v/>
      </c>
      <c r="BO98" s="130" t="str">
        <f t="shared" si="54"/>
        <v/>
      </c>
      <c r="BP98" s="18"/>
    </row>
    <row r="99" spans="1:68" x14ac:dyDescent="0.35">
      <c r="A99" s="32"/>
      <c r="B99" s="40"/>
      <c r="C99" s="14"/>
      <c r="D99" s="26">
        <v>1</v>
      </c>
      <c r="E99" s="51" t="s">
        <v>315</v>
      </c>
      <c r="F99" s="49"/>
      <c r="G99" s="47"/>
      <c r="H99" s="47"/>
      <c r="I99" s="47"/>
      <c r="J99" s="47"/>
      <c r="K99" s="47"/>
      <c r="L99" s="47"/>
      <c r="M99" s="47"/>
      <c r="N99" s="50"/>
      <c r="O99" s="69">
        <f t="shared" si="55"/>
        <v>57</v>
      </c>
      <c r="P99" s="70">
        <f t="shared" si="56"/>
        <v>64</v>
      </c>
      <c r="Q99" s="13" t="str">
        <f t="shared" si="57"/>
        <v/>
      </c>
      <c r="R99" s="13" t="str">
        <f t="shared" si="58"/>
        <v/>
      </c>
      <c r="S99" s="13" t="str">
        <f t="shared" si="59"/>
        <v/>
      </c>
      <c r="T99" s="13" t="str">
        <f t="shared" si="60"/>
        <v/>
      </c>
      <c r="U99" s="13" t="str">
        <f t="shared" si="61"/>
        <v/>
      </c>
      <c r="V99" s="13" t="str">
        <f t="shared" si="62"/>
        <v/>
      </c>
      <c r="W99" s="13" t="str">
        <f t="shared" si="63"/>
        <v/>
      </c>
      <c r="X99" s="13" t="str">
        <f t="shared" si="64"/>
        <v/>
      </c>
      <c r="Y99" s="13" t="str">
        <f t="shared" si="65"/>
        <v/>
      </c>
      <c r="Z99" s="58" t="str">
        <f t="shared" si="66"/>
        <v/>
      </c>
      <c r="AA99" s="186" t="str">
        <f t="shared" si="67"/>
        <v/>
      </c>
      <c r="AB99" s="186" t="str">
        <f t="shared" si="68"/>
        <v/>
      </c>
      <c r="AC99" s="186" t="str">
        <f t="shared" si="69"/>
        <v/>
      </c>
      <c r="AD99" s="186" t="str">
        <f t="shared" si="70"/>
        <v/>
      </c>
      <c r="AE99" s="186" t="str">
        <f t="shared" si="71"/>
        <v/>
      </c>
      <c r="AF99" s="186" t="str">
        <f t="shared" si="72"/>
        <v/>
      </c>
      <c r="AG99" s="59" t="str">
        <f t="shared" si="73"/>
        <v/>
      </c>
      <c r="AH99" s="58">
        <f t="shared" si="74"/>
        <v>0</v>
      </c>
      <c r="AI99" s="88" t="str">
        <f>IF(ISNUMBER(I99),IF(AND(I99&lt;$H99,$H99&gt;$AH99),IF(I99&gt;$AH99,($H99-I99)*Constants!$G$9,($H99-$AH99)*Constants!$G$9),0),"")</f>
        <v/>
      </c>
      <c r="AJ99" s="88" t="str">
        <f>IF(ISNUMBER(J99),IF(AND(J99&lt;$H99,$H99&gt;$AH99),IF(J99&gt;$AH99,($H99-J99)*Constants!$G$9,($H99-$AH99)*Constants!$G$9),0),"")</f>
        <v/>
      </c>
      <c r="AK99" s="88" t="str">
        <f>IF(ISNUMBER(K99),IF(AND(K99&lt;$H99,$H99&gt;$AH99),IF(K99&gt;$AH99,($H99-K99)*Constants!$G$9,($H99-$AH99)*Constants!$G$9),0),"")</f>
        <v/>
      </c>
      <c r="AL99" s="88" t="str">
        <f>IF(ISNUMBER(L99),IF(AND(L99&lt;$H99,$H99&gt;$AH99),IF(L99&gt;$AH99,($H99-L99)*Constants!$G$9,($H99-$AH99)*Constants!$G$9),0),"")</f>
        <v/>
      </c>
      <c r="AM99" s="88" t="str">
        <f>IF(ISNUMBER(M99),IF(AND(M99&lt;$H99,$H99&gt;$AH99),IF(M99&gt;$AH99,($H99-M99)*Constants!$G$9,($H99-$AH99)*Constants!$G$9),0),"")</f>
        <v/>
      </c>
      <c r="AN99" s="88" t="str">
        <f>IF(ISNUMBER(N99),IF(AND(N99&lt;$H99,$H99&gt;$AH99),IF(N99&gt;$AH99,($H99-N99)*Constants!$G$9,($H99-$AH99)*Constants!$G$9),0),"")</f>
        <v/>
      </c>
      <c r="AO99" s="88" t="str">
        <f>IF(ISNUMBER(I99),IF(AND(I99&lt;$H99,I99&lt;$AH99),IF($H99&gt;$AH99,($AH99-I99)*Constants!$G$10,($H99-I99)*Constants!$G$10),0),"")</f>
        <v/>
      </c>
      <c r="AP99" s="88" t="str">
        <f>IF(ISNUMBER(J99),IF(AND(J99&lt;$H99,J99&lt;$AH99),IF($H99&gt;$AH99,($AH99-J99)*Constants!$G$10,($H99-J99)*Constants!$G$10),0),"")</f>
        <v/>
      </c>
      <c r="AQ99" s="88" t="str">
        <f>IF(ISNUMBER(K99),IF(AND(K99&lt;$H99,K99&lt;$AH99),IF($H99&gt;$AH99,($AH99-K99)*Constants!$G$10,($H99-K99)*Constants!$G$10),0),"")</f>
        <v/>
      </c>
      <c r="AR99" s="88" t="str">
        <f>IF(ISNUMBER(L99),IF(AND(L99&lt;$H99,L99&lt;$AH99),IF($H99&gt;$AH99,($AH99-L99)*Constants!$G$10,($H99-L99)*Constants!$G$10),0),"")</f>
        <v/>
      </c>
      <c r="AS99" s="88" t="str">
        <f>IF(ISNUMBER(M99),IF(AND(M99&lt;$H99,M99&lt;$AH99),IF($H99&gt;$AH99,($AH99-M99)*Constants!$G$10,($H99-M99)*Constants!$G$10),0),"")</f>
        <v/>
      </c>
      <c r="AT99" s="88" t="str">
        <f>IF(ISNUMBER(N99),IF(AND(N99&lt;$H99,N99&lt;$AH99),IF($H99&gt;$AH99,($AH99-N99)*Constants!$G$10,($H99-N99)*Constants!$G$10),0),"")</f>
        <v/>
      </c>
      <c r="AU99" s="88" t="str">
        <f>IF(ISNUMBER(I99),IF(T99="C",(I99-Constants!$E$15-Constants!$E$14)*Constants!$G$11,0),"")</f>
        <v/>
      </c>
      <c r="AV99" s="88" t="str">
        <f>IF(ISNUMBER(J99),IF(U99="C",(J99-Constants!$E$15-Constants!$E$14)*Constants!$G$11,0),"")</f>
        <v/>
      </c>
      <c r="AW99" s="88" t="str">
        <f>IF(ISNUMBER(K99),IF(V99="C",(K99-Constants!$E$15-Constants!$E$14)*Constants!$G$11,0),"")</f>
        <v/>
      </c>
      <c r="AX99" s="88" t="str">
        <f>IF(ISNUMBER(L99),IF(W99="C",(L99-Constants!$E$15-Constants!$E$14)*Constants!$G$11,0),"")</f>
        <v/>
      </c>
      <c r="AY99" s="88" t="str">
        <f>IF(ISNUMBER(M99),IF(X99="C",(M99-Constants!$E$15-Constants!$E$14)*Constants!$G$11,0),"")</f>
        <v/>
      </c>
      <c r="AZ99" s="88" t="str">
        <f>IF(ISNUMBER(N99),IF(Y99="C",(N99-Constants!$E$15-Constants!$E$14)*Constants!$G$11,0),"")</f>
        <v/>
      </c>
      <c r="BA99" s="88" t="str">
        <f t="shared" si="75"/>
        <v/>
      </c>
      <c r="BB99" s="88" t="str">
        <f t="shared" si="76"/>
        <v/>
      </c>
      <c r="BC99" s="88" t="str">
        <f t="shared" si="77"/>
        <v/>
      </c>
      <c r="BD99" s="88" t="str">
        <f t="shared" si="77"/>
        <v/>
      </c>
      <c r="BE99" s="88" t="str">
        <f t="shared" si="78"/>
        <v/>
      </c>
      <c r="BF99" s="62" t="str">
        <f t="shared" si="79"/>
        <v/>
      </c>
      <c r="BG99" s="128" t="str">
        <f t="shared" ref="BG99:BG130" si="80">IF(ISNUMBER(F99),VLOOKUP(F99,QALYs,2),"")</f>
        <v/>
      </c>
      <c r="BH99" s="129" t="str">
        <f t="shared" ref="BH99:BH130" si="81">IF(ISNUMBER(G99),VLOOKUP(G99,QALYs,2),"")</f>
        <v/>
      </c>
      <c r="BI99" s="129" t="str">
        <f t="shared" ref="BI99:BI130" si="82">IF(ISNUMBER(H99),VLOOKUP(H99,QALYs,2),"")</f>
        <v/>
      </c>
      <c r="BJ99" s="129" t="str">
        <f t="shared" ref="BJ99:BJ130" si="83">IF(ISNUMBER(I99),VLOOKUP(I99,QALYs,2),"")</f>
        <v/>
      </c>
      <c r="BK99" s="129" t="str">
        <f t="shared" ref="BK99:BK130" si="84">IF(ISNUMBER(J99),VLOOKUP(J99,QALYs,2),"")</f>
        <v/>
      </c>
      <c r="BL99" s="129" t="str">
        <f t="shared" ref="BL99:BL130" si="85">IF(ISNUMBER(K99),VLOOKUP(K99,QALYs,2),"")</f>
        <v/>
      </c>
      <c r="BM99" s="129" t="str">
        <f t="shared" ref="BM99:BM130" si="86">IF(ISNUMBER(L99),VLOOKUP(L99,QALYs,2),"")</f>
        <v/>
      </c>
      <c r="BN99" s="129" t="str">
        <f t="shared" ref="BN99:BN130" si="87">IF(ISNUMBER(M99),VLOOKUP(M99,QALYs,2),"")</f>
        <v/>
      </c>
      <c r="BO99" s="130" t="str">
        <f t="shared" ref="BO99:BO130" si="88">IF(ISNUMBER(N99),VLOOKUP(N99,QALYs,2),"")</f>
        <v/>
      </c>
      <c r="BP99" s="18"/>
    </row>
    <row r="100" spans="1:68" x14ac:dyDescent="0.35">
      <c r="A100" s="32"/>
      <c r="B100" s="40"/>
      <c r="C100" s="14"/>
      <c r="D100" s="26">
        <v>1</v>
      </c>
      <c r="E100" s="51" t="s">
        <v>315</v>
      </c>
      <c r="F100" s="49"/>
      <c r="G100" s="47"/>
      <c r="H100" s="47"/>
      <c r="I100" s="47"/>
      <c r="J100" s="47"/>
      <c r="K100" s="47"/>
      <c r="L100" s="47"/>
      <c r="M100" s="47"/>
      <c r="N100" s="50"/>
      <c r="O100" s="69">
        <f t="shared" si="55"/>
        <v>57</v>
      </c>
      <c r="P100" s="70">
        <f t="shared" si="56"/>
        <v>64</v>
      </c>
      <c r="Q100" s="13" t="str">
        <f t="shared" si="57"/>
        <v/>
      </c>
      <c r="R100" s="13" t="str">
        <f t="shared" si="58"/>
        <v/>
      </c>
      <c r="S100" s="13" t="str">
        <f t="shared" si="59"/>
        <v/>
      </c>
      <c r="T100" s="13" t="str">
        <f t="shared" si="60"/>
        <v/>
      </c>
      <c r="U100" s="13" t="str">
        <f t="shared" si="61"/>
        <v/>
      </c>
      <c r="V100" s="13" t="str">
        <f t="shared" si="62"/>
        <v/>
      </c>
      <c r="W100" s="13" t="str">
        <f t="shared" si="63"/>
        <v/>
      </c>
      <c r="X100" s="13" t="str">
        <f t="shared" si="64"/>
        <v/>
      </c>
      <c r="Y100" s="13" t="str">
        <f t="shared" si="65"/>
        <v/>
      </c>
      <c r="Z100" s="58" t="str">
        <f t="shared" si="66"/>
        <v/>
      </c>
      <c r="AA100" s="186" t="str">
        <f t="shared" si="67"/>
        <v/>
      </c>
      <c r="AB100" s="186" t="str">
        <f t="shared" si="68"/>
        <v/>
      </c>
      <c r="AC100" s="186" t="str">
        <f t="shared" si="69"/>
        <v/>
      </c>
      <c r="AD100" s="186" t="str">
        <f t="shared" si="70"/>
        <v/>
      </c>
      <c r="AE100" s="186" t="str">
        <f t="shared" si="71"/>
        <v/>
      </c>
      <c r="AF100" s="186" t="str">
        <f t="shared" si="72"/>
        <v/>
      </c>
      <c r="AG100" s="59" t="str">
        <f t="shared" si="73"/>
        <v/>
      </c>
      <c r="AH100" s="58">
        <f t="shared" si="74"/>
        <v>0</v>
      </c>
      <c r="AI100" s="88" t="str">
        <f>IF(ISNUMBER(I100),IF(AND(I100&lt;$H100,$H100&gt;$AH100),IF(I100&gt;$AH100,($H100-I100)*Constants!$G$9,($H100-$AH100)*Constants!$G$9),0),"")</f>
        <v/>
      </c>
      <c r="AJ100" s="88" t="str">
        <f>IF(ISNUMBER(J100),IF(AND(J100&lt;$H100,$H100&gt;$AH100),IF(J100&gt;$AH100,($H100-J100)*Constants!$G$9,($H100-$AH100)*Constants!$G$9),0),"")</f>
        <v/>
      </c>
      <c r="AK100" s="88" t="str">
        <f>IF(ISNUMBER(K100),IF(AND(K100&lt;$H100,$H100&gt;$AH100),IF(K100&gt;$AH100,($H100-K100)*Constants!$G$9,($H100-$AH100)*Constants!$G$9),0),"")</f>
        <v/>
      </c>
      <c r="AL100" s="88" t="str">
        <f>IF(ISNUMBER(L100),IF(AND(L100&lt;$H100,$H100&gt;$AH100),IF(L100&gt;$AH100,($H100-L100)*Constants!$G$9,($H100-$AH100)*Constants!$G$9),0),"")</f>
        <v/>
      </c>
      <c r="AM100" s="88" t="str">
        <f>IF(ISNUMBER(M100),IF(AND(M100&lt;$H100,$H100&gt;$AH100),IF(M100&gt;$AH100,($H100-M100)*Constants!$G$9,($H100-$AH100)*Constants!$G$9),0),"")</f>
        <v/>
      </c>
      <c r="AN100" s="88" t="str">
        <f>IF(ISNUMBER(N100),IF(AND(N100&lt;$H100,$H100&gt;$AH100),IF(N100&gt;$AH100,($H100-N100)*Constants!$G$9,($H100-$AH100)*Constants!$G$9),0),"")</f>
        <v/>
      </c>
      <c r="AO100" s="88" t="str">
        <f>IF(ISNUMBER(I100),IF(AND(I100&lt;$H100,I100&lt;$AH100),IF($H100&gt;$AH100,($AH100-I100)*Constants!$G$10,($H100-I100)*Constants!$G$10),0),"")</f>
        <v/>
      </c>
      <c r="AP100" s="88" t="str">
        <f>IF(ISNUMBER(J100),IF(AND(J100&lt;$H100,J100&lt;$AH100),IF($H100&gt;$AH100,($AH100-J100)*Constants!$G$10,($H100-J100)*Constants!$G$10),0),"")</f>
        <v/>
      </c>
      <c r="AQ100" s="88" t="str">
        <f>IF(ISNUMBER(K100),IF(AND(K100&lt;$H100,K100&lt;$AH100),IF($H100&gt;$AH100,($AH100-K100)*Constants!$G$10,($H100-K100)*Constants!$G$10),0),"")</f>
        <v/>
      </c>
      <c r="AR100" s="88" t="str">
        <f>IF(ISNUMBER(L100),IF(AND(L100&lt;$H100,L100&lt;$AH100),IF($H100&gt;$AH100,($AH100-L100)*Constants!$G$10,($H100-L100)*Constants!$G$10),0),"")</f>
        <v/>
      </c>
      <c r="AS100" s="88" t="str">
        <f>IF(ISNUMBER(M100),IF(AND(M100&lt;$H100,M100&lt;$AH100),IF($H100&gt;$AH100,($AH100-M100)*Constants!$G$10,($H100-M100)*Constants!$G$10),0),"")</f>
        <v/>
      </c>
      <c r="AT100" s="88" t="str">
        <f>IF(ISNUMBER(N100),IF(AND(N100&lt;$H100,N100&lt;$AH100),IF($H100&gt;$AH100,($AH100-N100)*Constants!$G$10,($H100-N100)*Constants!$G$10),0),"")</f>
        <v/>
      </c>
      <c r="AU100" s="88" t="str">
        <f>IF(ISNUMBER(I100),IF(T100="C",(I100-Constants!$E$15-Constants!$E$14)*Constants!$G$11,0),"")</f>
        <v/>
      </c>
      <c r="AV100" s="88" t="str">
        <f>IF(ISNUMBER(J100),IF(U100="C",(J100-Constants!$E$15-Constants!$E$14)*Constants!$G$11,0),"")</f>
        <v/>
      </c>
      <c r="AW100" s="88" t="str">
        <f>IF(ISNUMBER(K100),IF(V100="C",(K100-Constants!$E$15-Constants!$E$14)*Constants!$G$11,0),"")</f>
        <v/>
      </c>
      <c r="AX100" s="88" t="str">
        <f>IF(ISNUMBER(L100),IF(W100="C",(L100-Constants!$E$15-Constants!$E$14)*Constants!$G$11,0),"")</f>
        <v/>
      </c>
      <c r="AY100" s="88" t="str">
        <f>IF(ISNUMBER(M100),IF(X100="C",(M100-Constants!$E$15-Constants!$E$14)*Constants!$G$11,0),"")</f>
        <v/>
      </c>
      <c r="AZ100" s="88" t="str">
        <f>IF(ISNUMBER(N100),IF(Y100="C",(N100-Constants!$E$15-Constants!$E$14)*Constants!$G$11,0),"")</f>
        <v/>
      </c>
      <c r="BA100" s="88" t="str">
        <f t="shared" si="75"/>
        <v/>
      </c>
      <c r="BB100" s="88" t="str">
        <f t="shared" si="76"/>
        <v/>
      </c>
      <c r="BC100" s="88" t="str">
        <f t="shared" si="77"/>
        <v/>
      </c>
      <c r="BD100" s="88" t="str">
        <f t="shared" si="77"/>
        <v/>
      </c>
      <c r="BE100" s="88" t="str">
        <f t="shared" si="78"/>
        <v/>
      </c>
      <c r="BF100" s="62" t="str">
        <f t="shared" si="79"/>
        <v/>
      </c>
      <c r="BG100" s="128" t="str">
        <f t="shared" si="80"/>
        <v/>
      </c>
      <c r="BH100" s="129" t="str">
        <f t="shared" si="81"/>
        <v/>
      </c>
      <c r="BI100" s="129" t="str">
        <f t="shared" si="82"/>
        <v/>
      </c>
      <c r="BJ100" s="129" t="str">
        <f t="shared" si="83"/>
        <v/>
      </c>
      <c r="BK100" s="129" t="str">
        <f t="shared" si="84"/>
        <v/>
      </c>
      <c r="BL100" s="129" t="str">
        <f t="shared" si="85"/>
        <v/>
      </c>
      <c r="BM100" s="129" t="str">
        <f t="shared" si="86"/>
        <v/>
      </c>
      <c r="BN100" s="129" t="str">
        <f t="shared" si="87"/>
        <v/>
      </c>
      <c r="BO100" s="130" t="str">
        <f t="shared" si="88"/>
        <v/>
      </c>
      <c r="BP100" s="18"/>
    </row>
    <row r="101" spans="1:68" x14ac:dyDescent="0.35">
      <c r="A101" s="32"/>
      <c r="B101" s="40"/>
      <c r="C101" s="14"/>
      <c r="D101" s="26">
        <v>1</v>
      </c>
      <c r="E101" s="51" t="s">
        <v>315</v>
      </c>
      <c r="F101" s="49"/>
      <c r="G101" s="47"/>
      <c r="H101" s="47"/>
      <c r="I101" s="47"/>
      <c r="J101" s="47"/>
      <c r="K101" s="47"/>
      <c r="L101" s="47"/>
      <c r="M101" s="47"/>
      <c r="N101" s="50"/>
      <c r="O101" s="69">
        <f t="shared" si="55"/>
        <v>57</v>
      </c>
      <c r="P101" s="70">
        <f t="shared" si="56"/>
        <v>64</v>
      </c>
      <c r="Q101" s="13" t="str">
        <f t="shared" si="57"/>
        <v/>
      </c>
      <c r="R101" s="13" t="str">
        <f t="shared" si="58"/>
        <v/>
      </c>
      <c r="S101" s="13" t="str">
        <f t="shared" si="59"/>
        <v/>
      </c>
      <c r="T101" s="13" t="str">
        <f t="shared" si="60"/>
        <v/>
      </c>
      <c r="U101" s="13" t="str">
        <f t="shared" si="61"/>
        <v/>
      </c>
      <c r="V101" s="13" t="str">
        <f t="shared" si="62"/>
        <v/>
      </c>
      <c r="W101" s="13" t="str">
        <f t="shared" si="63"/>
        <v/>
      </c>
      <c r="X101" s="13" t="str">
        <f t="shared" si="64"/>
        <v/>
      </c>
      <c r="Y101" s="13" t="str">
        <f t="shared" si="65"/>
        <v/>
      </c>
      <c r="Z101" s="58" t="str">
        <f t="shared" si="66"/>
        <v/>
      </c>
      <c r="AA101" s="186" t="str">
        <f t="shared" si="67"/>
        <v/>
      </c>
      <c r="AB101" s="186" t="str">
        <f t="shared" si="68"/>
        <v/>
      </c>
      <c r="AC101" s="186" t="str">
        <f t="shared" si="69"/>
        <v/>
      </c>
      <c r="AD101" s="186" t="str">
        <f t="shared" si="70"/>
        <v/>
      </c>
      <c r="AE101" s="186" t="str">
        <f t="shared" si="71"/>
        <v/>
      </c>
      <c r="AF101" s="186" t="str">
        <f t="shared" si="72"/>
        <v/>
      </c>
      <c r="AG101" s="59" t="str">
        <f t="shared" si="73"/>
        <v/>
      </c>
      <c r="AH101" s="58">
        <f t="shared" si="74"/>
        <v>0</v>
      </c>
      <c r="AI101" s="88" t="str">
        <f>IF(ISNUMBER(I101),IF(AND(I101&lt;$H101,$H101&gt;$AH101),IF(I101&gt;$AH101,($H101-I101)*Constants!$G$9,($H101-$AH101)*Constants!$G$9),0),"")</f>
        <v/>
      </c>
      <c r="AJ101" s="88" t="str">
        <f>IF(ISNUMBER(J101),IF(AND(J101&lt;$H101,$H101&gt;$AH101),IF(J101&gt;$AH101,($H101-J101)*Constants!$G$9,($H101-$AH101)*Constants!$G$9),0),"")</f>
        <v/>
      </c>
      <c r="AK101" s="88" t="str">
        <f>IF(ISNUMBER(K101),IF(AND(K101&lt;$H101,$H101&gt;$AH101),IF(K101&gt;$AH101,($H101-K101)*Constants!$G$9,($H101-$AH101)*Constants!$G$9),0),"")</f>
        <v/>
      </c>
      <c r="AL101" s="88" t="str">
        <f>IF(ISNUMBER(L101),IF(AND(L101&lt;$H101,$H101&gt;$AH101),IF(L101&gt;$AH101,($H101-L101)*Constants!$G$9,($H101-$AH101)*Constants!$G$9),0),"")</f>
        <v/>
      </c>
      <c r="AM101" s="88" t="str">
        <f>IF(ISNUMBER(M101),IF(AND(M101&lt;$H101,$H101&gt;$AH101),IF(M101&gt;$AH101,($H101-M101)*Constants!$G$9,($H101-$AH101)*Constants!$G$9),0),"")</f>
        <v/>
      </c>
      <c r="AN101" s="88" t="str">
        <f>IF(ISNUMBER(N101),IF(AND(N101&lt;$H101,$H101&gt;$AH101),IF(N101&gt;$AH101,($H101-N101)*Constants!$G$9,($H101-$AH101)*Constants!$G$9),0),"")</f>
        <v/>
      </c>
      <c r="AO101" s="88" t="str">
        <f>IF(ISNUMBER(I101),IF(AND(I101&lt;$H101,I101&lt;$AH101),IF($H101&gt;$AH101,($AH101-I101)*Constants!$G$10,($H101-I101)*Constants!$G$10),0),"")</f>
        <v/>
      </c>
      <c r="AP101" s="88" t="str">
        <f>IF(ISNUMBER(J101),IF(AND(J101&lt;$H101,J101&lt;$AH101),IF($H101&gt;$AH101,($AH101-J101)*Constants!$G$10,($H101-J101)*Constants!$G$10),0),"")</f>
        <v/>
      </c>
      <c r="AQ101" s="88" t="str">
        <f>IF(ISNUMBER(K101),IF(AND(K101&lt;$H101,K101&lt;$AH101),IF($H101&gt;$AH101,($AH101-K101)*Constants!$G$10,($H101-K101)*Constants!$G$10),0),"")</f>
        <v/>
      </c>
      <c r="AR101" s="88" t="str">
        <f>IF(ISNUMBER(L101),IF(AND(L101&lt;$H101,L101&lt;$AH101),IF($H101&gt;$AH101,($AH101-L101)*Constants!$G$10,($H101-L101)*Constants!$G$10),0),"")</f>
        <v/>
      </c>
      <c r="AS101" s="88" t="str">
        <f>IF(ISNUMBER(M101),IF(AND(M101&lt;$H101,M101&lt;$AH101),IF($H101&gt;$AH101,($AH101-M101)*Constants!$G$10,($H101-M101)*Constants!$G$10),0),"")</f>
        <v/>
      </c>
      <c r="AT101" s="88" t="str">
        <f>IF(ISNUMBER(N101),IF(AND(N101&lt;$H101,N101&lt;$AH101),IF($H101&gt;$AH101,($AH101-N101)*Constants!$G$10,($H101-N101)*Constants!$G$10),0),"")</f>
        <v/>
      </c>
      <c r="AU101" s="88" t="str">
        <f>IF(ISNUMBER(I101),IF(T101="C",(I101-Constants!$E$15-Constants!$E$14)*Constants!$G$11,0),"")</f>
        <v/>
      </c>
      <c r="AV101" s="88" t="str">
        <f>IF(ISNUMBER(J101),IF(U101="C",(J101-Constants!$E$15-Constants!$E$14)*Constants!$G$11,0),"")</f>
        <v/>
      </c>
      <c r="AW101" s="88" t="str">
        <f>IF(ISNUMBER(K101),IF(V101="C",(K101-Constants!$E$15-Constants!$E$14)*Constants!$G$11,0),"")</f>
        <v/>
      </c>
      <c r="AX101" s="88" t="str">
        <f>IF(ISNUMBER(L101),IF(W101="C",(L101-Constants!$E$15-Constants!$E$14)*Constants!$G$11,0),"")</f>
        <v/>
      </c>
      <c r="AY101" s="88" t="str">
        <f>IF(ISNUMBER(M101),IF(X101="C",(M101-Constants!$E$15-Constants!$E$14)*Constants!$G$11,0),"")</f>
        <v/>
      </c>
      <c r="AZ101" s="88" t="str">
        <f>IF(ISNUMBER(N101),IF(Y101="C",(N101-Constants!$E$15-Constants!$E$14)*Constants!$G$11,0),"")</f>
        <v/>
      </c>
      <c r="BA101" s="88" t="str">
        <f t="shared" si="75"/>
        <v/>
      </c>
      <c r="BB101" s="88" t="str">
        <f t="shared" si="76"/>
        <v/>
      </c>
      <c r="BC101" s="88" t="str">
        <f t="shared" si="77"/>
        <v/>
      </c>
      <c r="BD101" s="88" t="str">
        <f t="shared" si="77"/>
        <v/>
      </c>
      <c r="BE101" s="88" t="str">
        <f t="shared" si="78"/>
        <v/>
      </c>
      <c r="BF101" s="62" t="str">
        <f t="shared" si="79"/>
        <v/>
      </c>
      <c r="BG101" s="128" t="str">
        <f t="shared" si="80"/>
        <v/>
      </c>
      <c r="BH101" s="129" t="str">
        <f t="shared" si="81"/>
        <v/>
      </c>
      <c r="BI101" s="129" t="str">
        <f t="shared" si="82"/>
        <v/>
      </c>
      <c r="BJ101" s="129" t="str">
        <f t="shared" si="83"/>
        <v/>
      </c>
      <c r="BK101" s="129" t="str">
        <f t="shared" si="84"/>
        <v/>
      </c>
      <c r="BL101" s="129" t="str">
        <f t="shared" si="85"/>
        <v/>
      </c>
      <c r="BM101" s="129" t="str">
        <f t="shared" si="86"/>
        <v/>
      </c>
      <c r="BN101" s="129" t="str">
        <f t="shared" si="87"/>
        <v/>
      </c>
      <c r="BO101" s="130" t="str">
        <f t="shared" si="88"/>
        <v/>
      </c>
      <c r="BP101" s="18"/>
    </row>
    <row r="102" spans="1:68" x14ac:dyDescent="0.35">
      <c r="A102" s="32"/>
      <c r="B102" s="40"/>
      <c r="C102" s="14"/>
      <c r="D102" s="26">
        <v>1</v>
      </c>
      <c r="E102" s="51" t="s">
        <v>315</v>
      </c>
      <c r="F102" s="49"/>
      <c r="G102" s="47"/>
      <c r="H102" s="47"/>
      <c r="I102" s="47"/>
      <c r="J102" s="47"/>
      <c r="K102" s="47"/>
      <c r="L102" s="47"/>
      <c r="M102" s="47"/>
      <c r="N102" s="50"/>
      <c r="O102" s="69">
        <f t="shared" si="55"/>
        <v>57</v>
      </c>
      <c r="P102" s="70">
        <f t="shared" si="56"/>
        <v>64</v>
      </c>
      <c r="Q102" s="13" t="str">
        <f t="shared" si="57"/>
        <v/>
      </c>
      <c r="R102" s="13" t="str">
        <f t="shared" si="58"/>
        <v/>
      </c>
      <c r="S102" s="13" t="str">
        <f t="shared" si="59"/>
        <v/>
      </c>
      <c r="T102" s="13" t="str">
        <f t="shared" si="60"/>
        <v/>
      </c>
      <c r="U102" s="13" t="str">
        <f t="shared" si="61"/>
        <v/>
      </c>
      <c r="V102" s="13" t="str">
        <f t="shared" si="62"/>
        <v/>
      </c>
      <c r="W102" s="13" t="str">
        <f t="shared" si="63"/>
        <v/>
      </c>
      <c r="X102" s="13" t="str">
        <f t="shared" si="64"/>
        <v/>
      </c>
      <c r="Y102" s="13" t="str">
        <f t="shared" si="65"/>
        <v/>
      </c>
      <c r="Z102" s="58" t="str">
        <f t="shared" si="66"/>
        <v/>
      </c>
      <c r="AA102" s="186" t="str">
        <f t="shared" si="67"/>
        <v/>
      </c>
      <c r="AB102" s="186" t="str">
        <f t="shared" si="68"/>
        <v/>
      </c>
      <c r="AC102" s="186" t="str">
        <f t="shared" si="69"/>
        <v/>
      </c>
      <c r="AD102" s="186" t="str">
        <f t="shared" si="70"/>
        <v/>
      </c>
      <c r="AE102" s="186" t="str">
        <f t="shared" si="71"/>
        <v/>
      </c>
      <c r="AF102" s="186" t="str">
        <f t="shared" si="72"/>
        <v/>
      </c>
      <c r="AG102" s="59" t="str">
        <f t="shared" si="73"/>
        <v/>
      </c>
      <c r="AH102" s="58">
        <f t="shared" si="74"/>
        <v>0</v>
      </c>
      <c r="AI102" s="88" t="str">
        <f>IF(ISNUMBER(I102),IF(AND(I102&lt;$H102,$H102&gt;$AH102),IF(I102&gt;$AH102,($H102-I102)*Constants!$G$9,($H102-$AH102)*Constants!$G$9),0),"")</f>
        <v/>
      </c>
      <c r="AJ102" s="88" t="str">
        <f>IF(ISNUMBER(J102),IF(AND(J102&lt;$H102,$H102&gt;$AH102),IF(J102&gt;$AH102,($H102-J102)*Constants!$G$9,($H102-$AH102)*Constants!$G$9),0),"")</f>
        <v/>
      </c>
      <c r="AK102" s="88" t="str">
        <f>IF(ISNUMBER(K102),IF(AND(K102&lt;$H102,$H102&gt;$AH102),IF(K102&gt;$AH102,($H102-K102)*Constants!$G$9,($H102-$AH102)*Constants!$G$9),0),"")</f>
        <v/>
      </c>
      <c r="AL102" s="88" t="str">
        <f>IF(ISNUMBER(L102),IF(AND(L102&lt;$H102,$H102&gt;$AH102),IF(L102&gt;$AH102,($H102-L102)*Constants!$G$9,($H102-$AH102)*Constants!$G$9),0),"")</f>
        <v/>
      </c>
      <c r="AM102" s="88" t="str">
        <f>IF(ISNUMBER(M102),IF(AND(M102&lt;$H102,$H102&gt;$AH102),IF(M102&gt;$AH102,($H102-M102)*Constants!$G$9,($H102-$AH102)*Constants!$G$9),0),"")</f>
        <v/>
      </c>
      <c r="AN102" s="88" t="str">
        <f>IF(ISNUMBER(N102),IF(AND(N102&lt;$H102,$H102&gt;$AH102),IF(N102&gt;$AH102,($H102-N102)*Constants!$G$9,($H102-$AH102)*Constants!$G$9),0),"")</f>
        <v/>
      </c>
      <c r="AO102" s="88" t="str">
        <f>IF(ISNUMBER(I102),IF(AND(I102&lt;$H102,I102&lt;$AH102),IF($H102&gt;$AH102,($AH102-I102)*Constants!$G$10,($H102-I102)*Constants!$G$10),0),"")</f>
        <v/>
      </c>
      <c r="AP102" s="88" t="str">
        <f>IF(ISNUMBER(J102),IF(AND(J102&lt;$H102,J102&lt;$AH102),IF($H102&gt;$AH102,($AH102-J102)*Constants!$G$10,($H102-J102)*Constants!$G$10),0),"")</f>
        <v/>
      </c>
      <c r="AQ102" s="88" t="str">
        <f>IF(ISNUMBER(K102),IF(AND(K102&lt;$H102,K102&lt;$AH102),IF($H102&gt;$AH102,($AH102-K102)*Constants!$G$10,($H102-K102)*Constants!$G$10),0),"")</f>
        <v/>
      </c>
      <c r="AR102" s="88" t="str">
        <f>IF(ISNUMBER(L102),IF(AND(L102&lt;$H102,L102&lt;$AH102),IF($H102&gt;$AH102,($AH102-L102)*Constants!$G$10,($H102-L102)*Constants!$G$10),0),"")</f>
        <v/>
      </c>
      <c r="AS102" s="88" t="str">
        <f>IF(ISNUMBER(M102),IF(AND(M102&lt;$H102,M102&lt;$AH102),IF($H102&gt;$AH102,($AH102-M102)*Constants!$G$10,($H102-M102)*Constants!$G$10),0),"")</f>
        <v/>
      </c>
      <c r="AT102" s="88" t="str">
        <f>IF(ISNUMBER(N102),IF(AND(N102&lt;$H102,N102&lt;$AH102),IF($H102&gt;$AH102,($AH102-N102)*Constants!$G$10,($H102-N102)*Constants!$G$10),0),"")</f>
        <v/>
      </c>
      <c r="AU102" s="88" t="str">
        <f>IF(ISNUMBER(I102),IF(T102="C",(I102-Constants!$E$15-Constants!$E$14)*Constants!$G$11,0),"")</f>
        <v/>
      </c>
      <c r="AV102" s="88" t="str">
        <f>IF(ISNUMBER(J102),IF(U102="C",(J102-Constants!$E$15-Constants!$E$14)*Constants!$G$11,0),"")</f>
        <v/>
      </c>
      <c r="AW102" s="88" t="str">
        <f>IF(ISNUMBER(K102),IF(V102="C",(K102-Constants!$E$15-Constants!$E$14)*Constants!$G$11,0),"")</f>
        <v/>
      </c>
      <c r="AX102" s="88" t="str">
        <f>IF(ISNUMBER(L102),IF(W102="C",(L102-Constants!$E$15-Constants!$E$14)*Constants!$G$11,0),"")</f>
        <v/>
      </c>
      <c r="AY102" s="88" t="str">
        <f>IF(ISNUMBER(M102),IF(X102="C",(M102-Constants!$E$15-Constants!$E$14)*Constants!$G$11,0),"")</f>
        <v/>
      </c>
      <c r="AZ102" s="88" t="str">
        <f>IF(ISNUMBER(N102),IF(Y102="C",(N102-Constants!$E$15-Constants!$E$14)*Constants!$G$11,0),"")</f>
        <v/>
      </c>
      <c r="BA102" s="88" t="str">
        <f t="shared" si="75"/>
        <v/>
      </c>
      <c r="BB102" s="88" t="str">
        <f t="shared" si="76"/>
        <v/>
      </c>
      <c r="BC102" s="88" t="str">
        <f t="shared" si="77"/>
        <v/>
      </c>
      <c r="BD102" s="88" t="str">
        <f t="shared" si="77"/>
        <v/>
      </c>
      <c r="BE102" s="88" t="str">
        <f t="shared" si="78"/>
        <v/>
      </c>
      <c r="BF102" s="62" t="str">
        <f t="shared" si="79"/>
        <v/>
      </c>
      <c r="BG102" s="128" t="str">
        <f t="shared" si="80"/>
        <v/>
      </c>
      <c r="BH102" s="129" t="str">
        <f t="shared" si="81"/>
        <v/>
      </c>
      <c r="BI102" s="129" t="str">
        <f t="shared" si="82"/>
        <v/>
      </c>
      <c r="BJ102" s="129" t="str">
        <f t="shared" si="83"/>
        <v/>
      </c>
      <c r="BK102" s="129" t="str">
        <f t="shared" si="84"/>
        <v/>
      </c>
      <c r="BL102" s="129" t="str">
        <f t="shared" si="85"/>
        <v/>
      </c>
      <c r="BM102" s="129" t="str">
        <f t="shared" si="86"/>
        <v/>
      </c>
      <c r="BN102" s="129" t="str">
        <f t="shared" si="87"/>
        <v/>
      </c>
      <c r="BO102" s="130" t="str">
        <f t="shared" si="88"/>
        <v/>
      </c>
      <c r="BP102" s="18"/>
    </row>
    <row r="103" spans="1:68" x14ac:dyDescent="0.35">
      <c r="A103" s="32"/>
      <c r="B103" s="40"/>
      <c r="C103" s="14"/>
      <c r="D103" s="26">
        <v>1</v>
      </c>
      <c r="E103" s="51" t="s">
        <v>315</v>
      </c>
      <c r="F103" s="49"/>
      <c r="G103" s="47"/>
      <c r="H103" s="47"/>
      <c r="I103" s="47"/>
      <c r="J103" s="47"/>
      <c r="K103" s="47"/>
      <c r="L103" s="47"/>
      <c r="M103" s="47"/>
      <c r="N103" s="50"/>
      <c r="O103" s="69">
        <f t="shared" si="55"/>
        <v>57</v>
      </c>
      <c r="P103" s="70">
        <f t="shared" si="56"/>
        <v>64</v>
      </c>
      <c r="Q103" s="13" t="str">
        <f t="shared" si="57"/>
        <v/>
      </c>
      <c r="R103" s="13" t="str">
        <f t="shared" si="58"/>
        <v/>
      </c>
      <c r="S103" s="13" t="str">
        <f t="shared" si="59"/>
        <v/>
      </c>
      <c r="T103" s="13" t="str">
        <f t="shared" si="60"/>
        <v/>
      </c>
      <c r="U103" s="13" t="str">
        <f t="shared" si="61"/>
        <v/>
      </c>
      <c r="V103" s="13" t="str">
        <f t="shared" si="62"/>
        <v/>
      </c>
      <c r="W103" s="13" t="str">
        <f t="shared" si="63"/>
        <v/>
      </c>
      <c r="X103" s="13" t="str">
        <f t="shared" si="64"/>
        <v/>
      </c>
      <c r="Y103" s="13" t="str">
        <f t="shared" si="65"/>
        <v/>
      </c>
      <c r="Z103" s="58" t="str">
        <f t="shared" si="66"/>
        <v/>
      </c>
      <c r="AA103" s="186" t="str">
        <f t="shared" si="67"/>
        <v/>
      </c>
      <c r="AB103" s="186" t="str">
        <f t="shared" si="68"/>
        <v/>
      </c>
      <c r="AC103" s="186" t="str">
        <f t="shared" si="69"/>
        <v/>
      </c>
      <c r="AD103" s="186" t="str">
        <f t="shared" si="70"/>
        <v/>
      </c>
      <c r="AE103" s="186" t="str">
        <f t="shared" si="71"/>
        <v/>
      </c>
      <c r="AF103" s="186" t="str">
        <f t="shared" si="72"/>
        <v/>
      </c>
      <c r="AG103" s="59" t="str">
        <f t="shared" si="73"/>
        <v/>
      </c>
      <c r="AH103" s="58">
        <f t="shared" si="74"/>
        <v>0</v>
      </c>
      <c r="AI103" s="88" t="str">
        <f>IF(ISNUMBER(I103),IF(AND(I103&lt;$H103,$H103&gt;$AH103),IF(I103&gt;$AH103,($H103-I103)*Constants!$G$9,($H103-$AH103)*Constants!$G$9),0),"")</f>
        <v/>
      </c>
      <c r="AJ103" s="88" t="str">
        <f>IF(ISNUMBER(J103),IF(AND(J103&lt;$H103,$H103&gt;$AH103),IF(J103&gt;$AH103,($H103-J103)*Constants!$G$9,($H103-$AH103)*Constants!$G$9),0),"")</f>
        <v/>
      </c>
      <c r="AK103" s="88" t="str">
        <f>IF(ISNUMBER(K103),IF(AND(K103&lt;$H103,$H103&gt;$AH103),IF(K103&gt;$AH103,($H103-K103)*Constants!$G$9,($H103-$AH103)*Constants!$G$9),0),"")</f>
        <v/>
      </c>
      <c r="AL103" s="88" t="str">
        <f>IF(ISNUMBER(L103),IF(AND(L103&lt;$H103,$H103&gt;$AH103),IF(L103&gt;$AH103,($H103-L103)*Constants!$G$9,($H103-$AH103)*Constants!$G$9),0),"")</f>
        <v/>
      </c>
      <c r="AM103" s="88" t="str">
        <f>IF(ISNUMBER(M103),IF(AND(M103&lt;$H103,$H103&gt;$AH103),IF(M103&gt;$AH103,($H103-M103)*Constants!$G$9,($H103-$AH103)*Constants!$G$9),0),"")</f>
        <v/>
      </c>
      <c r="AN103" s="88" t="str">
        <f>IF(ISNUMBER(N103),IF(AND(N103&lt;$H103,$H103&gt;$AH103),IF(N103&gt;$AH103,($H103-N103)*Constants!$G$9,($H103-$AH103)*Constants!$G$9),0),"")</f>
        <v/>
      </c>
      <c r="AO103" s="88" t="str">
        <f>IF(ISNUMBER(I103),IF(AND(I103&lt;$H103,I103&lt;$AH103),IF($H103&gt;$AH103,($AH103-I103)*Constants!$G$10,($H103-I103)*Constants!$G$10),0),"")</f>
        <v/>
      </c>
      <c r="AP103" s="88" t="str">
        <f>IF(ISNUMBER(J103),IF(AND(J103&lt;$H103,J103&lt;$AH103),IF($H103&gt;$AH103,($AH103-J103)*Constants!$G$10,($H103-J103)*Constants!$G$10),0),"")</f>
        <v/>
      </c>
      <c r="AQ103" s="88" t="str">
        <f>IF(ISNUMBER(K103),IF(AND(K103&lt;$H103,K103&lt;$AH103),IF($H103&gt;$AH103,($AH103-K103)*Constants!$G$10,($H103-K103)*Constants!$G$10),0),"")</f>
        <v/>
      </c>
      <c r="AR103" s="88" t="str">
        <f>IF(ISNUMBER(L103),IF(AND(L103&lt;$H103,L103&lt;$AH103),IF($H103&gt;$AH103,($AH103-L103)*Constants!$G$10,($H103-L103)*Constants!$G$10),0),"")</f>
        <v/>
      </c>
      <c r="AS103" s="88" t="str">
        <f>IF(ISNUMBER(M103),IF(AND(M103&lt;$H103,M103&lt;$AH103),IF($H103&gt;$AH103,($AH103-M103)*Constants!$G$10,($H103-M103)*Constants!$G$10),0),"")</f>
        <v/>
      </c>
      <c r="AT103" s="88" t="str">
        <f>IF(ISNUMBER(N103),IF(AND(N103&lt;$H103,N103&lt;$AH103),IF($H103&gt;$AH103,($AH103-N103)*Constants!$G$10,($H103-N103)*Constants!$G$10),0),"")</f>
        <v/>
      </c>
      <c r="AU103" s="88" t="str">
        <f>IF(ISNUMBER(I103),IF(T103="C",(I103-Constants!$E$15-Constants!$E$14)*Constants!$G$11,0),"")</f>
        <v/>
      </c>
      <c r="AV103" s="88" t="str">
        <f>IF(ISNUMBER(J103),IF(U103="C",(J103-Constants!$E$15-Constants!$E$14)*Constants!$G$11,0),"")</f>
        <v/>
      </c>
      <c r="AW103" s="88" t="str">
        <f>IF(ISNUMBER(K103),IF(V103="C",(K103-Constants!$E$15-Constants!$E$14)*Constants!$G$11,0),"")</f>
        <v/>
      </c>
      <c r="AX103" s="88" t="str">
        <f>IF(ISNUMBER(L103),IF(W103="C",(L103-Constants!$E$15-Constants!$E$14)*Constants!$G$11,0),"")</f>
        <v/>
      </c>
      <c r="AY103" s="88" t="str">
        <f>IF(ISNUMBER(M103),IF(X103="C",(M103-Constants!$E$15-Constants!$E$14)*Constants!$G$11,0),"")</f>
        <v/>
      </c>
      <c r="AZ103" s="88" t="str">
        <f>IF(ISNUMBER(N103),IF(Y103="C",(N103-Constants!$E$15-Constants!$E$14)*Constants!$G$11,0),"")</f>
        <v/>
      </c>
      <c r="BA103" s="88" t="str">
        <f t="shared" si="75"/>
        <v/>
      </c>
      <c r="BB103" s="88" t="str">
        <f t="shared" si="76"/>
        <v/>
      </c>
      <c r="BC103" s="88" t="str">
        <f t="shared" si="77"/>
        <v/>
      </c>
      <c r="BD103" s="88" t="str">
        <f t="shared" si="77"/>
        <v/>
      </c>
      <c r="BE103" s="88" t="str">
        <f t="shared" si="78"/>
        <v/>
      </c>
      <c r="BF103" s="62" t="str">
        <f t="shared" si="79"/>
        <v/>
      </c>
      <c r="BG103" s="128" t="str">
        <f t="shared" si="80"/>
        <v/>
      </c>
      <c r="BH103" s="129" t="str">
        <f t="shared" si="81"/>
        <v/>
      </c>
      <c r="BI103" s="129" t="str">
        <f t="shared" si="82"/>
        <v/>
      </c>
      <c r="BJ103" s="129" t="str">
        <f t="shared" si="83"/>
        <v/>
      </c>
      <c r="BK103" s="129" t="str">
        <f t="shared" si="84"/>
        <v/>
      </c>
      <c r="BL103" s="129" t="str">
        <f t="shared" si="85"/>
        <v/>
      </c>
      <c r="BM103" s="129" t="str">
        <f t="shared" si="86"/>
        <v/>
      </c>
      <c r="BN103" s="129" t="str">
        <f t="shared" si="87"/>
        <v/>
      </c>
      <c r="BO103" s="130" t="str">
        <f t="shared" si="88"/>
        <v/>
      </c>
      <c r="BP103" s="18"/>
    </row>
    <row r="104" spans="1:68" x14ac:dyDescent="0.35">
      <c r="A104" s="32"/>
      <c r="B104" s="40"/>
      <c r="C104" s="14"/>
      <c r="D104" s="26">
        <v>1</v>
      </c>
      <c r="E104" s="51" t="s">
        <v>315</v>
      </c>
      <c r="F104" s="49"/>
      <c r="G104" s="47"/>
      <c r="H104" s="47"/>
      <c r="I104" s="47"/>
      <c r="J104" s="47"/>
      <c r="K104" s="47"/>
      <c r="L104" s="47"/>
      <c r="M104" s="47"/>
      <c r="N104" s="50"/>
      <c r="O104" s="69">
        <f t="shared" si="55"/>
        <v>57</v>
      </c>
      <c r="P104" s="70">
        <f t="shared" si="56"/>
        <v>64</v>
      </c>
      <c r="Q104" s="13" t="str">
        <f t="shared" si="57"/>
        <v/>
      </c>
      <c r="R104" s="13" t="str">
        <f t="shared" si="58"/>
        <v/>
      </c>
      <c r="S104" s="13" t="str">
        <f t="shared" si="59"/>
        <v/>
      </c>
      <c r="T104" s="13" t="str">
        <f t="shared" si="60"/>
        <v/>
      </c>
      <c r="U104" s="13" t="str">
        <f t="shared" si="61"/>
        <v/>
      </c>
      <c r="V104" s="13" t="str">
        <f t="shared" si="62"/>
        <v/>
      </c>
      <c r="W104" s="13" t="str">
        <f t="shared" si="63"/>
        <v/>
      </c>
      <c r="X104" s="13" t="str">
        <f t="shared" si="64"/>
        <v/>
      </c>
      <c r="Y104" s="13" t="str">
        <f t="shared" si="65"/>
        <v/>
      </c>
      <c r="Z104" s="58" t="str">
        <f t="shared" si="66"/>
        <v/>
      </c>
      <c r="AA104" s="186" t="str">
        <f t="shared" si="67"/>
        <v/>
      </c>
      <c r="AB104" s="186" t="str">
        <f t="shared" si="68"/>
        <v/>
      </c>
      <c r="AC104" s="186" t="str">
        <f t="shared" si="69"/>
        <v/>
      </c>
      <c r="AD104" s="186" t="str">
        <f t="shared" si="70"/>
        <v/>
      </c>
      <c r="AE104" s="186" t="str">
        <f t="shared" si="71"/>
        <v/>
      </c>
      <c r="AF104" s="186" t="str">
        <f t="shared" si="72"/>
        <v/>
      </c>
      <c r="AG104" s="59" t="str">
        <f t="shared" si="73"/>
        <v/>
      </c>
      <c r="AH104" s="58">
        <f t="shared" si="74"/>
        <v>0</v>
      </c>
      <c r="AI104" s="88" t="str">
        <f>IF(ISNUMBER(I104),IF(AND(I104&lt;$H104,$H104&gt;$AH104),IF(I104&gt;$AH104,($H104-I104)*Constants!$G$9,($H104-$AH104)*Constants!$G$9),0),"")</f>
        <v/>
      </c>
      <c r="AJ104" s="88" t="str">
        <f>IF(ISNUMBER(J104),IF(AND(J104&lt;$H104,$H104&gt;$AH104),IF(J104&gt;$AH104,($H104-J104)*Constants!$G$9,($H104-$AH104)*Constants!$G$9),0),"")</f>
        <v/>
      </c>
      <c r="AK104" s="88" t="str">
        <f>IF(ISNUMBER(K104),IF(AND(K104&lt;$H104,$H104&gt;$AH104),IF(K104&gt;$AH104,($H104-K104)*Constants!$G$9,($H104-$AH104)*Constants!$G$9),0),"")</f>
        <v/>
      </c>
      <c r="AL104" s="88" t="str">
        <f>IF(ISNUMBER(L104),IF(AND(L104&lt;$H104,$H104&gt;$AH104),IF(L104&gt;$AH104,($H104-L104)*Constants!$G$9,($H104-$AH104)*Constants!$G$9),0),"")</f>
        <v/>
      </c>
      <c r="AM104" s="88" t="str">
        <f>IF(ISNUMBER(M104),IF(AND(M104&lt;$H104,$H104&gt;$AH104),IF(M104&gt;$AH104,($H104-M104)*Constants!$G$9,($H104-$AH104)*Constants!$G$9),0),"")</f>
        <v/>
      </c>
      <c r="AN104" s="88" t="str">
        <f>IF(ISNUMBER(N104),IF(AND(N104&lt;$H104,$H104&gt;$AH104),IF(N104&gt;$AH104,($H104-N104)*Constants!$G$9,($H104-$AH104)*Constants!$G$9),0),"")</f>
        <v/>
      </c>
      <c r="AO104" s="88" t="str">
        <f>IF(ISNUMBER(I104),IF(AND(I104&lt;$H104,I104&lt;$AH104),IF($H104&gt;$AH104,($AH104-I104)*Constants!$G$10,($H104-I104)*Constants!$G$10),0),"")</f>
        <v/>
      </c>
      <c r="AP104" s="88" t="str">
        <f>IF(ISNUMBER(J104),IF(AND(J104&lt;$H104,J104&lt;$AH104),IF($H104&gt;$AH104,($AH104-J104)*Constants!$G$10,($H104-J104)*Constants!$G$10),0),"")</f>
        <v/>
      </c>
      <c r="AQ104" s="88" t="str">
        <f>IF(ISNUMBER(K104),IF(AND(K104&lt;$H104,K104&lt;$AH104),IF($H104&gt;$AH104,($AH104-K104)*Constants!$G$10,($H104-K104)*Constants!$G$10),0),"")</f>
        <v/>
      </c>
      <c r="AR104" s="88" t="str">
        <f>IF(ISNUMBER(L104),IF(AND(L104&lt;$H104,L104&lt;$AH104),IF($H104&gt;$AH104,($AH104-L104)*Constants!$G$10,($H104-L104)*Constants!$G$10),0),"")</f>
        <v/>
      </c>
      <c r="AS104" s="88" t="str">
        <f>IF(ISNUMBER(M104),IF(AND(M104&lt;$H104,M104&lt;$AH104),IF($H104&gt;$AH104,($AH104-M104)*Constants!$G$10,($H104-M104)*Constants!$G$10),0),"")</f>
        <v/>
      </c>
      <c r="AT104" s="88" t="str">
        <f>IF(ISNUMBER(N104),IF(AND(N104&lt;$H104,N104&lt;$AH104),IF($H104&gt;$AH104,($AH104-N104)*Constants!$G$10,($H104-N104)*Constants!$G$10),0),"")</f>
        <v/>
      </c>
      <c r="AU104" s="88" t="str">
        <f>IF(ISNUMBER(I104),IF(T104="C",(I104-Constants!$E$15-Constants!$E$14)*Constants!$G$11,0),"")</f>
        <v/>
      </c>
      <c r="AV104" s="88" t="str">
        <f>IF(ISNUMBER(J104),IF(U104="C",(J104-Constants!$E$15-Constants!$E$14)*Constants!$G$11,0),"")</f>
        <v/>
      </c>
      <c r="AW104" s="88" t="str">
        <f>IF(ISNUMBER(K104),IF(V104="C",(K104-Constants!$E$15-Constants!$E$14)*Constants!$G$11,0),"")</f>
        <v/>
      </c>
      <c r="AX104" s="88" t="str">
        <f>IF(ISNUMBER(L104),IF(W104="C",(L104-Constants!$E$15-Constants!$E$14)*Constants!$G$11,0),"")</f>
        <v/>
      </c>
      <c r="AY104" s="88" t="str">
        <f>IF(ISNUMBER(M104),IF(X104="C",(M104-Constants!$E$15-Constants!$E$14)*Constants!$G$11,0),"")</f>
        <v/>
      </c>
      <c r="AZ104" s="88" t="str">
        <f>IF(ISNUMBER(N104),IF(Y104="C",(N104-Constants!$E$15-Constants!$E$14)*Constants!$G$11,0),"")</f>
        <v/>
      </c>
      <c r="BA104" s="88" t="str">
        <f t="shared" si="75"/>
        <v/>
      </c>
      <c r="BB104" s="88" t="str">
        <f t="shared" si="76"/>
        <v/>
      </c>
      <c r="BC104" s="88" t="str">
        <f t="shared" si="77"/>
        <v/>
      </c>
      <c r="BD104" s="88" t="str">
        <f t="shared" si="77"/>
        <v/>
      </c>
      <c r="BE104" s="88" t="str">
        <f t="shared" si="78"/>
        <v/>
      </c>
      <c r="BF104" s="62" t="str">
        <f t="shared" si="79"/>
        <v/>
      </c>
      <c r="BG104" s="128" t="str">
        <f t="shared" si="80"/>
        <v/>
      </c>
      <c r="BH104" s="129" t="str">
        <f t="shared" si="81"/>
        <v/>
      </c>
      <c r="BI104" s="129" t="str">
        <f t="shared" si="82"/>
        <v/>
      </c>
      <c r="BJ104" s="129" t="str">
        <f t="shared" si="83"/>
        <v/>
      </c>
      <c r="BK104" s="129" t="str">
        <f t="shared" si="84"/>
        <v/>
      </c>
      <c r="BL104" s="129" t="str">
        <f t="shared" si="85"/>
        <v/>
      </c>
      <c r="BM104" s="129" t="str">
        <f t="shared" si="86"/>
        <v/>
      </c>
      <c r="BN104" s="129" t="str">
        <f t="shared" si="87"/>
        <v/>
      </c>
      <c r="BO104" s="130" t="str">
        <f t="shared" si="88"/>
        <v/>
      </c>
      <c r="BP104" s="18"/>
    </row>
    <row r="105" spans="1:68" x14ac:dyDescent="0.35">
      <c r="A105" s="32"/>
      <c r="B105" s="40"/>
      <c r="C105" s="14"/>
      <c r="D105" s="26">
        <v>1</v>
      </c>
      <c r="E105" s="51" t="s">
        <v>315</v>
      </c>
      <c r="F105" s="49"/>
      <c r="G105" s="47"/>
      <c r="H105" s="47"/>
      <c r="I105" s="47"/>
      <c r="J105" s="47"/>
      <c r="K105" s="47"/>
      <c r="L105" s="47"/>
      <c r="M105" s="47"/>
      <c r="N105" s="50"/>
      <c r="O105" s="69">
        <f t="shared" si="55"/>
        <v>57</v>
      </c>
      <c r="P105" s="70">
        <f t="shared" si="56"/>
        <v>64</v>
      </c>
      <c r="Q105" s="13" t="str">
        <f t="shared" si="57"/>
        <v/>
      </c>
      <c r="R105" s="13" t="str">
        <f t="shared" si="58"/>
        <v/>
      </c>
      <c r="S105" s="13" t="str">
        <f t="shared" si="59"/>
        <v/>
      </c>
      <c r="T105" s="13" t="str">
        <f t="shared" si="60"/>
        <v/>
      </c>
      <c r="U105" s="13" t="str">
        <f t="shared" si="61"/>
        <v/>
      </c>
      <c r="V105" s="13" t="str">
        <f t="shared" si="62"/>
        <v/>
      </c>
      <c r="W105" s="13" t="str">
        <f t="shared" si="63"/>
        <v/>
      </c>
      <c r="X105" s="13" t="str">
        <f t="shared" si="64"/>
        <v/>
      </c>
      <c r="Y105" s="13" t="str">
        <f t="shared" si="65"/>
        <v/>
      </c>
      <c r="Z105" s="58" t="str">
        <f t="shared" si="66"/>
        <v/>
      </c>
      <c r="AA105" s="186" t="str">
        <f t="shared" si="67"/>
        <v/>
      </c>
      <c r="AB105" s="186" t="str">
        <f t="shared" si="68"/>
        <v/>
      </c>
      <c r="AC105" s="186" t="str">
        <f t="shared" si="69"/>
        <v/>
      </c>
      <c r="AD105" s="186" t="str">
        <f t="shared" si="70"/>
        <v/>
      </c>
      <c r="AE105" s="186" t="str">
        <f t="shared" si="71"/>
        <v/>
      </c>
      <c r="AF105" s="186" t="str">
        <f t="shared" si="72"/>
        <v/>
      </c>
      <c r="AG105" s="59" t="str">
        <f t="shared" si="73"/>
        <v/>
      </c>
      <c r="AH105" s="58">
        <f t="shared" si="74"/>
        <v>0</v>
      </c>
      <c r="AI105" s="88" t="str">
        <f>IF(ISNUMBER(I105),IF(AND(I105&lt;$H105,$H105&gt;$AH105),IF(I105&gt;$AH105,($H105-I105)*Constants!$G$9,($H105-$AH105)*Constants!$G$9),0),"")</f>
        <v/>
      </c>
      <c r="AJ105" s="88" t="str">
        <f>IF(ISNUMBER(J105),IF(AND(J105&lt;$H105,$H105&gt;$AH105),IF(J105&gt;$AH105,($H105-J105)*Constants!$G$9,($H105-$AH105)*Constants!$G$9),0),"")</f>
        <v/>
      </c>
      <c r="AK105" s="88" t="str">
        <f>IF(ISNUMBER(K105),IF(AND(K105&lt;$H105,$H105&gt;$AH105),IF(K105&gt;$AH105,($H105-K105)*Constants!$G$9,($H105-$AH105)*Constants!$G$9),0),"")</f>
        <v/>
      </c>
      <c r="AL105" s="88" t="str">
        <f>IF(ISNUMBER(L105),IF(AND(L105&lt;$H105,$H105&gt;$AH105),IF(L105&gt;$AH105,($H105-L105)*Constants!$G$9,($H105-$AH105)*Constants!$G$9),0),"")</f>
        <v/>
      </c>
      <c r="AM105" s="88" t="str">
        <f>IF(ISNUMBER(M105),IF(AND(M105&lt;$H105,$H105&gt;$AH105),IF(M105&gt;$AH105,($H105-M105)*Constants!$G$9,($H105-$AH105)*Constants!$G$9),0),"")</f>
        <v/>
      </c>
      <c r="AN105" s="88" t="str">
        <f>IF(ISNUMBER(N105),IF(AND(N105&lt;$H105,$H105&gt;$AH105),IF(N105&gt;$AH105,($H105-N105)*Constants!$G$9,($H105-$AH105)*Constants!$G$9),0),"")</f>
        <v/>
      </c>
      <c r="AO105" s="88" t="str">
        <f>IF(ISNUMBER(I105),IF(AND(I105&lt;$H105,I105&lt;$AH105),IF($H105&gt;$AH105,($AH105-I105)*Constants!$G$10,($H105-I105)*Constants!$G$10),0),"")</f>
        <v/>
      </c>
      <c r="AP105" s="88" t="str">
        <f>IF(ISNUMBER(J105),IF(AND(J105&lt;$H105,J105&lt;$AH105),IF($H105&gt;$AH105,($AH105-J105)*Constants!$G$10,($H105-J105)*Constants!$G$10),0),"")</f>
        <v/>
      </c>
      <c r="AQ105" s="88" t="str">
        <f>IF(ISNUMBER(K105),IF(AND(K105&lt;$H105,K105&lt;$AH105),IF($H105&gt;$AH105,($AH105-K105)*Constants!$G$10,($H105-K105)*Constants!$G$10),0),"")</f>
        <v/>
      </c>
      <c r="AR105" s="88" t="str">
        <f>IF(ISNUMBER(L105),IF(AND(L105&lt;$H105,L105&lt;$AH105),IF($H105&gt;$AH105,($AH105-L105)*Constants!$G$10,($H105-L105)*Constants!$G$10),0),"")</f>
        <v/>
      </c>
      <c r="AS105" s="88" t="str">
        <f>IF(ISNUMBER(M105),IF(AND(M105&lt;$H105,M105&lt;$AH105),IF($H105&gt;$AH105,($AH105-M105)*Constants!$G$10,($H105-M105)*Constants!$G$10),0),"")</f>
        <v/>
      </c>
      <c r="AT105" s="88" t="str">
        <f>IF(ISNUMBER(N105),IF(AND(N105&lt;$H105,N105&lt;$AH105),IF($H105&gt;$AH105,($AH105-N105)*Constants!$G$10,($H105-N105)*Constants!$G$10),0),"")</f>
        <v/>
      </c>
      <c r="AU105" s="88" t="str">
        <f>IF(ISNUMBER(I105),IF(T105="C",(I105-Constants!$E$15-Constants!$E$14)*Constants!$G$11,0),"")</f>
        <v/>
      </c>
      <c r="AV105" s="88" t="str">
        <f>IF(ISNUMBER(J105),IF(U105="C",(J105-Constants!$E$15-Constants!$E$14)*Constants!$G$11,0),"")</f>
        <v/>
      </c>
      <c r="AW105" s="88" t="str">
        <f>IF(ISNUMBER(K105),IF(V105="C",(K105-Constants!$E$15-Constants!$E$14)*Constants!$G$11,0),"")</f>
        <v/>
      </c>
      <c r="AX105" s="88" t="str">
        <f>IF(ISNUMBER(L105),IF(W105="C",(L105-Constants!$E$15-Constants!$E$14)*Constants!$G$11,0),"")</f>
        <v/>
      </c>
      <c r="AY105" s="88" t="str">
        <f>IF(ISNUMBER(M105),IF(X105="C",(M105-Constants!$E$15-Constants!$E$14)*Constants!$G$11,0),"")</f>
        <v/>
      </c>
      <c r="AZ105" s="88" t="str">
        <f>IF(ISNUMBER(N105),IF(Y105="C",(N105-Constants!$E$15-Constants!$E$14)*Constants!$G$11,0),"")</f>
        <v/>
      </c>
      <c r="BA105" s="88" t="str">
        <f t="shared" si="75"/>
        <v/>
      </c>
      <c r="BB105" s="88" t="str">
        <f t="shared" si="76"/>
        <v/>
      </c>
      <c r="BC105" s="88" t="str">
        <f t="shared" si="77"/>
        <v/>
      </c>
      <c r="BD105" s="88" t="str">
        <f t="shared" si="77"/>
        <v/>
      </c>
      <c r="BE105" s="88" t="str">
        <f t="shared" si="78"/>
        <v/>
      </c>
      <c r="BF105" s="62" t="str">
        <f t="shared" si="79"/>
        <v/>
      </c>
      <c r="BG105" s="128" t="str">
        <f t="shared" si="80"/>
        <v/>
      </c>
      <c r="BH105" s="129" t="str">
        <f t="shared" si="81"/>
        <v/>
      </c>
      <c r="BI105" s="129" t="str">
        <f t="shared" si="82"/>
        <v/>
      </c>
      <c r="BJ105" s="129" t="str">
        <f t="shared" si="83"/>
        <v/>
      </c>
      <c r="BK105" s="129" t="str">
        <f t="shared" si="84"/>
        <v/>
      </c>
      <c r="BL105" s="129" t="str">
        <f t="shared" si="85"/>
        <v/>
      </c>
      <c r="BM105" s="129" t="str">
        <f t="shared" si="86"/>
        <v/>
      </c>
      <c r="BN105" s="129" t="str">
        <f t="shared" si="87"/>
        <v/>
      </c>
      <c r="BO105" s="130" t="str">
        <f t="shared" si="88"/>
        <v/>
      </c>
      <c r="BP105" s="18"/>
    </row>
    <row r="106" spans="1:68" x14ac:dyDescent="0.35">
      <c r="A106" s="32"/>
      <c r="B106" s="40"/>
      <c r="C106" s="14"/>
      <c r="D106" s="26">
        <v>1</v>
      </c>
      <c r="E106" s="51" t="s">
        <v>315</v>
      </c>
      <c r="F106" s="49"/>
      <c r="G106" s="47"/>
      <c r="H106" s="47"/>
      <c r="I106" s="47"/>
      <c r="J106" s="47"/>
      <c r="K106" s="47"/>
      <c r="L106" s="47"/>
      <c r="M106" s="47"/>
      <c r="N106" s="50"/>
      <c r="O106" s="69">
        <f t="shared" si="55"/>
        <v>57</v>
      </c>
      <c r="P106" s="70">
        <f t="shared" si="56"/>
        <v>64</v>
      </c>
      <c r="Q106" s="13" t="str">
        <f t="shared" si="57"/>
        <v/>
      </c>
      <c r="R106" s="13" t="str">
        <f t="shared" si="58"/>
        <v/>
      </c>
      <c r="S106" s="13" t="str">
        <f t="shared" si="59"/>
        <v/>
      </c>
      <c r="T106" s="13" t="str">
        <f t="shared" si="60"/>
        <v/>
      </c>
      <c r="U106" s="13" t="str">
        <f t="shared" si="61"/>
        <v/>
      </c>
      <c r="V106" s="13" t="str">
        <f t="shared" si="62"/>
        <v/>
      </c>
      <c r="W106" s="13" t="str">
        <f t="shared" si="63"/>
        <v/>
      </c>
      <c r="X106" s="13" t="str">
        <f t="shared" si="64"/>
        <v/>
      </c>
      <c r="Y106" s="13" t="str">
        <f t="shared" si="65"/>
        <v/>
      </c>
      <c r="Z106" s="58" t="str">
        <f t="shared" si="66"/>
        <v/>
      </c>
      <c r="AA106" s="186" t="str">
        <f t="shared" si="67"/>
        <v/>
      </c>
      <c r="AB106" s="186" t="str">
        <f t="shared" si="68"/>
        <v/>
      </c>
      <c r="AC106" s="186" t="str">
        <f t="shared" si="69"/>
        <v/>
      </c>
      <c r="AD106" s="186" t="str">
        <f t="shared" si="70"/>
        <v/>
      </c>
      <c r="AE106" s="186" t="str">
        <f t="shared" si="71"/>
        <v/>
      </c>
      <c r="AF106" s="186" t="str">
        <f t="shared" si="72"/>
        <v/>
      </c>
      <c r="AG106" s="59" t="str">
        <f t="shared" si="73"/>
        <v/>
      </c>
      <c r="AH106" s="58">
        <f t="shared" si="74"/>
        <v>0</v>
      </c>
      <c r="AI106" s="88" t="str">
        <f>IF(ISNUMBER(I106),IF(AND(I106&lt;$H106,$H106&gt;$AH106),IF(I106&gt;$AH106,($H106-I106)*Constants!$G$9,($H106-$AH106)*Constants!$G$9),0),"")</f>
        <v/>
      </c>
      <c r="AJ106" s="88" t="str">
        <f>IF(ISNUMBER(J106),IF(AND(J106&lt;$H106,$H106&gt;$AH106),IF(J106&gt;$AH106,($H106-J106)*Constants!$G$9,($H106-$AH106)*Constants!$G$9),0),"")</f>
        <v/>
      </c>
      <c r="AK106" s="88" t="str">
        <f>IF(ISNUMBER(K106),IF(AND(K106&lt;$H106,$H106&gt;$AH106),IF(K106&gt;$AH106,($H106-K106)*Constants!$G$9,($H106-$AH106)*Constants!$G$9),0),"")</f>
        <v/>
      </c>
      <c r="AL106" s="88" t="str">
        <f>IF(ISNUMBER(L106),IF(AND(L106&lt;$H106,$H106&gt;$AH106),IF(L106&gt;$AH106,($H106-L106)*Constants!$G$9,($H106-$AH106)*Constants!$G$9),0),"")</f>
        <v/>
      </c>
      <c r="AM106" s="88" t="str">
        <f>IF(ISNUMBER(M106),IF(AND(M106&lt;$H106,$H106&gt;$AH106),IF(M106&gt;$AH106,($H106-M106)*Constants!$G$9,($H106-$AH106)*Constants!$G$9),0),"")</f>
        <v/>
      </c>
      <c r="AN106" s="88" t="str">
        <f>IF(ISNUMBER(N106),IF(AND(N106&lt;$H106,$H106&gt;$AH106),IF(N106&gt;$AH106,($H106-N106)*Constants!$G$9,($H106-$AH106)*Constants!$G$9),0),"")</f>
        <v/>
      </c>
      <c r="AO106" s="88" t="str">
        <f>IF(ISNUMBER(I106),IF(AND(I106&lt;$H106,I106&lt;$AH106),IF($H106&gt;$AH106,($AH106-I106)*Constants!$G$10,($H106-I106)*Constants!$G$10),0),"")</f>
        <v/>
      </c>
      <c r="AP106" s="88" t="str">
        <f>IF(ISNUMBER(J106),IF(AND(J106&lt;$H106,J106&lt;$AH106),IF($H106&gt;$AH106,($AH106-J106)*Constants!$G$10,($H106-J106)*Constants!$G$10),0),"")</f>
        <v/>
      </c>
      <c r="AQ106" s="88" t="str">
        <f>IF(ISNUMBER(K106),IF(AND(K106&lt;$H106,K106&lt;$AH106),IF($H106&gt;$AH106,($AH106-K106)*Constants!$G$10,($H106-K106)*Constants!$G$10),0),"")</f>
        <v/>
      </c>
      <c r="AR106" s="88" t="str">
        <f>IF(ISNUMBER(L106),IF(AND(L106&lt;$H106,L106&lt;$AH106),IF($H106&gt;$AH106,($AH106-L106)*Constants!$G$10,($H106-L106)*Constants!$G$10),0),"")</f>
        <v/>
      </c>
      <c r="AS106" s="88" t="str">
        <f>IF(ISNUMBER(M106),IF(AND(M106&lt;$H106,M106&lt;$AH106),IF($H106&gt;$AH106,($AH106-M106)*Constants!$G$10,($H106-M106)*Constants!$G$10),0),"")</f>
        <v/>
      </c>
      <c r="AT106" s="88" t="str">
        <f>IF(ISNUMBER(N106),IF(AND(N106&lt;$H106,N106&lt;$AH106),IF($H106&gt;$AH106,($AH106-N106)*Constants!$G$10,($H106-N106)*Constants!$G$10),0),"")</f>
        <v/>
      </c>
      <c r="AU106" s="88" t="str">
        <f>IF(ISNUMBER(I106),IF(T106="C",(I106-Constants!$E$15-Constants!$E$14)*Constants!$G$11,0),"")</f>
        <v/>
      </c>
      <c r="AV106" s="88" t="str">
        <f>IF(ISNUMBER(J106),IF(U106="C",(J106-Constants!$E$15-Constants!$E$14)*Constants!$G$11,0),"")</f>
        <v/>
      </c>
      <c r="AW106" s="88" t="str">
        <f>IF(ISNUMBER(K106),IF(V106="C",(K106-Constants!$E$15-Constants!$E$14)*Constants!$G$11,0),"")</f>
        <v/>
      </c>
      <c r="AX106" s="88" t="str">
        <f>IF(ISNUMBER(L106),IF(W106="C",(L106-Constants!$E$15-Constants!$E$14)*Constants!$G$11,0),"")</f>
        <v/>
      </c>
      <c r="AY106" s="88" t="str">
        <f>IF(ISNUMBER(M106),IF(X106="C",(M106-Constants!$E$15-Constants!$E$14)*Constants!$G$11,0),"")</f>
        <v/>
      </c>
      <c r="AZ106" s="88" t="str">
        <f>IF(ISNUMBER(N106),IF(Y106="C",(N106-Constants!$E$15-Constants!$E$14)*Constants!$G$11,0),"")</f>
        <v/>
      </c>
      <c r="BA106" s="88" t="str">
        <f t="shared" si="75"/>
        <v/>
      </c>
      <c r="BB106" s="88" t="str">
        <f t="shared" si="76"/>
        <v/>
      </c>
      <c r="BC106" s="88" t="str">
        <f t="shared" si="77"/>
        <v/>
      </c>
      <c r="BD106" s="88" t="str">
        <f t="shared" si="77"/>
        <v/>
      </c>
      <c r="BE106" s="88" t="str">
        <f t="shared" si="78"/>
        <v/>
      </c>
      <c r="BF106" s="62" t="str">
        <f t="shared" si="79"/>
        <v/>
      </c>
      <c r="BG106" s="128" t="str">
        <f t="shared" si="80"/>
        <v/>
      </c>
      <c r="BH106" s="129" t="str">
        <f t="shared" si="81"/>
        <v/>
      </c>
      <c r="BI106" s="129" t="str">
        <f t="shared" si="82"/>
        <v/>
      </c>
      <c r="BJ106" s="129" t="str">
        <f t="shared" si="83"/>
        <v/>
      </c>
      <c r="BK106" s="129" t="str">
        <f t="shared" si="84"/>
        <v/>
      </c>
      <c r="BL106" s="129" t="str">
        <f t="shared" si="85"/>
        <v/>
      </c>
      <c r="BM106" s="129" t="str">
        <f t="shared" si="86"/>
        <v/>
      </c>
      <c r="BN106" s="129" t="str">
        <f t="shared" si="87"/>
        <v/>
      </c>
      <c r="BO106" s="130" t="str">
        <f t="shared" si="88"/>
        <v/>
      </c>
      <c r="BP106" s="18"/>
    </row>
    <row r="107" spans="1:68" x14ac:dyDescent="0.35">
      <c r="A107" s="32"/>
      <c r="B107" s="40"/>
      <c r="C107" s="14"/>
      <c r="D107" s="26">
        <v>1</v>
      </c>
      <c r="E107" s="51" t="s">
        <v>315</v>
      </c>
      <c r="F107" s="49"/>
      <c r="G107" s="47"/>
      <c r="H107" s="47"/>
      <c r="I107" s="47"/>
      <c r="J107" s="47"/>
      <c r="K107" s="47"/>
      <c r="L107" s="47"/>
      <c r="M107" s="47"/>
      <c r="N107" s="50"/>
      <c r="O107" s="69">
        <f t="shared" si="55"/>
        <v>57</v>
      </c>
      <c r="P107" s="70">
        <f t="shared" si="56"/>
        <v>64</v>
      </c>
      <c r="Q107" s="13" t="str">
        <f t="shared" si="57"/>
        <v/>
      </c>
      <c r="R107" s="13" t="str">
        <f t="shared" si="58"/>
        <v/>
      </c>
      <c r="S107" s="13" t="str">
        <f t="shared" si="59"/>
        <v/>
      </c>
      <c r="T107" s="13" t="str">
        <f t="shared" si="60"/>
        <v/>
      </c>
      <c r="U107" s="13" t="str">
        <f t="shared" si="61"/>
        <v/>
      </c>
      <c r="V107" s="13" t="str">
        <f t="shared" si="62"/>
        <v/>
      </c>
      <c r="W107" s="13" t="str">
        <f t="shared" si="63"/>
        <v/>
      </c>
      <c r="X107" s="13" t="str">
        <f t="shared" si="64"/>
        <v/>
      </c>
      <c r="Y107" s="13" t="str">
        <f t="shared" si="65"/>
        <v/>
      </c>
      <c r="Z107" s="58" t="str">
        <f t="shared" si="66"/>
        <v/>
      </c>
      <c r="AA107" s="186" t="str">
        <f t="shared" si="67"/>
        <v/>
      </c>
      <c r="AB107" s="186" t="str">
        <f t="shared" si="68"/>
        <v/>
      </c>
      <c r="AC107" s="186" t="str">
        <f t="shared" si="69"/>
        <v/>
      </c>
      <c r="AD107" s="186" t="str">
        <f t="shared" si="70"/>
        <v/>
      </c>
      <c r="AE107" s="186" t="str">
        <f t="shared" si="71"/>
        <v/>
      </c>
      <c r="AF107" s="186" t="str">
        <f t="shared" si="72"/>
        <v/>
      </c>
      <c r="AG107" s="59" t="str">
        <f t="shared" si="73"/>
        <v/>
      </c>
      <c r="AH107" s="58">
        <f t="shared" si="74"/>
        <v>0</v>
      </c>
      <c r="AI107" s="88" t="str">
        <f>IF(ISNUMBER(I107),IF(AND(I107&lt;$H107,$H107&gt;$AH107),IF(I107&gt;$AH107,($H107-I107)*Constants!$G$9,($H107-$AH107)*Constants!$G$9),0),"")</f>
        <v/>
      </c>
      <c r="AJ107" s="88" t="str">
        <f>IF(ISNUMBER(J107),IF(AND(J107&lt;$H107,$H107&gt;$AH107),IF(J107&gt;$AH107,($H107-J107)*Constants!$G$9,($H107-$AH107)*Constants!$G$9),0),"")</f>
        <v/>
      </c>
      <c r="AK107" s="88" t="str">
        <f>IF(ISNUMBER(K107),IF(AND(K107&lt;$H107,$H107&gt;$AH107),IF(K107&gt;$AH107,($H107-K107)*Constants!$G$9,($H107-$AH107)*Constants!$G$9),0),"")</f>
        <v/>
      </c>
      <c r="AL107" s="88" t="str">
        <f>IF(ISNUMBER(L107),IF(AND(L107&lt;$H107,$H107&gt;$AH107),IF(L107&gt;$AH107,($H107-L107)*Constants!$G$9,($H107-$AH107)*Constants!$G$9),0),"")</f>
        <v/>
      </c>
      <c r="AM107" s="88" t="str">
        <f>IF(ISNUMBER(M107),IF(AND(M107&lt;$H107,$H107&gt;$AH107),IF(M107&gt;$AH107,($H107-M107)*Constants!$G$9,($H107-$AH107)*Constants!$G$9),0),"")</f>
        <v/>
      </c>
      <c r="AN107" s="88" t="str">
        <f>IF(ISNUMBER(N107),IF(AND(N107&lt;$H107,$H107&gt;$AH107),IF(N107&gt;$AH107,($H107-N107)*Constants!$G$9,($H107-$AH107)*Constants!$G$9),0),"")</f>
        <v/>
      </c>
      <c r="AO107" s="88" t="str">
        <f>IF(ISNUMBER(I107),IF(AND(I107&lt;$H107,I107&lt;$AH107),IF($H107&gt;$AH107,($AH107-I107)*Constants!$G$10,($H107-I107)*Constants!$G$10),0),"")</f>
        <v/>
      </c>
      <c r="AP107" s="88" t="str">
        <f>IF(ISNUMBER(J107),IF(AND(J107&lt;$H107,J107&lt;$AH107),IF($H107&gt;$AH107,($AH107-J107)*Constants!$G$10,($H107-J107)*Constants!$G$10),0),"")</f>
        <v/>
      </c>
      <c r="AQ107" s="88" t="str">
        <f>IF(ISNUMBER(K107),IF(AND(K107&lt;$H107,K107&lt;$AH107),IF($H107&gt;$AH107,($AH107-K107)*Constants!$G$10,($H107-K107)*Constants!$G$10),0),"")</f>
        <v/>
      </c>
      <c r="AR107" s="88" t="str">
        <f>IF(ISNUMBER(L107),IF(AND(L107&lt;$H107,L107&lt;$AH107),IF($H107&gt;$AH107,($AH107-L107)*Constants!$G$10,($H107-L107)*Constants!$G$10),0),"")</f>
        <v/>
      </c>
      <c r="AS107" s="88" t="str">
        <f>IF(ISNUMBER(M107),IF(AND(M107&lt;$H107,M107&lt;$AH107),IF($H107&gt;$AH107,($AH107-M107)*Constants!$G$10,($H107-M107)*Constants!$G$10),0),"")</f>
        <v/>
      </c>
      <c r="AT107" s="88" t="str">
        <f>IF(ISNUMBER(N107),IF(AND(N107&lt;$H107,N107&lt;$AH107),IF($H107&gt;$AH107,($AH107-N107)*Constants!$G$10,($H107-N107)*Constants!$G$10),0),"")</f>
        <v/>
      </c>
      <c r="AU107" s="88" t="str">
        <f>IF(ISNUMBER(I107),IF(T107="C",(I107-Constants!$E$15-Constants!$E$14)*Constants!$G$11,0),"")</f>
        <v/>
      </c>
      <c r="AV107" s="88" t="str">
        <f>IF(ISNUMBER(J107),IF(U107="C",(J107-Constants!$E$15-Constants!$E$14)*Constants!$G$11,0),"")</f>
        <v/>
      </c>
      <c r="AW107" s="88" t="str">
        <f>IF(ISNUMBER(K107),IF(V107="C",(K107-Constants!$E$15-Constants!$E$14)*Constants!$G$11,0),"")</f>
        <v/>
      </c>
      <c r="AX107" s="88" t="str">
        <f>IF(ISNUMBER(L107),IF(W107="C",(L107-Constants!$E$15-Constants!$E$14)*Constants!$G$11,0),"")</f>
        <v/>
      </c>
      <c r="AY107" s="88" t="str">
        <f>IF(ISNUMBER(M107),IF(X107="C",(M107-Constants!$E$15-Constants!$E$14)*Constants!$G$11,0),"")</f>
        <v/>
      </c>
      <c r="AZ107" s="88" t="str">
        <f>IF(ISNUMBER(N107),IF(Y107="C",(N107-Constants!$E$15-Constants!$E$14)*Constants!$G$11,0),"")</f>
        <v/>
      </c>
      <c r="BA107" s="88" t="str">
        <f t="shared" si="75"/>
        <v/>
      </c>
      <c r="BB107" s="88" t="str">
        <f t="shared" si="76"/>
        <v/>
      </c>
      <c r="BC107" s="88" t="str">
        <f t="shared" si="77"/>
        <v/>
      </c>
      <c r="BD107" s="88" t="str">
        <f t="shared" si="77"/>
        <v/>
      </c>
      <c r="BE107" s="88" t="str">
        <f t="shared" si="78"/>
        <v/>
      </c>
      <c r="BF107" s="62" t="str">
        <f t="shared" si="79"/>
        <v/>
      </c>
      <c r="BG107" s="128" t="str">
        <f t="shared" si="80"/>
        <v/>
      </c>
      <c r="BH107" s="129" t="str">
        <f t="shared" si="81"/>
        <v/>
      </c>
      <c r="BI107" s="129" t="str">
        <f t="shared" si="82"/>
        <v/>
      </c>
      <c r="BJ107" s="129" t="str">
        <f t="shared" si="83"/>
        <v/>
      </c>
      <c r="BK107" s="129" t="str">
        <f t="shared" si="84"/>
        <v/>
      </c>
      <c r="BL107" s="129" t="str">
        <f t="shared" si="85"/>
        <v/>
      </c>
      <c r="BM107" s="129" t="str">
        <f t="shared" si="86"/>
        <v/>
      </c>
      <c r="BN107" s="129" t="str">
        <f t="shared" si="87"/>
        <v/>
      </c>
      <c r="BO107" s="130" t="str">
        <f t="shared" si="88"/>
        <v/>
      </c>
      <c r="BP107" s="18"/>
    </row>
    <row r="108" spans="1:68" x14ac:dyDescent="0.35">
      <c r="A108" s="32"/>
      <c r="B108" s="40"/>
      <c r="C108" s="14"/>
      <c r="D108" s="26">
        <v>1</v>
      </c>
      <c r="E108" s="51" t="s">
        <v>315</v>
      </c>
      <c r="F108" s="49"/>
      <c r="G108" s="47"/>
      <c r="H108" s="47"/>
      <c r="I108" s="47"/>
      <c r="J108" s="47"/>
      <c r="K108" s="47"/>
      <c r="L108" s="47"/>
      <c r="M108" s="47"/>
      <c r="N108" s="50"/>
      <c r="O108" s="69">
        <f t="shared" si="55"/>
        <v>57</v>
      </c>
      <c r="P108" s="70">
        <f t="shared" si="56"/>
        <v>64</v>
      </c>
      <c r="Q108" s="13" t="str">
        <f t="shared" si="57"/>
        <v/>
      </c>
      <c r="R108" s="13" t="str">
        <f t="shared" si="58"/>
        <v/>
      </c>
      <c r="S108" s="13" t="str">
        <f t="shared" si="59"/>
        <v/>
      </c>
      <c r="T108" s="13" t="str">
        <f t="shared" si="60"/>
        <v/>
      </c>
      <c r="U108" s="13" t="str">
        <f t="shared" si="61"/>
        <v/>
      </c>
      <c r="V108" s="13" t="str">
        <f t="shared" si="62"/>
        <v/>
      </c>
      <c r="W108" s="13" t="str">
        <f t="shared" si="63"/>
        <v/>
      </c>
      <c r="X108" s="13" t="str">
        <f t="shared" si="64"/>
        <v/>
      </c>
      <c r="Y108" s="13" t="str">
        <f t="shared" si="65"/>
        <v/>
      </c>
      <c r="Z108" s="58" t="str">
        <f t="shared" si="66"/>
        <v/>
      </c>
      <c r="AA108" s="186" t="str">
        <f t="shared" si="67"/>
        <v/>
      </c>
      <c r="AB108" s="186" t="str">
        <f t="shared" si="68"/>
        <v/>
      </c>
      <c r="AC108" s="186" t="str">
        <f t="shared" si="69"/>
        <v/>
      </c>
      <c r="AD108" s="186" t="str">
        <f t="shared" si="70"/>
        <v/>
      </c>
      <c r="AE108" s="186" t="str">
        <f t="shared" si="71"/>
        <v/>
      </c>
      <c r="AF108" s="186" t="str">
        <f t="shared" si="72"/>
        <v/>
      </c>
      <c r="AG108" s="59" t="str">
        <f t="shared" si="73"/>
        <v/>
      </c>
      <c r="AH108" s="58">
        <f t="shared" si="74"/>
        <v>0</v>
      </c>
      <c r="AI108" s="88" t="str">
        <f>IF(ISNUMBER(I108),IF(AND(I108&lt;$H108,$H108&gt;$AH108),IF(I108&gt;$AH108,($H108-I108)*Constants!$G$9,($H108-$AH108)*Constants!$G$9),0),"")</f>
        <v/>
      </c>
      <c r="AJ108" s="88" t="str">
        <f>IF(ISNUMBER(J108),IF(AND(J108&lt;$H108,$H108&gt;$AH108),IF(J108&gt;$AH108,($H108-J108)*Constants!$G$9,($H108-$AH108)*Constants!$G$9),0),"")</f>
        <v/>
      </c>
      <c r="AK108" s="88" t="str">
        <f>IF(ISNUMBER(K108),IF(AND(K108&lt;$H108,$H108&gt;$AH108),IF(K108&gt;$AH108,($H108-K108)*Constants!$G$9,($H108-$AH108)*Constants!$G$9),0),"")</f>
        <v/>
      </c>
      <c r="AL108" s="88" t="str">
        <f>IF(ISNUMBER(L108),IF(AND(L108&lt;$H108,$H108&gt;$AH108),IF(L108&gt;$AH108,($H108-L108)*Constants!$G$9,($H108-$AH108)*Constants!$G$9),0),"")</f>
        <v/>
      </c>
      <c r="AM108" s="88" t="str">
        <f>IF(ISNUMBER(M108),IF(AND(M108&lt;$H108,$H108&gt;$AH108),IF(M108&gt;$AH108,($H108-M108)*Constants!$G$9,($H108-$AH108)*Constants!$G$9),0),"")</f>
        <v/>
      </c>
      <c r="AN108" s="88" t="str">
        <f>IF(ISNUMBER(N108),IF(AND(N108&lt;$H108,$H108&gt;$AH108),IF(N108&gt;$AH108,($H108-N108)*Constants!$G$9,($H108-$AH108)*Constants!$G$9),0),"")</f>
        <v/>
      </c>
      <c r="AO108" s="88" t="str">
        <f>IF(ISNUMBER(I108),IF(AND(I108&lt;$H108,I108&lt;$AH108),IF($H108&gt;$AH108,($AH108-I108)*Constants!$G$10,($H108-I108)*Constants!$G$10),0),"")</f>
        <v/>
      </c>
      <c r="AP108" s="88" t="str">
        <f>IF(ISNUMBER(J108),IF(AND(J108&lt;$H108,J108&lt;$AH108),IF($H108&gt;$AH108,($AH108-J108)*Constants!$G$10,($H108-J108)*Constants!$G$10),0),"")</f>
        <v/>
      </c>
      <c r="AQ108" s="88" t="str">
        <f>IF(ISNUMBER(K108),IF(AND(K108&lt;$H108,K108&lt;$AH108),IF($H108&gt;$AH108,($AH108-K108)*Constants!$G$10,($H108-K108)*Constants!$G$10),0),"")</f>
        <v/>
      </c>
      <c r="AR108" s="88" t="str">
        <f>IF(ISNUMBER(L108),IF(AND(L108&lt;$H108,L108&lt;$AH108),IF($H108&gt;$AH108,($AH108-L108)*Constants!$G$10,($H108-L108)*Constants!$G$10),0),"")</f>
        <v/>
      </c>
      <c r="AS108" s="88" t="str">
        <f>IF(ISNUMBER(M108),IF(AND(M108&lt;$H108,M108&lt;$AH108),IF($H108&gt;$AH108,($AH108-M108)*Constants!$G$10,($H108-M108)*Constants!$G$10),0),"")</f>
        <v/>
      </c>
      <c r="AT108" s="88" t="str">
        <f>IF(ISNUMBER(N108),IF(AND(N108&lt;$H108,N108&lt;$AH108),IF($H108&gt;$AH108,($AH108-N108)*Constants!$G$10,($H108-N108)*Constants!$G$10),0),"")</f>
        <v/>
      </c>
      <c r="AU108" s="88" t="str">
        <f>IF(ISNUMBER(I108),IF(T108="C",(I108-Constants!$E$15-Constants!$E$14)*Constants!$G$11,0),"")</f>
        <v/>
      </c>
      <c r="AV108" s="88" t="str">
        <f>IF(ISNUMBER(J108),IF(U108="C",(J108-Constants!$E$15-Constants!$E$14)*Constants!$G$11,0),"")</f>
        <v/>
      </c>
      <c r="AW108" s="88" t="str">
        <f>IF(ISNUMBER(K108),IF(V108="C",(K108-Constants!$E$15-Constants!$E$14)*Constants!$G$11,0),"")</f>
        <v/>
      </c>
      <c r="AX108" s="88" t="str">
        <f>IF(ISNUMBER(L108),IF(W108="C",(L108-Constants!$E$15-Constants!$E$14)*Constants!$G$11,0),"")</f>
        <v/>
      </c>
      <c r="AY108" s="88" t="str">
        <f>IF(ISNUMBER(M108),IF(X108="C",(M108-Constants!$E$15-Constants!$E$14)*Constants!$G$11,0),"")</f>
        <v/>
      </c>
      <c r="AZ108" s="88" t="str">
        <f>IF(ISNUMBER(N108),IF(Y108="C",(N108-Constants!$E$15-Constants!$E$14)*Constants!$G$11,0),"")</f>
        <v/>
      </c>
      <c r="BA108" s="88" t="str">
        <f t="shared" si="75"/>
        <v/>
      </c>
      <c r="BB108" s="88" t="str">
        <f t="shared" si="76"/>
        <v/>
      </c>
      <c r="BC108" s="88" t="str">
        <f t="shared" si="77"/>
        <v/>
      </c>
      <c r="BD108" s="88" t="str">
        <f t="shared" si="77"/>
        <v/>
      </c>
      <c r="BE108" s="88" t="str">
        <f t="shared" si="78"/>
        <v/>
      </c>
      <c r="BF108" s="62" t="str">
        <f t="shared" si="79"/>
        <v/>
      </c>
      <c r="BG108" s="128" t="str">
        <f t="shared" si="80"/>
        <v/>
      </c>
      <c r="BH108" s="129" t="str">
        <f t="shared" si="81"/>
        <v/>
      </c>
      <c r="BI108" s="129" t="str">
        <f t="shared" si="82"/>
        <v/>
      </c>
      <c r="BJ108" s="129" t="str">
        <f t="shared" si="83"/>
        <v/>
      </c>
      <c r="BK108" s="129" t="str">
        <f t="shared" si="84"/>
        <v/>
      </c>
      <c r="BL108" s="129" t="str">
        <f t="shared" si="85"/>
        <v/>
      </c>
      <c r="BM108" s="129" t="str">
        <f t="shared" si="86"/>
        <v/>
      </c>
      <c r="BN108" s="129" t="str">
        <f t="shared" si="87"/>
        <v/>
      </c>
      <c r="BO108" s="130" t="str">
        <f t="shared" si="88"/>
        <v/>
      </c>
      <c r="BP108" s="18"/>
    </row>
    <row r="109" spans="1:68" x14ac:dyDescent="0.35">
      <c r="A109" s="32"/>
      <c r="B109" s="40"/>
      <c r="C109" s="14"/>
      <c r="D109" s="26">
        <v>1</v>
      </c>
      <c r="E109" s="51" t="s">
        <v>315</v>
      </c>
      <c r="F109" s="49"/>
      <c r="G109" s="47"/>
      <c r="H109" s="47"/>
      <c r="I109" s="47"/>
      <c r="J109" s="47"/>
      <c r="K109" s="47"/>
      <c r="L109" s="47"/>
      <c r="M109" s="47"/>
      <c r="N109" s="50"/>
      <c r="O109" s="69">
        <f t="shared" si="55"/>
        <v>57</v>
      </c>
      <c r="P109" s="70">
        <f t="shared" si="56"/>
        <v>64</v>
      </c>
      <c r="Q109" s="13" t="str">
        <f t="shared" si="57"/>
        <v/>
      </c>
      <c r="R109" s="13" t="str">
        <f t="shared" si="58"/>
        <v/>
      </c>
      <c r="S109" s="13" t="str">
        <f t="shared" si="59"/>
        <v/>
      </c>
      <c r="T109" s="13" t="str">
        <f t="shared" si="60"/>
        <v/>
      </c>
      <c r="U109" s="13" t="str">
        <f t="shared" si="61"/>
        <v/>
      </c>
      <c r="V109" s="13" t="str">
        <f t="shared" si="62"/>
        <v/>
      </c>
      <c r="W109" s="13" t="str">
        <f t="shared" si="63"/>
        <v/>
      </c>
      <c r="X109" s="13" t="str">
        <f t="shared" si="64"/>
        <v/>
      </c>
      <c r="Y109" s="13" t="str">
        <f t="shared" si="65"/>
        <v/>
      </c>
      <c r="Z109" s="58" t="str">
        <f t="shared" si="66"/>
        <v/>
      </c>
      <c r="AA109" s="186" t="str">
        <f t="shared" si="67"/>
        <v/>
      </c>
      <c r="AB109" s="186" t="str">
        <f t="shared" si="68"/>
        <v/>
      </c>
      <c r="AC109" s="186" t="str">
        <f t="shared" si="69"/>
        <v/>
      </c>
      <c r="AD109" s="186" t="str">
        <f t="shared" si="70"/>
        <v/>
      </c>
      <c r="AE109" s="186" t="str">
        <f t="shared" si="71"/>
        <v/>
      </c>
      <c r="AF109" s="186" t="str">
        <f t="shared" si="72"/>
        <v/>
      </c>
      <c r="AG109" s="59" t="str">
        <f t="shared" si="73"/>
        <v/>
      </c>
      <c r="AH109" s="58">
        <f t="shared" si="74"/>
        <v>0</v>
      </c>
      <c r="AI109" s="88" t="str">
        <f>IF(ISNUMBER(I109),IF(AND(I109&lt;$H109,$H109&gt;$AH109),IF(I109&gt;$AH109,($H109-I109)*Constants!$G$9,($H109-$AH109)*Constants!$G$9),0),"")</f>
        <v/>
      </c>
      <c r="AJ109" s="88" t="str">
        <f>IF(ISNUMBER(J109),IF(AND(J109&lt;$H109,$H109&gt;$AH109),IF(J109&gt;$AH109,($H109-J109)*Constants!$G$9,($H109-$AH109)*Constants!$G$9),0),"")</f>
        <v/>
      </c>
      <c r="AK109" s="88" t="str">
        <f>IF(ISNUMBER(K109),IF(AND(K109&lt;$H109,$H109&gt;$AH109),IF(K109&gt;$AH109,($H109-K109)*Constants!$G$9,($H109-$AH109)*Constants!$G$9),0),"")</f>
        <v/>
      </c>
      <c r="AL109" s="88" t="str">
        <f>IF(ISNUMBER(L109),IF(AND(L109&lt;$H109,$H109&gt;$AH109),IF(L109&gt;$AH109,($H109-L109)*Constants!$G$9,($H109-$AH109)*Constants!$G$9),0),"")</f>
        <v/>
      </c>
      <c r="AM109" s="88" t="str">
        <f>IF(ISNUMBER(M109),IF(AND(M109&lt;$H109,$H109&gt;$AH109),IF(M109&gt;$AH109,($H109-M109)*Constants!$G$9,($H109-$AH109)*Constants!$G$9),0),"")</f>
        <v/>
      </c>
      <c r="AN109" s="88" t="str">
        <f>IF(ISNUMBER(N109),IF(AND(N109&lt;$H109,$H109&gt;$AH109),IF(N109&gt;$AH109,($H109-N109)*Constants!$G$9,($H109-$AH109)*Constants!$G$9),0),"")</f>
        <v/>
      </c>
      <c r="AO109" s="88" t="str">
        <f>IF(ISNUMBER(I109),IF(AND(I109&lt;$H109,I109&lt;$AH109),IF($H109&gt;$AH109,($AH109-I109)*Constants!$G$10,($H109-I109)*Constants!$G$10),0),"")</f>
        <v/>
      </c>
      <c r="AP109" s="88" t="str">
        <f>IF(ISNUMBER(J109),IF(AND(J109&lt;$H109,J109&lt;$AH109),IF($H109&gt;$AH109,($AH109-J109)*Constants!$G$10,($H109-J109)*Constants!$G$10),0),"")</f>
        <v/>
      </c>
      <c r="AQ109" s="88" t="str">
        <f>IF(ISNUMBER(K109),IF(AND(K109&lt;$H109,K109&lt;$AH109),IF($H109&gt;$AH109,($AH109-K109)*Constants!$G$10,($H109-K109)*Constants!$G$10),0),"")</f>
        <v/>
      </c>
      <c r="AR109" s="88" t="str">
        <f>IF(ISNUMBER(L109),IF(AND(L109&lt;$H109,L109&lt;$AH109),IF($H109&gt;$AH109,($AH109-L109)*Constants!$G$10,($H109-L109)*Constants!$G$10),0),"")</f>
        <v/>
      </c>
      <c r="AS109" s="88" t="str">
        <f>IF(ISNUMBER(M109),IF(AND(M109&lt;$H109,M109&lt;$AH109),IF($H109&gt;$AH109,($AH109-M109)*Constants!$G$10,($H109-M109)*Constants!$G$10),0),"")</f>
        <v/>
      </c>
      <c r="AT109" s="88" t="str">
        <f>IF(ISNUMBER(N109),IF(AND(N109&lt;$H109,N109&lt;$AH109),IF($H109&gt;$AH109,($AH109-N109)*Constants!$G$10,($H109-N109)*Constants!$G$10),0),"")</f>
        <v/>
      </c>
      <c r="AU109" s="88" t="str">
        <f>IF(ISNUMBER(I109),IF(T109="C",(I109-Constants!$E$15-Constants!$E$14)*Constants!$G$11,0),"")</f>
        <v/>
      </c>
      <c r="AV109" s="88" t="str">
        <f>IF(ISNUMBER(J109),IF(U109="C",(J109-Constants!$E$15-Constants!$E$14)*Constants!$G$11,0),"")</f>
        <v/>
      </c>
      <c r="AW109" s="88" t="str">
        <f>IF(ISNUMBER(K109),IF(V109="C",(K109-Constants!$E$15-Constants!$E$14)*Constants!$G$11,0),"")</f>
        <v/>
      </c>
      <c r="AX109" s="88" t="str">
        <f>IF(ISNUMBER(L109),IF(W109="C",(L109-Constants!$E$15-Constants!$E$14)*Constants!$G$11,0),"")</f>
        <v/>
      </c>
      <c r="AY109" s="88" t="str">
        <f>IF(ISNUMBER(M109),IF(X109="C",(M109-Constants!$E$15-Constants!$E$14)*Constants!$G$11,0),"")</f>
        <v/>
      </c>
      <c r="AZ109" s="88" t="str">
        <f>IF(ISNUMBER(N109),IF(Y109="C",(N109-Constants!$E$15-Constants!$E$14)*Constants!$G$11,0),"")</f>
        <v/>
      </c>
      <c r="BA109" s="88" t="str">
        <f t="shared" si="75"/>
        <v/>
      </c>
      <c r="BB109" s="88" t="str">
        <f t="shared" si="76"/>
        <v/>
      </c>
      <c r="BC109" s="88" t="str">
        <f t="shared" si="77"/>
        <v/>
      </c>
      <c r="BD109" s="88" t="str">
        <f t="shared" si="77"/>
        <v/>
      </c>
      <c r="BE109" s="88" t="str">
        <f t="shared" si="78"/>
        <v/>
      </c>
      <c r="BF109" s="62" t="str">
        <f t="shared" si="79"/>
        <v/>
      </c>
      <c r="BG109" s="128" t="str">
        <f t="shared" si="80"/>
        <v/>
      </c>
      <c r="BH109" s="129" t="str">
        <f t="shared" si="81"/>
        <v/>
      </c>
      <c r="BI109" s="129" t="str">
        <f t="shared" si="82"/>
        <v/>
      </c>
      <c r="BJ109" s="129" t="str">
        <f t="shared" si="83"/>
        <v/>
      </c>
      <c r="BK109" s="129" t="str">
        <f t="shared" si="84"/>
        <v/>
      </c>
      <c r="BL109" s="129" t="str">
        <f t="shared" si="85"/>
        <v/>
      </c>
      <c r="BM109" s="129" t="str">
        <f t="shared" si="86"/>
        <v/>
      </c>
      <c r="BN109" s="129" t="str">
        <f t="shared" si="87"/>
        <v/>
      </c>
      <c r="BO109" s="130" t="str">
        <f t="shared" si="88"/>
        <v/>
      </c>
      <c r="BP109" s="18"/>
    </row>
    <row r="110" spans="1:68" x14ac:dyDescent="0.35">
      <c r="A110" s="32"/>
      <c r="B110" s="40"/>
      <c r="C110" s="14"/>
      <c r="D110" s="26">
        <v>1</v>
      </c>
      <c r="E110" s="51" t="s">
        <v>315</v>
      </c>
      <c r="F110" s="49"/>
      <c r="G110" s="47"/>
      <c r="H110" s="47"/>
      <c r="I110" s="47"/>
      <c r="J110" s="47"/>
      <c r="K110" s="47"/>
      <c r="L110" s="47"/>
      <c r="M110" s="47"/>
      <c r="N110" s="50"/>
      <c r="O110" s="69">
        <f t="shared" si="55"/>
        <v>57</v>
      </c>
      <c r="P110" s="70">
        <f t="shared" si="56"/>
        <v>64</v>
      </c>
      <c r="Q110" s="13" t="str">
        <f t="shared" si="57"/>
        <v/>
      </c>
      <c r="R110" s="13" t="str">
        <f t="shared" si="58"/>
        <v/>
      </c>
      <c r="S110" s="13" t="str">
        <f t="shared" si="59"/>
        <v/>
      </c>
      <c r="T110" s="13" t="str">
        <f t="shared" si="60"/>
        <v/>
      </c>
      <c r="U110" s="13" t="str">
        <f t="shared" si="61"/>
        <v/>
      </c>
      <c r="V110" s="13" t="str">
        <f t="shared" si="62"/>
        <v/>
      </c>
      <c r="W110" s="13" t="str">
        <f t="shared" si="63"/>
        <v/>
      </c>
      <c r="X110" s="13" t="str">
        <f t="shared" si="64"/>
        <v/>
      </c>
      <c r="Y110" s="13" t="str">
        <f t="shared" si="65"/>
        <v/>
      </c>
      <c r="Z110" s="58" t="str">
        <f t="shared" si="66"/>
        <v/>
      </c>
      <c r="AA110" s="186" t="str">
        <f t="shared" si="67"/>
        <v/>
      </c>
      <c r="AB110" s="186" t="str">
        <f t="shared" si="68"/>
        <v/>
      </c>
      <c r="AC110" s="186" t="str">
        <f t="shared" si="69"/>
        <v/>
      </c>
      <c r="AD110" s="186" t="str">
        <f t="shared" si="70"/>
        <v/>
      </c>
      <c r="AE110" s="186" t="str">
        <f t="shared" si="71"/>
        <v/>
      </c>
      <c r="AF110" s="186" t="str">
        <f t="shared" si="72"/>
        <v/>
      </c>
      <c r="AG110" s="59" t="str">
        <f t="shared" si="73"/>
        <v/>
      </c>
      <c r="AH110" s="58">
        <f t="shared" si="74"/>
        <v>0</v>
      </c>
      <c r="AI110" s="88" t="str">
        <f>IF(ISNUMBER(I110),IF(AND(I110&lt;$H110,$H110&gt;$AH110),IF(I110&gt;$AH110,($H110-I110)*Constants!$G$9,($H110-$AH110)*Constants!$G$9),0),"")</f>
        <v/>
      </c>
      <c r="AJ110" s="88" t="str">
        <f>IF(ISNUMBER(J110),IF(AND(J110&lt;$H110,$H110&gt;$AH110),IF(J110&gt;$AH110,($H110-J110)*Constants!$G$9,($H110-$AH110)*Constants!$G$9),0),"")</f>
        <v/>
      </c>
      <c r="AK110" s="88" t="str">
        <f>IF(ISNUMBER(K110),IF(AND(K110&lt;$H110,$H110&gt;$AH110),IF(K110&gt;$AH110,($H110-K110)*Constants!$G$9,($H110-$AH110)*Constants!$G$9),0),"")</f>
        <v/>
      </c>
      <c r="AL110" s="88" t="str">
        <f>IF(ISNUMBER(L110),IF(AND(L110&lt;$H110,$H110&gt;$AH110),IF(L110&gt;$AH110,($H110-L110)*Constants!$G$9,($H110-$AH110)*Constants!$G$9),0),"")</f>
        <v/>
      </c>
      <c r="AM110" s="88" t="str">
        <f>IF(ISNUMBER(M110),IF(AND(M110&lt;$H110,$H110&gt;$AH110),IF(M110&gt;$AH110,($H110-M110)*Constants!$G$9,($H110-$AH110)*Constants!$G$9),0),"")</f>
        <v/>
      </c>
      <c r="AN110" s="88" t="str">
        <f>IF(ISNUMBER(N110),IF(AND(N110&lt;$H110,$H110&gt;$AH110),IF(N110&gt;$AH110,($H110-N110)*Constants!$G$9,($H110-$AH110)*Constants!$G$9),0),"")</f>
        <v/>
      </c>
      <c r="AO110" s="88" t="str">
        <f>IF(ISNUMBER(I110),IF(AND(I110&lt;$H110,I110&lt;$AH110),IF($H110&gt;$AH110,($AH110-I110)*Constants!$G$10,($H110-I110)*Constants!$G$10),0),"")</f>
        <v/>
      </c>
      <c r="AP110" s="88" t="str">
        <f>IF(ISNUMBER(J110),IF(AND(J110&lt;$H110,J110&lt;$AH110),IF($H110&gt;$AH110,($AH110-J110)*Constants!$G$10,($H110-J110)*Constants!$G$10),0),"")</f>
        <v/>
      </c>
      <c r="AQ110" s="88" t="str">
        <f>IF(ISNUMBER(K110),IF(AND(K110&lt;$H110,K110&lt;$AH110),IF($H110&gt;$AH110,($AH110-K110)*Constants!$G$10,($H110-K110)*Constants!$G$10),0),"")</f>
        <v/>
      </c>
      <c r="AR110" s="88" t="str">
        <f>IF(ISNUMBER(L110),IF(AND(L110&lt;$H110,L110&lt;$AH110),IF($H110&gt;$AH110,($AH110-L110)*Constants!$G$10,($H110-L110)*Constants!$G$10),0),"")</f>
        <v/>
      </c>
      <c r="AS110" s="88" t="str">
        <f>IF(ISNUMBER(M110),IF(AND(M110&lt;$H110,M110&lt;$AH110),IF($H110&gt;$AH110,($AH110-M110)*Constants!$G$10,($H110-M110)*Constants!$G$10),0),"")</f>
        <v/>
      </c>
      <c r="AT110" s="88" t="str">
        <f>IF(ISNUMBER(N110),IF(AND(N110&lt;$H110,N110&lt;$AH110),IF($H110&gt;$AH110,($AH110-N110)*Constants!$G$10,($H110-N110)*Constants!$G$10),0),"")</f>
        <v/>
      </c>
      <c r="AU110" s="88" t="str">
        <f>IF(ISNUMBER(I110),IF(T110="C",(I110-Constants!$E$15-Constants!$E$14)*Constants!$G$11,0),"")</f>
        <v/>
      </c>
      <c r="AV110" s="88" t="str">
        <f>IF(ISNUMBER(J110),IF(U110="C",(J110-Constants!$E$15-Constants!$E$14)*Constants!$G$11,0),"")</f>
        <v/>
      </c>
      <c r="AW110" s="88" t="str">
        <f>IF(ISNUMBER(K110),IF(V110="C",(K110-Constants!$E$15-Constants!$E$14)*Constants!$G$11,0),"")</f>
        <v/>
      </c>
      <c r="AX110" s="88" t="str">
        <f>IF(ISNUMBER(L110),IF(W110="C",(L110-Constants!$E$15-Constants!$E$14)*Constants!$G$11,0),"")</f>
        <v/>
      </c>
      <c r="AY110" s="88" t="str">
        <f>IF(ISNUMBER(M110),IF(X110="C",(M110-Constants!$E$15-Constants!$E$14)*Constants!$G$11,0),"")</f>
        <v/>
      </c>
      <c r="AZ110" s="88" t="str">
        <f>IF(ISNUMBER(N110),IF(Y110="C",(N110-Constants!$E$15-Constants!$E$14)*Constants!$G$11,0),"")</f>
        <v/>
      </c>
      <c r="BA110" s="88" t="str">
        <f t="shared" si="75"/>
        <v/>
      </c>
      <c r="BB110" s="88" t="str">
        <f t="shared" si="76"/>
        <v/>
      </c>
      <c r="BC110" s="88" t="str">
        <f t="shared" si="77"/>
        <v/>
      </c>
      <c r="BD110" s="88" t="str">
        <f t="shared" si="77"/>
        <v/>
      </c>
      <c r="BE110" s="88" t="str">
        <f t="shared" si="78"/>
        <v/>
      </c>
      <c r="BF110" s="62" t="str">
        <f t="shared" si="79"/>
        <v/>
      </c>
      <c r="BG110" s="128" t="str">
        <f t="shared" si="80"/>
        <v/>
      </c>
      <c r="BH110" s="129" t="str">
        <f t="shared" si="81"/>
        <v/>
      </c>
      <c r="BI110" s="129" t="str">
        <f t="shared" si="82"/>
        <v/>
      </c>
      <c r="BJ110" s="129" t="str">
        <f t="shared" si="83"/>
        <v/>
      </c>
      <c r="BK110" s="129" t="str">
        <f t="shared" si="84"/>
        <v/>
      </c>
      <c r="BL110" s="129" t="str">
        <f t="shared" si="85"/>
        <v/>
      </c>
      <c r="BM110" s="129" t="str">
        <f t="shared" si="86"/>
        <v/>
      </c>
      <c r="BN110" s="129" t="str">
        <f t="shared" si="87"/>
        <v/>
      </c>
      <c r="BO110" s="130" t="str">
        <f t="shared" si="88"/>
        <v/>
      </c>
      <c r="BP110" s="18"/>
    </row>
    <row r="111" spans="1:68" x14ac:dyDescent="0.35">
      <c r="A111" s="32"/>
      <c r="B111" s="40"/>
      <c r="C111" s="14"/>
      <c r="D111" s="26">
        <v>1</v>
      </c>
      <c r="E111" s="51" t="s">
        <v>315</v>
      </c>
      <c r="F111" s="49"/>
      <c r="G111" s="47"/>
      <c r="H111" s="47"/>
      <c r="I111" s="47"/>
      <c r="J111" s="47"/>
      <c r="K111" s="47"/>
      <c r="L111" s="47"/>
      <c r="M111" s="47"/>
      <c r="N111" s="50"/>
      <c r="O111" s="69">
        <f t="shared" si="55"/>
        <v>57</v>
      </c>
      <c r="P111" s="70">
        <f t="shared" si="56"/>
        <v>64</v>
      </c>
      <c r="Q111" s="13" t="str">
        <f t="shared" si="57"/>
        <v/>
      </c>
      <c r="R111" s="13" t="str">
        <f t="shared" si="58"/>
        <v/>
      </c>
      <c r="S111" s="13" t="str">
        <f t="shared" si="59"/>
        <v/>
      </c>
      <c r="T111" s="13" t="str">
        <f t="shared" si="60"/>
        <v/>
      </c>
      <c r="U111" s="13" t="str">
        <f t="shared" si="61"/>
        <v/>
      </c>
      <c r="V111" s="13" t="str">
        <f t="shared" si="62"/>
        <v/>
      </c>
      <c r="W111" s="13" t="str">
        <f t="shared" si="63"/>
        <v/>
      </c>
      <c r="X111" s="13" t="str">
        <f t="shared" si="64"/>
        <v/>
      </c>
      <c r="Y111" s="13" t="str">
        <f t="shared" si="65"/>
        <v/>
      </c>
      <c r="Z111" s="58" t="str">
        <f t="shared" si="66"/>
        <v/>
      </c>
      <c r="AA111" s="186" t="str">
        <f t="shared" si="67"/>
        <v/>
      </c>
      <c r="AB111" s="186" t="str">
        <f t="shared" si="68"/>
        <v/>
      </c>
      <c r="AC111" s="186" t="str">
        <f t="shared" si="69"/>
        <v/>
      </c>
      <c r="AD111" s="186" t="str">
        <f t="shared" si="70"/>
        <v/>
      </c>
      <c r="AE111" s="186" t="str">
        <f t="shared" si="71"/>
        <v/>
      </c>
      <c r="AF111" s="186" t="str">
        <f t="shared" si="72"/>
        <v/>
      </c>
      <c r="AG111" s="59" t="str">
        <f t="shared" si="73"/>
        <v/>
      </c>
      <c r="AH111" s="58">
        <f t="shared" si="74"/>
        <v>0</v>
      </c>
      <c r="AI111" s="88" t="str">
        <f>IF(ISNUMBER(I111),IF(AND(I111&lt;$H111,$H111&gt;$AH111),IF(I111&gt;$AH111,($H111-I111)*Constants!$G$9,($H111-$AH111)*Constants!$G$9),0),"")</f>
        <v/>
      </c>
      <c r="AJ111" s="88" t="str">
        <f>IF(ISNUMBER(J111),IF(AND(J111&lt;$H111,$H111&gt;$AH111),IF(J111&gt;$AH111,($H111-J111)*Constants!$G$9,($H111-$AH111)*Constants!$G$9),0),"")</f>
        <v/>
      </c>
      <c r="AK111" s="88" t="str">
        <f>IF(ISNUMBER(K111),IF(AND(K111&lt;$H111,$H111&gt;$AH111),IF(K111&gt;$AH111,($H111-K111)*Constants!$G$9,($H111-$AH111)*Constants!$G$9),0),"")</f>
        <v/>
      </c>
      <c r="AL111" s="88" t="str">
        <f>IF(ISNUMBER(L111),IF(AND(L111&lt;$H111,$H111&gt;$AH111),IF(L111&gt;$AH111,($H111-L111)*Constants!$G$9,($H111-$AH111)*Constants!$G$9),0),"")</f>
        <v/>
      </c>
      <c r="AM111" s="88" t="str">
        <f>IF(ISNUMBER(M111),IF(AND(M111&lt;$H111,$H111&gt;$AH111),IF(M111&gt;$AH111,($H111-M111)*Constants!$G$9,($H111-$AH111)*Constants!$G$9),0),"")</f>
        <v/>
      </c>
      <c r="AN111" s="88" t="str">
        <f>IF(ISNUMBER(N111),IF(AND(N111&lt;$H111,$H111&gt;$AH111),IF(N111&gt;$AH111,($H111-N111)*Constants!$G$9,($H111-$AH111)*Constants!$G$9),0),"")</f>
        <v/>
      </c>
      <c r="AO111" s="88" t="str">
        <f>IF(ISNUMBER(I111),IF(AND(I111&lt;$H111,I111&lt;$AH111),IF($H111&gt;$AH111,($AH111-I111)*Constants!$G$10,($H111-I111)*Constants!$G$10),0),"")</f>
        <v/>
      </c>
      <c r="AP111" s="88" t="str">
        <f>IF(ISNUMBER(J111),IF(AND(J111&lt;$H111,J111&lt;$AH111),IF($H111&gt;$AH111,($AH111-J111)*Constants!$G$10,($H111-J111)*Constants!$G$10),0),"")</f>
        <v/>
      </c>
      <c r="AQ111" s="88" t="str">
        <f>IF(ISNUMBER(K111),IF(AND(K111&lt;$H111,K111&lt;$AH111),IF($H111&gt;$AH111,($AH111-K111)*Constants!$G$10,($H111-K111)*Constants!$G$10),0),"")</f>
        <v/>
      </c>
      <c r="AR111" s="88" t="str">
        <f>IF(ISNUMBER(L111),IF(AND(L111&lt;$H111,L111&lt;$AH111),IF($H111&gt;$AH111,($AH111-L111)*Constants!$G$10,($H111-L111)*Constants!$G$10),0),"")</f>
        <v/>
      </c>
      <c r="AS111" s="88" t="str">
        <f>IF(ISNUMBER(M111),IF(AND(M111&lt;$H111,M111&lt;$AH111),IF($H111&gt;$AH111,($AH111-M111)*Constants!$G$10,($H111-M111)*Constants!$G$10),0),"")</f>
        <v/>
      </c>
      <c r="AT111" s="88" t="str">
        <f>IF(ISNUMBER(N111),IF(AND(N111&lt;$H111,N111&lt;$AH111),IF($H111&gt;$AH111,($AH111-N111)*Constants!$G$10,($H111-N111)*Constants!$G$10),0),"")</f>
        <v/>
      </c>
      <c r="AU111" s="88" t="str">
        <f>IF(ISNUMBER(I111),IF(T111="C",(I111-Constants!$E$15-Constants!$E$14)*Constants!$G$11,0),"")</f>
        <v/>
      </c>
      <c r="AV111" s="88" t="str">
        <f>IF(ISNUMBER(J111),IF(U111="C",(J111-Constants!$E$15-Constants!$E$14)*Constants!$G$11,0),"")</f>
        <v/>
      </c>
      <c r="AW111" s="88" t="str">
        <f>IF(ISNUMBER(K111),IF(V111="C",(K111-Constants!$E$15-Constants!$E$14)*Constants!$G$11,0),"")</f>
        <v/>
      </c>
      <c r="AX111" s="88" t="str">
        <f>IF(ISNUMBER(L111),IF(W111="C",(L111-Constants!$E$15-Constants!$E$14)*Constants!$G$11,0),"")</f>
        <v/>
      </c>
      <c r="AY111" s="88" t="str">
        <f>IF(ISNUMBER(M111),IF(X111="C",(M111-Constants!$E$15-Constants!$E$14)*Constants!$G$11,0),"")</f>
        <v/>
      </c>
      <c r="AZ111" s="88" t="str">
        <f>IF(ISNUMBER(N111),IF(Y111="C",(N111-Constants!$E$15-Constants!$E$14)*Constants!$G$11,0),"")</f>
        <v/>
      </c>
      <c r="BA111" s="88" t="str">
        <f t="shared" si="75"/>
        <v/>
      </c>
      <c r="BB111" s="88" t="str">
        <f t="shared" si="76"/>
        <v/>
      </c>
      <c r="BC111" s="88" t="str">
        <f t="shared" si="77"/>
        <v/>
      </c>
      <c r="BD111" s="88" t="str">
        <f t="shared" si="77"/>
        <v/>
      </c>
      <c r="BE111" s="88" t="str">
        <f t="shared" si="78"/>
        <v/>
      </c>
      <c r="BF111" s="62" t="str">
        <f t="shared" si="79"/>
        <v/>
      </c>
      <c r="BG111" s="128" t="str">
        <f t="shared" si="80"/>
        <v/>
      </c>
      <c r="BH111" s="129" t="str">
        <f t="shared" si="81"/>
        <v/>
      </c>
      <c r="BI111" s="129" t="str">
        <f t="shared" si="82"/>
        <v/>
      </c>
      <c r="BJ111" s="129" t="str">
        <f t="shared" si="83"/>
        <v/>
      </c>
      <c r="BK111" s="129" t="str">
        <f t="shared" si="84"/>
        <v/>
      </c>
      <c r="BL111" s="129" t="str">
        <f t="shared" si="85"/>
        <v/>
      </c>
      <c r="BM111" s="129" t="str">
        <f t="shared" si="86"/>
        <v/>
      </c>
      <c r="BN111" s="129" t="str">
        <f t="shared" si="87"/>
        <v/>
      </c>
      <c r="BO111" s="130" t="str">
        <f t="shared" si="88"/>
        <v/>
      </c>
      <c r="BP111" s="18"/>
    </row>
    <row r="112" spans="1:68" x14ac:dyDescent="0.35">
      <c r="A112" s="32"/>
      <c r="B112" s="40"/>
      <c r="C112" s="14"/>
      <c r="D112" s="26">
        <v>1</v>
      </c>
      <c r="E112" s="51" t="s">
        <v>315</v>
      </c>
      <c r="F112" s="49"/>
      <c r="G112" s="47"/>
      <c r="H112" s="47"/>
      <c r="I112" s="47"/>
      <c r="J112" s="47"/>
      <c r="K112" s="47"/>
      <c r="L112" s="47"/>
      <c r="M112" s="47"/>
      <c r="N112" s="50"/>
      <c r="O112" s="69">
        <f t="shared" si="55"/>
        <v>57</v>
      </c>
      <c r="P112" s="70">
        <f t="shared" si="56"/>
        <v>64</v>
      </c>
      <c r="Q112" s="13" t="str">
        <f t="shared" si="57"/>
        <v/>
      </c>
      <c r="R112" s="13" t="str">
        <f t="shared" si="58"/>
        <v/>
      </c>
      <c r="S112" s="13" t="str">
        <f t="shared" si="59"/>
        <v/>
      </c>
      <c r="T112" s="13" t="str">
        <f t="shared" si="60"/>
        <v/>
      </c>
      <c r="U112" s="13" t="str">
        <f t="shared" si="61"/>
        <v/>
      </c>
      <c r="V112" s="13" t="str">
        <f t="shared" si="62"/>
        <v/>
      </c>
      <c r="W112" s="13" t="str">
        <f t="shared" si="63"/>
        <v/>
      </c>
      <c r="X112" s="13" t="str">
        <f t="shared" si="64"/>
        <v/>
      </c>
      <c r="Y112" s="13" t="str">
        <f t="shared" si="65"/>
        <v/>
      </c>
      <c r="Z112" s="58" t="str">
        <f t="shared" si="66"/>
        <v/>
      </c>
      <c r="AA112" s="186" t="str">
        <f t="shared" si="67"/>
        <v/>
      </c>
      <c r="AB112" s="186" t="str">
        <f t="shared" si="68"/>
        <v/>
      </c>
      <c r="AC112" s="186" t="str">
        <f t="shared" si="69"/>
        <v/>
      </c>
      <c r="AD112" s="186" t="str">
        <f t="shared" si="70"/>
        <v/>
      </c>
      <c r="AE112" s="186" t="str">
        <f t="shared" si="71"/>
        <v/>
      </c>
      <c r="AF112" s="186" t="str">
        <f t="shared" si="72"/>
        <v/>
      </c>
      <c r="AG112" s="59" t="str">
        <f t="shared" si="73"/>
        <v/>
      </c>
      <c r="AH112" s="58">
        <f t="shared" si="74"/>
        <v>0</v>
      </c>
      <c r="AI112" s="88" t="str">
        <f>IF(ISNUMBER(I112),IF(AND(I112&lt;$H112,$H112&gt;$AH112),IF(I112&gt;$AH112,($H112-I112)*Constants!$G$9,($H112-$AH112)*Constants!$G$9),0),"")</f>
        <v/>
      </c>
      <c r="AJ112" s="88" t="str">
        <f>IF(ISNUMBER(J112),IF(AND(J112&lt;$H112,$H112&gt;$AH112),IF(J112&gt;$AH112,($H112-J112)*Constants!$G$9,($H112-$AH112)*Constants!$G$9),0),"")</f>
        <v/>
      </c>
      <c r="AK112" s="88" t="str">
        <f>IF(ISNUMBER(K112),IF(AND(K112&lt;$H112,$H112&gt;$AH112),IF(K112&gt;$AH112,($H112-K112)*Constants!$G$9,($H112-$AH112)*Constants!$G$9),0),"")</f>
        <v/>
      </c>
      <c r="AL112" s="88" t="str">
        <f>IF(ISNUMBER(L112),IF(AND(L112&lt;$H112,$H112&gt;$AH112),IF(L112&gt;$AH112,($H112-L112)*Constants!$G$9,($H112-$AH112)*Constants!$G$9),0),"")</f>
        <v/>
      </c>
      <c r="AM112" s="88" t="str">
        <f>IF(ISNUMBER(M112),IF(AND(M112&lt;$H112,$H112&gt;$AH112),IF(M112&gt;$AH112,($H112-M112)*Constants!$G$9,($H112-$AH112)*Constants!$G$9),0),"")</f>
        <v/>
      </c>
      <c r="AN112" s="88" t="str">
        <f>IF(ISNUMBER(N112),IF(AND(N112&lt;$H112,$H112&gt;$AH112),IF(N112&gt;$AH112,($H112-N112)*Constants!$G$9,($H112-$AH112)*Constants!$G$9),0),"")</f>
        <v/>
      </c>
      <c r="AO112" s="88" t="str">
        <f>IF(ISNUMBER(I112),IF(AND(I112&lt;$H112,I112&lt;$AH112),IF($H112&gt;$AH112,($AH112-I112)*Constants!$G$10,($H112-I112)*Constants!$G$10),0),"")</f>
        <v/>
      </c>
      <c r="AP112" s="88" t="str">
        <f>IF(ISNUMBER(J112),IF(AND(J112&lt;$H112,J112&lt;$AH112),IF($H112&gt;$AH112,($AH112-J112)*Constants!$G$10,($H112-J112)*Constants!$G$10),0),"")</f>
        <v/>
      </c>
      <c r="AQ112" s="88" t="str">
        <f>IF(ISNUMBER(K112),IF(AND(K112&lt;$H112,K112&lt;$AH112),IF($H112&gt;$AH112,($AH112-K112)*Constants!$G$10,($H112-K112)*Constants!$G$10),0),"")</f>
        <v/>
      </c>
      <c r="AR112" s="88" t="str">
        <f>IF(ISNUMBER(L112),IF(AND(L112&lt;$H112,L112&lt;$AH112),IF($H112&gt;$AH112,($AH112-L112)*Constants!$G$10,($H112-L112)*Constants!$G$10),0),"")</f>
        <v/>
      </c>
      <c r="AS112" s="88" t="str">
        <f>IF(ISNUMBER(M112),IF(AND(M112&lt;$H112,M112&lt;$AH112),IF($H112&gt;$AH112,($AH112-M112)*Constants!$G$10,($H112-M112)*Constants!$G$10),0),"")</f>
        <v/>
      </c>
      <c r="AT112" s="88" t="str">
        <f>IF(ISNUMBER(N112),IF(AND(N112&lt;$H112,N112&lt;$AH112),IF($H112&gt;$AH112,($AH112-N112)*Constants!$G$10,($H112-N112)*Constants!$G$10),0),"")</f>
        <v/>
      </c>
      <c r="AU112" s="88" t="str">
        <f>IF(ISNUMBER(I112),IF(T112="C",(I112-Constants!$E$15-Constants!$E$14)*Constants!$G$11,0),"")</f>
        <v/>
      </c>
      <c r="AV112" s="88" t="str">
        <f>IF(ISNUMBER(J112),IF(U112="C",(J112-Constants!$E$15-Constants!$E$14)*Constants!$G$11,0),"")</f>
        <v/>
      </c>
      <c r="AW112" s="88" t="str">
        <f>IF(ISNUMBER(K112),IF(V112="C",(K112-Constants!$E$15-Constants!$E$14)*Constants!$G$11,0),"")</f>
        <v/>
      </c>
      <c r="AX112" s="88" t="str">
        <f>IF(ISNUMBER(L112),IF(W112="C",(L112-Constants!$E$15-Constants!$E$14)*Constants!$G$11,0),"")</f>
        <v/>
      </c>
      <c r="AY112" s="88" t="str">
        <f>IF(ISNUMBER(M112),IF(X112="C",(M112-Constants!$E$15-Constants!$E$14)*Constants!$G$11,0),"")</f>
        <v/>
      </c>
      <c r="AZ112" s="88" t="str">
        <f>IF(ISNUMBER(N112),IF(Y112="C",(N112-Constants!$E$15-Constants!$E$14)*Constants!$G$11,0),"")</f>
        <v/>
      </c>
      <c r="BA112" s="88" t="str">
        <f t="shared" si="75"/>
        <v/>
      </c>
      <c r="BB112" s="88" t="str">
        <f t="shared" si="76"/>
        <v/>
      </c>
      <c r="BC112" s="88" t="str">
        <f t="shared" si="77"/>
        <v/>
      </c>
      <c r="BD112" s="88" t="str">
        <f t="shared" si="77"/>
        <v/>
      </c>
      <c r="BE112" s="88" t="str">
        <f t="shared" si="78"/>
        <v/>
      </c>
      <c r="BF112" s="62" t="str">
        <f t="shared" si="79"/>
        <v/>
      </c>
      <c r="BG112" s="128" t="str">
        <f t="shared" si="80"/>
        <v/>
      </c>
      <c r="BH112" s="129" t="str">
        <f t="shared" si="81"/>
        <v/>
      </c>
      <c r="BI112" s="129" t="str">
        <f t="shared" si="82"/>
        <v/>
      </c>
      <c r="BJ112" s="129" t="str">
        <f t="shared" si="83"/>
        <v/>
      </c>
      <c r="BK112" s="129" t="str">
        <f t="shared" si="84"/>
        <v/>
      </c>
      <c r="BL112" s="129" t="str">
        <f t="shared" si="85"/>
        <v/>
      </c>
      <c r="BM112" s="129" t="str">
        <f t="shared" si="86"/>
        <v/>
      </c>
      <c r="BN112" s="129" t="str">
        <f t="shared" si="87"/>
        <v/>
      </c>
      <c r="BO112" s="130" t="str">
        <f t="shared" si="88"/>
        <v/>
      </c>
      <c r="BP112" s="18"/>
    </row>
    <row r="113" spans="1:68" x14ac:dyDescent="0.35">
      <c r="A113" s="32"/>
      <c r="B113" s="40"/>
      <c r="C113" s="14"/>
      <c r="D113" s="26">
        <v>1</v>
      </c>
      <c r="E113" s="51" t="s">
        <v>315</v>
      </c>
      <c r="F113" s="49"/>
      <c r="G113" s="47"/>
      <c r="H113" s="47"/>
      <c r="I113" s="47"/>
      <c r="J113" s="47"/>
      <c r="K113" s="47"/>
      <c r="L113" s="47"/>
      <c r="M113" s="47"/>
      <c r="N113" s="50"/>
      <c r="O113" s="69">
        <f t="shared" si="55"/>
        <v>57</v>
      </c>
      <c r="P113" s="70">
        <f t="shared" si="56"/>
        <v>64</v>
      </c>
      <c r="Q113" s="13" t="str">
        <f t="shared" si="57"/>
        <v/>
      </c>
      <c r="R113" s="13" t="str">
        <f t="shared" si="58"/>
        <v/>
      </c>
      <c r="S113" s="13" t="str">
        <f t="shared" si="59"/>
        <v/>
      </c>
      <c r="T113" s="13" t="str">
        <f t="shared" si="60"/>
        <v/>
      </c>
      <c r="U113" s="13" t="str">
        <f t="shared" si="61"/>
        <v/>
      </c>
      <c r="V113" s="13" t="str">
        <f t="shared" si="62"/>
        <v/>
      </c>
      <c r="W113" s="13" t="str">
        <f t="shared" si="63"/>
        <v/>
      </c>
      <c r="X113" s="13" t="str">
        <f t="shared" si="64"/>
        <v/>
      </c>
      <c r="Y113" s="13" t="str">
        <f t="shared" si="65"/>
        <v/>
      </c>
      <c r="Z113" s="58" t="str">
        <f t="shared" si="66"/>
        <v/>
      </c>
      <c r="AA113" s="186" t="str">
        <f t="shared" si="67"/>
        <v/>
      </c>
      <c r="AB113" s="186" t="str">
        <f t="shared" si="68"/>
        <v/>
      </c>
      <c r="AC113" s="186" t="str">
        <f t="shared" si="69"/>
        <v/>
      </c>
      <c r="AD113" s="186" t="str">
        <f t="shared" si="70"/>
        <v/>
      </c>
      <c r="AE113" s="186" t="str">
        <f t="shared" si="71"/>
        <v/>
      </c>
      <c r="AF113" s="186" t="str">
        <f t="shared" si="72"/>
        <v/>
      </c>
      <c r="AG113" s="59" t="str">
        <f t="shared" si="73"/>
        <v/>
      </c>
      <c r="AH113" s="58">
        <f t="shared" si="74"/>
        <v>0</v>
      </c>
      <c r="AI113" s="88" t="str">
        <f>IF(ISNUMBER(I113),IF(AND(I113&lt;$H113,$H113&gt;$AH113),IF(I113&gt;$AH113,($H113-I113)*Constants!$G$9,($H113-$AH113)*Constants!$G$9),0),"")</f>
        <v/>
      </c>
      <c r="AJ113" s="88" t="str">
        <f>IF(ISNUMBER(J113),IF(AND(J113&lt;$H113,$H113&gt;$AH113),IF(J113&gt;$AH113,($H113-J113)*Constants!$G$9,($H113-$AH113)*Constants!$G$9),0),"")</f>
        <v/>
      </c>
      <c r="AK113" s="88" t="str">
        <f>IF(ISNUMBER(K113),IF(AND(K113&lt;$H113,$H113&gt;$AH113),IF(K113&gt;$AH113,($H113-K113)*Constants!$G$9,($H113-$AH113)*Constants!$G$9),0),"")</f>
        <v/>
      </c>
      <c r="AL113" s="88" t="str">
        <f>IF(ISNUMBER(L113),IF(AND(L113&lt;$H113,$H113&gt;$AH113),IF(L113&gt;$AH113,($H113-L113)*Constants!$G$9,($H113-$AH113)*Constants!$G$9),0),"")</f>
        <v/>
      </c>
      <c r="AM113" s="88" t="str">
        <f>IF(ISNUMBER(M113),IF(AND(M113&lt;$H113,$H113&gt;$AH113),IF(M113&gt;$AH113,($H113-M113)*Constants!$G$9,($H113-$AH113)*Constants!$G$9),0),"")</f>
        <v/>
      </c>
      <c r="AN113" s="88" t="str">
        <f>IF(ISNUMBER(N113),IF(AND(N113&lt;$H113,$H113&gt;$AH113),IF(N113&gt;$AH113,($H113-N113)*Constants!$G$9,($H113-$AH113)*Constants!$G$9),0),"")</f>
        <v/>
      </c>
      <c r="AO113" s="88" t="str">
        <f>IF(ISNUMBER(I113),IF(AND(I113&lt;$H113,I113&lt;$AH113),IF($H113&gt;$AH113,($AH113-I113)*Constants!$G$10,($H113-I113)*Constants!$G$10),0),"")</f>
        <v/>
      </c>
      <c r="AP113" s="88" t="str">
        <f>IF(ISNUMBER(J113),IF(AND(J113&lt;$H113,J113&lt;$AH113),IF($H113&gt;$AH113,($AH113-J113)*Constants!$G$10,($H113-J113)*Constants!$G$10),0),"")</f>
        <v/>
      </c>
      <c r="AQ113" s="88" t="str">
        <f>IF(ISNUMBER(K113),IF(AND(K113&lt;$H113,K113&lt;$AH113),IF($H113&gt;$AH113,($AH113-K113)*Constants!$G$10,($H113-K113)*Constants!$G$10),0),"")</f>
        <v/>
      </c>
      <c r="AR113" s="88" t="str">
        <f>IF(ISNUMBER(L113),IF(AND(L113&lt;$H113,L113&lt;$AH113),IF($H113&gt;$AH113,($AH113-L113)*Constants!$G$10,($H113-L113)*Constants!$G$10),0),"")</f>
        <v/>
      </c>
      <c r="AS113" s="88" t="str">
        <f>IF(ISNUMBER(M113),IF(AND(M113&lt;$H113,M113&lt;$AH113),IF($H113&gt;$AH113,($AH113-M113)*Constants!$G$10,($H113-M113)*Constants!$G$10),0),"")</f>
        <v/>
      </c>
      <c r="AT113" s="88" t="str">
        <f>IF(ISNUMBER(N113),IF(AND(N113&lt;$H113,N113&lt;$AH113),IF($H113&gt;$AH113,($AH113-N113)*Constants!$G$10,($H113-N113)*Constants!$G$10),0),"")</f>
        <v/>
      </c>
      <c r="AU113" s="88" t="str">
        <f>IF(ISNUMBER(I113),IF(T113="C",(I113-Constants!$E$15-Constants!$E$14)*Constants!$G$11,0),"")</f>
        <v/>
      </c>
      <c r="AV113" s="88" t="str">
        <f>IF(ISNUMBER(J113),IF(U113="C",(J113-Constants!$E$15-Constants!$E$14)*Constants!$G$11,0),"")</f>
        <v/>
      </c>
      <c r="AW113" s="88" t="str">
        <f>IF(ISNUMBER(K113),IF(V113="C",(K113-Constants!$E$15-Constants!$E$14)*Constants!$G$11,0),"")</f>
        <v/>
      </c>
      <c r="AX113" s="88" t="str">
        <f>IF(ISNUMBER(L113),IF(W113="C",(L113-Constants!$E$15-Constants!$E$14)*Constants!$G$11,0),"")</f>
        <v/>
      </c>
      <c r="AY113" s="88" t="str">
        <f>IF(ISNUMBER(M113),IF(X113="C",(M113-Constants!$E$15-Constants!$E$14)*Constants!$G$11,0),"")</f>
        <v/>
      </c>
      <c r="AZ113" s="88" t="str">
        <f>IF(ISNUMBER(N113),IF(Y113="C",(N113-Constants!$E$15-Constants!$E$14)*Constants!$G$11,0),"")</f>
        <v/>
      </c>
      <c r="BA113" s="88" t="str">
        <f t="shared" si="75"/>
        <v/>
      </c>
      <c r="BB113" s="88" t="str">
        <f t="shared" si="76"/>
        <v/>
      </c>
      <c r="BC113" s="88" t="str">
        <f t="shared" si="77"/>
        <v/>
      </c>
      <c r="BD113" s="88" t="str">
        <f t="shared" si="77"/>
        <v/>
      </c>
      <c r="BE113" s="88" t="str">
        <f t="shared" si="78"/>
        <v/>
      </c>
      <c r="BF113" s="62" t="str">
        <f t="shared" si="79"/>
        <v/>
      </c>
      <c r="BG113" s="128" t="str">
        <f t="shared" si="80"/>
        <v/>
      </c>
      <c r="BH113" s="129" t="str">
        <f t="shared" si="81"/>
        <v/>
      </c>
      <c r="BI113" s="129" t="str">
        <f t="shared" si="82"/>
        <v/>
      </c>
      <c r="BJ113" s="129" t="str">
        <f t="shared" si="83"/>
        <v/>
      </c>
      <c r="BK113" s="129" t="str">
        <f t="shared" si="84"/>
        <v/>
      </c>
      <c r="BL113" s="129" t="str">
        <f t="shared" si="85"/>
        <v/>
      </c>
      <c r="BM113" s="129" t="str">
        <f t="shared" si="86"/>
        <v/>
      </c>
      <c r="BN113" s="129" t="str">
        <f t="shared" si="87"/>
        <v/>
      </c>
      <c r="BO113" s="130" t="str">
        <f t="shared" si="88"/>
        <v/>
      </c>
      <c r="BP113" s="18"/>
    </row>
    <row r="114" spans="1:68" x14ac:dyDescent="0.35">
      <c r="A114" s="32"/>
      <c r="B114" s="40"/>
      <c r="C114" s="14"/>
      <c r="D114" s="26">
        <v>1</v>
      </c>
      <c r="E114" s="51" t="s">
        <v>315</v>
      </c>
      <c r="F114" s="49"/>
      <c r="G114" s="47"/>
      <c r="H114" s="47"/>
      <c r="I114" s="47"/>
      <c r="J114" s="47"/>
      <c r="K114" s="47"/>
      <c r="L114" s="47"/>
      <c r="M114" s="47"/>
      <c r="N114" s="50"/>
      <c r="O114" s="69">
        <f t="shared" si="55"/>
        <v>57</v>
      </c>
      <c r="P114" s="70">
        <f t="shared" si="56"/>
        <v>64</v>
      </c>
      <c r="Q114" s="13" t="str">
        <f t="shared" si="57"/>
        <v/>
      </c>
      <c r="R114" s="13" t="str">
        <f t="shared" si="58"/>
        <v/>
      </c>
      <c r="S114" s="13" t="str">
        <f t="shared" si="59"/>
        <v/>
      </c>
      <c r="T114" s="13" t="str">
        <f t="shared" si="60"/>
        <v/>
      </c>
      <c r="U114" s="13" t="str">
        <f t="shared" si="61"/>
        <v/>
      </c>
      <c r="V114" s="13" t="str">
        <f t="shared" si="62"/>
        <v/>
      </c>
      <c r="W114" s="13" t="str">
        <f t="shared" si="63"/>
        <v/>
      </c>
      <c r="X114" s="13" t="str">
        <f t="shared" si="64"/>
        <v/>
      </c>
      <c r="Y114" s="13" t="str">
        <f t="shared" si="65"/>
        <v/>
      </c>
      <c r="Z114" s="58" t="str">
        <f t="shared" si="66"/>
        <v/>
      </c>
      <c r="AA114" s="186" t="str">
        <f t="shared" si="67"/>
        <v/>
      </c>
      <c r="AB114" s="186" t="str">
        <f t="shared" si="68"/>
        <v/>
      </c>
      <c r="AC114" s="186" t="str">
        <f t="shared" si="69"/>
        <v/>
      </c>
      <c r="AD114" s="186" t="str">
        <f t="shared" si="70"/>
        <v/>
      </c>
      <c r="AE114" s="186" t="str">
        <f t="shared" si="71"/>
        <v/>
      </c>
      <c r="AF114" s="186" t="str">
        <f t="shared" si="72"/>
        <v/>
      </c>
      <c r="AG114" s="59" t="str">
        <f t="shared" si="73"/>
        <v/>
      </c>
      <c r="AH114" s="58">
        <f t="shared" si="74"/>
        <v>0</v>
      </c>
      <c r="AI114" s="88" t="str">
        <f>IF(ISNUMBER(I114),IF(AND(I114&lt;$H114,$H114&gt;$AH114),IF(I114&gt;$AH114,($H114-I114)*Constants!$G$9,($H114-$AH114)*Constants!$G$9),0),"")</f>
        <v/>
      </c>
      <c r="AJ114" s="88" t="str">
        <f>IF(ISNUMBER(J114),IF(AND(J114&lt;$H114,$H114&gt;$AH114),IF(J114&gt;$AH114,($H114-J114)*Constants!$G$9,($H114-$AH114)*Constants!$G$9),0),"")</f>
        <v/>
      </c>
      <c r="AK114" s="88" t="str">
        <f>IF(ISNUMBER(K114),IF(AND(K114&lt;$H114,$H114&gt;$AH114),IF(K114&gt;$AH114,($H114-K114)*Constants!$G$9,($H114-$AH114)*Constants!$G$9),0),"")</f>
        <v/>
      </c>
      <c r="AL114" s="88" t="str">
        <f>IF(ISNUMBER(L114),IF(AND(L114&lt;$H114,$H114&gt;$AH114),IF(L114&gt;$AH114,($H114-L114)*Constants!$G$9,($H114-$AH114)*Constants!$G$9),0),"")</f>
        <v/>
      </c>
      <c r="AM114" s="88" t="str">
        <f>IF(ISNUMBER(M114),IF(AND(M114&lt;$H114,$H114&gt;$AH114),IF(M114&gt;$AH114,($H114-M114)*Constants!$G$9,($H114-$AH114)*Constants!$G$9),0),"")</f>
        <v/>
      </c>
      <c r="AN114" s="88" t="str">
        <f>IF(ISNUMBER(N114),IF(AND(N114&lt;$H114,$H114&gt;$AH114),IF(N114&gt;$AH114,($H114-N114)*Constants!$G$9,($H114-$AH114)*Constants!$G$9),0),"")</f>
        <v/>
      </c>
      <c r="AO114" s="88" t="str">
        <f>IF(ISNUMBER(I114),IF(AND(I114&lt;$H114,I114&lt;$AH114),IF($H114&gt;$AH114,($AH114-I114)*Constants!$G$10,($H114-I114)*Constants!$G$10),0),"")</f>
        <v/>
      </c>
      <c r="AP114" s="88" t="str">
        <f>IF(ISNUMBER(J114),IF(AND(J114&lt;$H114,J114&lt;$AH114),IF($H114&gt;$AH114,($AH114-J114)*Constants!$G$10,($H114-J114)*Constants!$G$10),0),"")</f>
        <v/>
      </c>
      <c r="AQ114" s="88" t="str">
        <f>IF(ISNUMBER(K114),IF(AND(K114&lt;$H114,K114&lt;$AH114),IF($H114&gt;$AH114,($AH114-K114)*Constants!$G$10,($H114-K114)*Constants!$G$10),0),"")</f>
        <v/>
      </c>
      <c r="AR114" s="88" t="str">
        <f>IF(ISNUMBER(L114),IF(AND(L114&lt;$H114,L114&lt;$AH114),IF($H114&gt;$AH114,($AH114-L114)*Constants!$G$10,($H114-L114)*Constants!$G$10),0),"")</f>
        <v/>
      </c>
      <c r="AS114" s="88" t="str">
        <f>IF(ISNUMBER(M114),IF(AND(M114&lt;$H114,M114&lt;$AH114),IF($H114&gt;$AH114,($AH114-M114)*Constants!$G$10,($H114-M114)*Constants!$G$10),0),"")</f>
        <v/>
      </c>
      <c r="AT114" s="88" t="str">
        <f>IF(ISNUMBER(N114),IF(AND(N114&lt;$H114,N114&lt;$AH114),IF($H114&gt;$AH114,($AH114-N114)*Constants!$G$10,($H114-N114)*Constants!$G$10),0),"")</f>
        <v/>
      </c>
      <c r="AU114" s="88" t="str">
        <f>IF(ISNUMBER(I114),IF(T114="C",(I114-Constants!$E$15-Constants!$E$14)*Constants!$G$11,0),"")</f>
        <v/>
      </c>
      <c r="AV114" s="88" t="str">
        <f>IF(ISNUMBER(J114),IF(U114="C",(J114-Constants!$E$15-Constants!$E$14)*Constants!$G$11,0),"")</f>
        <v/>
      </c>
      <c r="AW114" s="88" t="str">
        <f>IF(ISNUMBER(K114),IF(V114="C",(K114-Constants!$E$15-Constants!$E$14)*Constants!$G$11,0),"")</f>
        <v/>
      </c>
      <c r="AX114" s="88" t="str">
        <f>IF(ISNUMBER(L114),IF(W114="C",(L114-Constants!$E$15-Constants!$E$14)*Constants!$G$11,0),"")</f>
        <v/>
      </c>
      <c r="AY114" s="88" t="str">
        <f>IF(ISNUMBER(M114),IF(X114="C",(M114-Constants!$E$15-Constants!$E$14)*Constants!$G$11,0),"")</f>
        <v/>
      </c>
      <c r="AZ114" s="88" t="str">
        <f>IF(ISNUMBER(N114),IF(Y114="C",(N114-Constants!$E$15-Constants!$E$14)*Constants!$G$11,0),"")</f>
        <v/>
      </c>
      <c r="BA114" s="88" t="str">
        <f t="shared" si="75"/>
        <v/>
      </c>
      <c r="BB114" s="88" t="str">
        <f t="shared" si="76"/>
        <v/>
      </c>
      <c r="BC114" s="88" t="str">
        <f t="shared" si="77"/>
        <v/>
      </c>
      <c r="BD114" s="88" t="str">
        <f t="shared" si="77"/>
        <v/>
      </c>
      <c r="BE114" s="88" t="str">
        <f t="shared" si="78"/>
        <v/>
      </c>
      <c r="BF114" s="62" t="str">
        <f t="shared" si="79"/>
        <v/>
      </c>
      <c r="BG114" s="128" t="str">
        <f t="shared" si="80"/>
        <v/>
      </c>
      <c r="BH114" s="129" t="str">
        <f t="shared" si="81"/>
        <v/>
      </c>
      <c r="BI114" s="129" t="str">
        <f t="shared" si="82"/>
        <v/>
      </c>
      <c r="BJ114" s="129" t="str">
        <f t="shared" si="83"/>
        <v/>
      </c>
      <c r="BK114" s="129" t="str">
        <f t="shared" si="84"/>
        <v/>
      </c>
      <c r="BL114" s="129" t="str">
        <f t="shared" si="85"/>
        <v/>
      </c>
      <c r="BM114" s="129" t="str">
        <f t="shared" si="86"/>
        <v/>
      </c>
      <c r="BN114" s="129" t="str">
        <f t="shared" si="87"/>
        <v/>
      </c>
      <c r="BO114" s="130" t="str">
        <f t="shared" si="88"/>
        <v/>
      </c>
      <c r="BP114" s="18"/>
    </row>
    <row r="115" spans="1:68" x14ac:dyDescent="0.35">
      <c r="A115" s="32"/>
      <c r="B115" s="40"/>
      <c r="C115" s="14"/>
      <c r="D115" s="26">
        <v>1</v>
      </c>
      <c r="E115" s="51" t="s">
        <v>315</v>
      </c>
      <c r="F115" s="49"/>
      <c r="G115" s="47"/>
      <c r="H115" s="47"/>
      <c r="I115" s="47"/>
      <c r="J115" s="47"/>
      <c r="K115" s="47"/>
      <c r="L115" s="47"/>
      <c r="M115" s="47"/>
      <c r="N115" s="50"/>
      <c r="O115" s="69">
        <f t="shared" si="55"/>
        <v>57</v>
      </c>
      <c r="P115" s="70">
        <f t="shared" si="56"/>
        <v>64</v>
      </c>
      <c r="Q115" s="13" t="str">
        <f t="shared" si="57"/>
        <v/>
      </c>
      <c r="R115" s="13" t="str">
        <f t="shared" si="58"/>
        <v/>
      </c>
      <c r="S115" s="13" t="str">
        <f t="shared" si="59"/>
        <v/>
      </c>
      <c r="T115" s="13" t="str">
        <f t="shared" si="60"/>
        <v/>
      </c>
      <c r="U115" s="13" t="str">
        <f t="shared" si="61"/>
        <v/>
      </c>
      <c r="V115" s="13" t="str">
        <f t="shared" si="62"/>
        <v/>
      </c>
      <c r="W115" s="13" t="str">
        <f t="shared" si="63"/>
        <v/>
      </c>
      <c r="X115" s="13" t="str">
        <f t="shared" si="64"/>
        <v/>
      </c>
      <c r="Y115" s="13" t="str">
        <f t="shared" si="65"/>
        <v/>
      </c>
      <c r="Z115" s="58" t="str">
        <f t="shared" si="66"/>
        <v/>
      </c>
      <c r="AA115" s="186" t="str">
        <f t="shared" si="67"/>
        <v/>
      </c>
      <c r="AB115" s="186" t="str">
        <f t="shared" si="68"/>
        <v/>
      </c>
      <c r="AC115" s="186" t="str">
        <f t="shared" si="69"/>
        <v/>
      </c>
      <c r="AD115" s="186" t="str">
        <f t="shared" si="70"/>
        <v/>
      </c>
      <c r="AE115" s="186" t="str">
        <f t="shared" si="71"/>
        <v/>
      </c>
      <c r="AF115" s="186" t="str">
        <f t="shared" si="72"/>
        <v/>
      </c>
      <c r="AG115" s="59" t="str">
        <f t="shared" si="73"/>
        <v/>
      </c>
      <c r="AH115" s="58">
        <f t="shared" si="74"/>
        <v>0</v>
      </c>
      <c r="AI115" s="88" t="str">
        <f>IF(ISNUMBER(I115),IF(AND(I115&lt;$H115,$H115&gt;$AH115),IF(I115&gt;$AH115,($H115-I115)*Constants!$G$9,($H115-$AH115)*Constants!$G$9),0),"")</f>
        <v/>
      </c>
      <c r="AJ115" s="88" t="str">
        <f>IF(ISNUMBER(J115),IF(AND(J115&lt;$H115,$H115&gt;$AH115),IF(J115&gt;$AH115,($H115-J115)*Constants!$G$9,($H115-$AH115)*Constants!$G$9),0),"")</f>
        <v/>
      </c>
      <c r="AK115" s="88" t="str">
        <f>IF(ISNUMBER(K115),IF(AND(K115&lt;$H115,$H115&gt;$AH115),IF(K115&gt;$AH115,($H115-K115)*Constants!$G$9,($H115-$AH115)*Constants!$G$9),0),"")</f>
        <v/>
      </c>
      <c r="AL115" s="88" t="str">
        <f>IF(ISNUMBER(L115),IF(AND(L115&lt;$H115,$H115&gt;$AH115),IF(L115&gt;$AH115,($H115-L115)*Constants!$G$9,($H115-$AH115)*Constants!$G$9),0),"")</f>
        <v/>
      </c>
      <c r="AM115" s="88" t="str">
        <f>IF(ISNUMBER(M115),IF(AND(M115&lt;$H115,$H115&gt;$AH115),IF(M115&gt;$AH115,($H115-M115)*Constants!$G$9,($H115-$AH115)*Constants!$G$9),0),"")</f>
        <v/>
      </c>
      <c r="AN115" s="88" t="str">
        <f>IF(ISNUMBER(N115),IF(AND(N115&lt;$H115,$H115&gt;$AH115),IF(N115&gt;$AH115,($H115-N115)*Constants!$G$9,($H115-$AH115)*Constants!$G$9),0),"")</f>
        <v/>
      </c>
      <c r="AO115" s="88" t="str">
        <f>IF(ISNUMBER(I115),IF(AND(I115&lt;$H115,I115&lt;$AH115),IF($H115&gt;$AH115,($AH115-I115)*Constants!$G$10,($H115-I115)*Constants!$G$10),0),"")</f>
        <v/>
      </c>
      <c r="AP115" s="88" t="str">
        <f>IF(ISNUMBER(J115),IF(AND(J115&lt;$H115,J115&lt;$AH115),IF($H115&gt;$AH115,($AH115-J115)*Constants!$G$10,($H115-J115)*Constants!$G$10),0),"")</f>
        <v/>
      </c>
      <c r="AQ115" s="88" t="str">
        <f>IF(ISNUMBER(K115),IF(AND(K115&lt;$H115,K115&lt;$AH115),IF($H115&gt;$AH115,($AH115-K115)*Constants!$G$10,($H115-K115)*Constants!$G$10),0),"")</f>
        <v/>
      </c>
      <c r="AR115" s="88" t="str">
        <f>IF(ISNUMBER(L115),IF(AND(L115&lt;$H115,L115&lt;$AH115),IF($H115&gt;$AH115,($AH115-L115)*Constants!$G$10,($H115-L115)*Constants!$G$10),0),"")</f>
        <v/>
      </c>
      <c r="AS115" s="88" t="str">
        <f>IF(ISNUMBER(M115),IF(AND(M115&lt;$H115,M115&lt;$AH115),IF($H115&gt;$AH115,($AH115-M115)*Constants!$G$10,($H115-M115)*Constants!$G$10),0),"")</f>
        <v/>
      </c>
      <c r="AT115" s="88" t="str">
        <f>IF(ISNUMBER(N115),IF(AND(N115&lt;$H115,N115&lt;$AH115),IF($H115&gt;$AH115,($AH115-N115)*Constants!$G$10,($H115-N115)*Constants!$G$10),0),"")</f>
        <v/>
      </c>
      <c r="AU115" s="88" t="str">
        <f>IF(ISNUMBER(I115),IF(T115="C",(I115-Constants!$E$15-Constants!$E$14)*Constants!$G$11,0),"")</f>
        <v/>
      </c>
      <c r="AV115" s="88" t="str">
        <f>IF(ISNUMBER(J115),IF(U115="C",(J115-Constants!$E$15-Constants!$E$14)*Constants!$G$11,0),"")</f>
        <v/>
      </c>
      <c r="AW115" s="88" t="str">
        <f>IF(ISNUMBER(K115),IF(V115="C",(K115-Constants!$E$15-Constants!$E$14)*Constants!$G$11,0),"")</f>
        <v/>
      </c>
      <c r="AX115" s="88" t="str">
        <f>IF(ISNUMBER(L115),IF(W115="C",(L115-Constants!$E$15-Constants!$E$14)*Constants!$G$11,0),"")</f>
        <v/>
      </c>
      <c r="AY115" s="88" t="str">
        <f>IF(ISNUMBER(M115),IF(X115="C",(M115-Constants!$E$15-Constants!$E$14)*Constants!$G$11,0),"")</f>
        <v/>
      </c>
      <c r="AZ115" s="88" t="str">
        <f>IF(ISNUMBER(N115),IF(Y115="C",(N115-Constants!$E$15-Constants!$E$14)*Constants!$G$11,0),"")</f>
        <v/>
      </c>
      <c r="BA115" s="88" t="str">
        <f t="shared" si="75"/>
        <v/>
      </c>
      <c r="BB115" s="88" t="str">
        <f t="shared" si="76"/>
        <v/>
      </c>
      <c r="BC115" s="88" t="str">
        <f t="shared" si="77"/>
        <v/>
      </c>
      <c r="BD115" s="88" t="str">
        <f t="shared" si="77"/>
        <v/>
      </c>
      <c r="BE115" s="88" t="str">
        <f t="shared" si="78"/>
        <v/>
      </c>
      <c r="BF115" s="62" t="str">
        <f t="shared" si="79"/>
        <v/>
      </c>
      <c r="BG115" s="128" t="str">
        <f t="shared" si="80"/>
        <v/>
      </c>
      <c r="BH115" s="129" t="str">
        <f t="shared" si="81"/>
        <v/>
      </c>
      <c r="BI115" s="129" t="str">
        <f t="shared" si="82"/>
        <v/>
      </c>
      <c r="BJ115" s="129" t="str">
        <f t="shared" si="83"/>
        <v/>
      </c>
      <c r="BK115" s="129" t="str">
        <f t="shared" si="84"/>
        <v/>
      </c>
      <c r="BL115" s="129" t="str">
        <f t="shared" si="85"/>
        <v/>
      </c>
      <c r="BM115" s="129" t="str">
        <f t="shared" si="86"/>
        <v/>
      </c>
      <c r="BN115" s="129" t="str">
        <f t="shared" si="87"/>
        <v/>
      </c>
      <c r="BO115" s="130" t="str">
        <f t="shared" si="88"/>
        <v/>
      </c>
      <c r="BP115" s="18"/>
    </row>
    <row r="116" spans="1:68" x14ac:dyDescent="0.35">
      <c r="A116" s="32"/>
      <c r="B116" s="40"/>
      <c r="C116" s="14"/>
      <c r="D116" s="26">
        <v>1</v>
      </c>
      <c r="E116" s="51" t="s">
        <v>315</v>
      </c>
      <c r="F116" s="49"/>
      <c r="G116" s="47"/>
      <c r="H116" s="47"/>
      <c r="I116" s="47"/>
      <c r="J116" s="47"/>
      <c r="K116" s="47"/>
      <c r="L116" s="47"/>
      <c r="M116" s="47"/>
      <c r="N116" s="50"/>
      <c r="O116" s="69">
        <f t="shared" si="55"/>
        <v>57</v>
      </c>
      <c r="P116" s="70">
        <f t="shared" si="56"/>
        <v>64</v>
      </c>
      <c r="Q116" s="13" t="str">
        <f t="shared" si="57"/>
        <v/>
      </c>
      <c r="R116" s="13" t="str">
        <f t="shared" si="58"/>
        <v/>
      </c>
      <c r="S116" s="13" t="str">
        <f t="shared" si="59"/>
        <v/>
      </c>
      <c r="T116" s="13" t="str">
        <f t="shared" si="60"/>
        <v/>
      </c>
      <c r="U116" s="13" t="str">
        <f t="shared" si="61"/>
        <v/>
      </c>
      <c r="V116" s="13" t="str">
        <f t="shared" si="62"/>
        <v/>
      </c>
      <c r="W116" s="13" t="str">
        <f t="shared" si="63"/>
        <v/>
      </c>
      <c r="X116" s="13" t="str">
        <f t="shared" si="64"/>
        <v/>
      </c>
      <c r="Y116" s="13" t="str">
        <f t="shared" si="65"/>
        <v/>
      </c>
      <c r="Z116" s="58" t="str">
        <f t="shared" si="66"/>
        <v/>
      </c>
      <c r="AA116" s="186" t="str">
        <f t="shared" si="67"/>
        <v/>
      </c>
      <c r="AB116" s="186" t="str">
        <f t="shared" si="68"/>
        <v/>
      </c>
      <c r="AC116" s="186" t="str">
        <f t="shared" si="69"/>
        <v/>
      </c>
      <c r="AD116" s="186" t="str">
        <f t="shared" si="70"/>
        <v/>
      </c>
      <c r="AE116" s="186" t="str">
        <f t="shared" si="71"/>
        <v/>
      </c>
      <c r="AF116" s="186" t="str">
        <f t="shared" si="72"/>
        <v/>
      </c>
      <c r="AG116" s="59" t="str">
        <f t="shared" si="73"/>
        <v/>
      </c>
      <c r="AH116" s="58">
        <f t="shared" si="74"/>
        <v>0</v>
      </c>
      <c r="AI116" s="88" t="str">
        <f>IF(ISNUMBER(I116),IF(AND(I116&lt;$H116,$H116&gt;$AH116),IF(I116&gt;$AH116,($H116-I116)*Constants!$G$9,($H116-$AH116)*Constants!$G$9),0),"")</f>
        <v/>
      </c>
      <c r="AJ116" s="88" t="str">
        <f>IF(ISNUMBER(J116),IF(AND(J116&lt;$H116,$H116&gt;$AH116),IF(J116&gt;$AH116,($H116-J116)*Constants!$G$9,($H116-$AH116)*Constants!$G$9),0),"")</f>
        <v/>
      </c>
      <c r="AK116" s="88" t="str">
        <f>IF(ISNUMBER(K116),IF(AND(K116&lt;$H116,$H116&gt;$AH116),IF(K116&gt;$AH116,($H116-K116)*Constants!$G$9,($H116-$AH116)*Constants!$G$9),0),"")</f>
        <v/>
      </c>
      <c r="AL116" s="88" t="str">
        <f>IF(ISNUMBER(L116),IF(AND(L116&lt;$H116,$H116&gt;$AH116),IF(L116&gt;$AH116,($H116-L116)*Constants!$G$9,($H116-$AH116)*Constants!$G$9),0),"")</f>
        <v/>
      </c>
      <c r="AM116" s="88" t="str">
        <f>IF(ISNUMBER(M116),IF(AND(M116&lt;$H116,$H116&gt;$AH116),IF(M116&gt;$AH116,($H116-M116)*Constants!$G$9,($H116-$AH116)*Constants!$G$9),0),"")</f>
        <v/>
      </c>
      <c r="AN116" s="88" t="str">
        <f>IF(ISNUMBER(N116),IF(AND(N116&lt;$H116,$H116&gt;$AH116),IF(N116&gt;$AH116,($H116-N116)*Constants!$G$9,($H116-$AH116)*Constants!$G$9),0),"")</f>
        <v/>
      </c>
      <c r="AO116" s="88" t="str">
        <f>IF(ISNUMBER(I116),IF(AND(I116&lt;$H116,I116&lt;$AH116),IF($H116&gt;$AH116,($AH116-I116)*Constants!$G$10,($H116-I116)*Constants!$G$10),0),"")</f>
        <v/>
      </c>
      <c r="AP116" s="88" t="str">
        <f>IF(ISNUMBER(J116),IF(AND(J116&lt;$H116,J116&lt;$AH116),IF($H116&gt;$AH116,($AH116-J116)*Constants!$G$10,($H116-J116)*Constants!$G$10),0),"")</f>
        <v/>
      </c>
      <c r="AQ116" s="88" t="str">
        <f>IF(ISNUMBER(K116),IF(AND(K116&lt;$H116,K116&lt;$AH116),IF($H116&gt;$AH116,($AH116-K116)*Constants!$G$10,($H116-K116)*Constants!$G$10),0),"")</f>
        <v/>
      </c>
      <c r="AR116" s="88" t="str">
        <f>IF(ISNUMBER(L116),IF(AND(L116&lt;$H116,L116&lt;$AH116),IF($H116&gt;$AH116,($AH116-L116)*Constants!$G$10,($H116-L116)*Constants!$G$10),0),"")</f>
        <v/>
      </c>
      <c r="AS116" s="88" t="str">
        <f>IF(ISNUMBER(M116),IF(AND(M116&lt;$H116,M116&lt;$AH116),IF($H116&gt;$AH116,($AH116-M116)*Constants!$G$10,($H116-M116)*Constants!$G$10),0),"")</f>
        <v/>
      </c>
      <c r="AT116" s="88" t="str">
        <f>IF(ISNUMBER(N116),IF(AND(N116&lt;$H116,N116&lt;$AH116),IF($H116&gt;$AH116,($AH116-N116)*Constants!$G$10,($H116-N116)*Constants!$G$10),0),"")</f>
        <v/>
      </c>
      <c r="AU116" s="88" t="str">
        <f>IF(ISNUMBER(I116),IF(T116="C",(I116-Constants!$E$15-Constants!$E$14)*Constants!$G$11,0),"")</f>
        <v/>
      </c>
      <c r="AV116" s="88" t="str">
        <f>IF(ISNUMBER(J116),IF(U116="C",(J116-Constants!$E$15-Constants!$E$14)*Constants!$G$11,0),"")</f>
        <v/>
      </c>
      <c r="AW116" s="88" t="str">
        <f>IF(ISNUMBER(K116),IF(V116="C",(K116-Constants!$E$15-Constants!$E$14)*Constants!$G$11,0),"")</f>
        <v/>
      </c>
      <c r="AX116" s="88" t="str">
        <f>IF(ISNUMBER(L116),IF(W116="C",(L116-Constants!$E$15-Constants!$E$14)*Constants!$G$11,0),"")</f>
        <v/>
      </c>
      <c r="AY116" s="88" t="str">
        <f>IF(ISNUMBER(M116),IF(X116="C",(M116-Constants!$E$15-Constants!$E$14)*Constants!$G$11,0),"")</f>
        <v/>
      </c>
      <c r="AZ116" s="88" t="str">
        <f>IF(ISNUMBER(N116),IF(Y116="C",(N116-Constants!$E$15-Constants!$E$14)*Constants!$G$11,0),"")</f>
        <v/>
      </c>
      <c r="BA116" s="88" t="str">
        <f t="shared" si="75"/>
        <v/>
      </c>
      <c r="BB116" s="88" t="str">
        <f t="shared" si="76"/>
        <v/>
      </c>
      <c r="BC116" s="88" t="str">
        <f t="shared" si="77"/>
        <v/>
      </c>
      <c r="BD116" s="88" t="str">
        <f t="shared" si="77"/>
        <v/>
      </c>
      <c r="BE116" s="88" t="str">
        <f t="shared" si="78"/>
        <v/>
      </c>
      <c r="BF116" s="62" t="str">
        <f t="shared" si="79"/>
        <v/>
      </c>
      <c r="BG116" s="128" t="str">
        <f t="shared" si="80"/>
        <v/>
      </c>
      <c r="BH116" s="129" t="str">
        <f t="shared" si="81"/>
        <v/>
      </c>
      <c r="BI116" s="129" t="str">
        <f t="shared" si="82"/>
        <v/>
      </c>
      <c r="BJ116" s="129" t="str">
        <f t="shared" si="83"/>
        <v/>
      </c>
      <c r="BK116" s="129" t="str">
        <f t="shared" si="84"/>
        <v/>
      </c>
      <c r="BL116" s="129" t="str">
        <f t="shared" si="85"/>
        <v/>
      </c>
      <c r="BM116" s="129" t="str">
        <f t="shared" si="86"/>
        <v/>
      </c>
      <c r="BN116" s="129" t="str">
        <f t="shared" si="87"/>
        <v/>
      </c>
      <c r="BO116" s="130" t="str">
        <f t="shared" si="88"/>
        <v/>
      </c>
      <c r="BP116" s="18"/>
    </row>
    <row r="117" spans="1:68" x14ac:dyDescent="0.35">
      <c r="A117" s="32"/>
      <c r="B117" s="40"/>
      <c r="C117" s="14"/>
      <c r="D117" s="26">
        <v>1</v>
      </c>
      <c r="E117" s="51" t="s">
        <v>315</v>
      </c>
      <c r="F117" s="49"/>
      <c r="G117" s="47"/>
      <c r="H117" s="47"/>
      <c r="I117" s="47"/>
      <c r="J117" s="47"/>
      <c r="K117" s="47"/>
      <c r="L117" s="47"/>
      <c r="M117" s="47"/>
      <c r="N117" s="50"/>
      <c r="O117" s="69">
        <f t="shared" si="55"/>
        <v>57</v>
      </c>
      <c r="P117" s="70">
        <f t="shared" si="56"/>
        <v>64</v>
      </c>
      <c r="Q117" s="13" t="str">
        <f t="shared" si="57"/>
        <v/>
      </c>
      <c r="R117" s="13" t="str">
        <f t="shared" si="58"/>
        <v/>
      </c>
      <c r="S117" s="13" t="str">
        <f t="shared" si="59"/>
        <v/>
      </c>
      <c r="T117" s="13" t="str">
        <f t="shared" si="60"/>
        <v/>
      </c>
      <c r="U117" s="13" t="str">
        <f t="shared" si="61"/>
        <v/>
      </c>
      <c r="V117" s="13" t="str">
        <f t="shared" si="62"/>
        <v/>
      </c>
      <c r="W117" s="13" t="str">
        <f t="shared" si="63"/>
        <v/>
      </c>
      <c r="X117" s="13" t="str">
        <f t="shared" si="64"/>
        <v/>
      </c>
      <c r="Y117" s="13" t="str">
        <f t="shared" si="65"/>
        <v/>
      </c>
      <c r="Z117" s="58" t="str">
        <f t="shared" si="66"/>
        <v/>
      </c>
      <c r="AA117" s="186" t="str">
        <f t="shared" si="67"/>
        <v/>
      </c>
      <c r="AB117" s="186" t="str">
        <f t="shared" si="68"/>
        <v/>
      </c>
      <c r="AC117" s="186" t="str">
        <f t="shared" si="69"/>
        <v/>
      </c>
      <c r="AD117" s="186" t="str">
        <f t="shared" si="70"/>
        <v/>
      </c>
      <c r="AE117" s="186" t="str">
        <f t="shared" si="71"/>
        <v/>
      </c>
      <c r="AF117" s="186" t="str">
        <f t="shared" si="72"/>
        <v/>
      </c>
      <c r="AG117" s="59" t="str">
        <f t="shared" si="73"/>
        <v/>
      </c>
      <c r="AH117" s="58">
        <f t="shared" si="74"/>
        <v>0</v>
      </c>
      <c r="AI117" s="88" t="str">
        <f>IF(ISNUMBER(I117),IF(AND(I117&lt;$H117,$H117&gt;$AH117),IF(I117&gt;$AH117,($H117-I117)*Constants!$G$9,($H117-$AH117)*Constants!$G$9),0),"")</f>
        <v/>
      </c>
      <c r="AJ117" s="88" t="str">
        <f>IF(ISNUMBER(J117),IF(AND(J117&lt;$H117,$H117&gt;$AH117),IF(J117&gt;$AH117,($H117-J117)*Constants!$G$9,($H117-$AH117)*Constants!$G$9),0),"")</f>
        <v/>
      </c>
      <c r="AK117" s="88" t="str">
        <f>IF(ISNUMBER(K117),IF(AND(K117&lt;$H117,$H117&gt;$AH117),IF(K117&gt;$AH117,($H117-K117)*Constants!$G$9,($H117-$AH117)*Constants!$G$9),0),"")</f>
        <v/>
      </c>
      <c r="AL117" s="88" t="str">
        <f>IF(ISNUMBER(L117),IF(AND(L117&lt;$H117,$H117&gt;$AH117),IF(L117&gt;$AH117,($H117-L117)*Constants!$G$9,($H117-$AH117)*Constants!$G$9),0),"")</f>
        <v/>
      </c>
      <c r="AM117" s="88" t="str">
        <f>IF(ISNUMBER(M117),IF(AND(M117&lt;$H117,$H117&gt;$AH117),IF(M117&gt;$AH117,($H117-M117)*Constants!$G$9,($H117-$AH117)*Constants!$G$9),0),"")</f>
        <v/>
      </c>
      <c r="AN117" s="88" t="str">
        <f>IF(ISNUMBER(N117),IF(AND(N117&lt;$H117,$H117&gt;$AH117),IF(N117&gt;$AH117,($H117-N117)*Constants!$G$9,($H117-$AH117)*Constants!$G$9),0),"")</f>
        <v/>
      </c>
      <c r="AO117" s="88" t="str">
        <f>IF(ISNUMBER(I117),IF(AND(I117&lt;$H117,I117&lt;$AH117),IF($H117&gt;$AH117,($AH117-I117)*Constants!$G$10,($H117-I117)*Constants!$G$10),0),"")</f>
        <v/>
      </c>
      <c r="AP117" s="88" t="str">
        <f>IF(ISNUMBER(J117),IF(AND(J117&lt;$H117,J117&lt;$AH117),IF($H117&gt;$AH117,($AH117-J117)*Constants!$G$10,($H117-J117)*Constants!$G$10),0),"")</f>
        <v/>
      </c>
      <c r="AQ117" s="88" t="str">
        <f>IF(ISNUMBER(K117),IF(AND(K117&lt;$H117,K117&lt;$AH117),IF($H117&gt;$AH117,($AH117-K117)*Constants!$G$10,($H117-K117)*Constants!$G$10),0),"")</f>
        <v/>
      </c>
      <c r="AR117" s="88" t="str">
        <f>IF(ISNUMBER(L117),IF(AND(L117&lt;$H117,L117&lt;$AH117),IF($H117&gt;$AH117,($AH117-L117)*Constants!$G$10,($H117-L117)*Constants!$G$10),0),"")</f>
        <v/>
      </c>
      <c r="AS117" s="88" t="str">
        <f>IF(ISNUMBER(M117),IF(AND(M117&lt;$H117,M117&lt;$AH117),IF($H117&gt;$AH117,($AH117-M117)*Constants!$G$10,($H117-M117)*Constants!$G$10),0),"")</f>
        <v/>
      </c>
      <c r="AT117" s="88" t="str">
        <f>IF(ISNUMBER(N117),IF(AND(N117&lt;$H117,N117&lt;$AH117),IF($H117&gt;$AH117,($AH117-N117)*Constants!$G$10,($H117-N117)*Constants!$G$10),0),"")</f>
        <v/>
      </c>
      <c r="AU117" s="88" t="str">
        <f>IF(ISNUMBER(I117),IF(T117="C",(I117-Constants!$E$15-Constants!$E$14)*Constants!$G$11,0),"")</f>
        <v/>
      </c>
      <c r="AV117" s="88" t="str">
        <f>IF(ISNUMBER(J117),IF(U117="C",(J117-Constants!$E$15-Constants!$E$14)*Constants!$G$11,0),"")</f>
        <v/>
      </c>
      <c r="AW117" s="88" t="str">
        <f>IF(ISNUMBER(K117),IF(V117="C",(K117-Constants!$E$15-Constants!$E$14)*Constants!$G$11,0),"")</f>
        <v/>
      </c>
      <c r="AX117" s="88" t="str">
        <f>IF(ISNUMBER(L117),IF(W117="C",(L117-Constants!$E$15-Constants!$E$14)*Constants!$G$11,0),"")</f>
        <v/>
      </c>
      <c r="AY117" s="88" t="str">
        <f>IF(ISNUMBER(M117),IF(X117="C",(M117-Constants!$E$15-Constants!$E$14)*Constants!$G$11,0),"")</f>
        <v/>
      </c>
      <c r="AZ117" s="88" t="str">
        <f>IF(ISNUMBER(N117),IF(Y117="C",(N117-Constants!$E$15-Constants!$E$14)*Constants!$G$11,0),"")</f>
        <v/>
      </c>
      <c r="BA117" s="88" t="str">
        <f t="shared" si="75"/>
        <v/>
      </c>
      <c r="BB117" s="88" t="str">
        <f t="shared" si="76"/>
        <v/>
      </c>
      <c r="BC117" s="88" t="str">
        <f t="shared" si="77"/>
        <v/>
      </c>
      <c r="BD117" s="88" t="str">
        <f t="shared" si="77"/>
        <v/>
      </c>
      <c r="BE117" s="88" t="str">
        <f t="shared" si="78"/>
        <v/>
      </c>
      <c r="BF117" s="62" t="str">
        <f t="shared" si="79"/>
        <v/>
      </c>
      <c r="BG117" s="128" t="str">
        <f t="shared" si="80"/>
        <v/>
      </c>
      <c r="BH117" s="129" t="str">
        <f t="shared" si="81"/>
        <v/>
      </c>
      <c r="BI117" s="129" t="str">
        <f t="shared" si="82"/>
        <v/>
      </c>
      <c r="BJ117" s="129" t="str">
        <f t="shared" si="83"/>
        <v/>
      </c>
      <c r="BK117" s="129" t="str">
        <f t="shared" si="84"/>
        <v/>
      </c>
      <c r="BL117" s="129" t="str">
        <f t="shared" si="85"/>
        <v/>
      </c>
      <c r="BM117" s="129" t="str">
        <f t="shared" si="86"/>
        <v/>
      </c>
      <c r="BN117" s="129" t="str">
        <f t="shared" si="87"/>
        <v/>
      </c>
      <c r="BO117" s="130" t="str">
        <f t="shared" si="88"/>
        <v/>
      </c>
      <c r="BP117" s="18"/>
    </row>
    <row r="118" spans="1:68" x14ac:dyDescent="0.35">
      <c r="A118" s="32"/>
      <c r="B118" s="40"/>
      <c r="C118" s="14"/>
      <c r="D118" s="26">
        <v>1</v>
      </c>
      <c r="E118" s="51" t="s">
        <v>315</v>
      </c>
      <c r="F118" s="49"/>
      <c r="G118" s="47"/>
      <c r="H118" s="47"/>
      <c r="I118" s="47"/>
      <c r="J118" s="47"/>
      <c r="K118" s="47"/>
      <c r="L118" s="47"/>
      <c r="M118" s="47"/>
      <c r="N118" s="50"/>
      <c r="O118" s="69">
        <f t="shared" si="55"/>
        <v>57</v>
      </c>
      <c r="P118" s="70">
        <f t="shared" si="56"/>
        <v>64</v>
      </c>
      <c r="Q118" s="13" t="str">
        <f t="shared" si="57"/>
        <v/>
      </c>
      <c r="R118" s="13" t="str">
        <f t="shared" si="58"/>
        <v/>
      </c>
      <c r="S118" s="13" t="str">
        <f t="shared" si="59"/>
        <v/>
      </c>
      <c r="T118" s="13" t="str">
        <f t="shared" si="60"/>
        <v/>
      </c>
      <c r="U118" s="13" t="str">
        <f t="shared" si="61"/>
        <v/>
      </c>
      <c r="V118" s="13" t="str">
        <f t="shared" si="62"/>
        <v/>
      </c>
      <c r="W118" s="13" t="str">
        <f t="shared" si="63"/>
        <v/>
      </c>
      <c r="X118" s="13" t="str">
        <f t="shared" si="64"/>
        <v/>
      </c>
      <c r="Y118" s="13" t="str">
        <f t="shared" si="65"/>
        <v/>
      </c>
      <c r="Z118" s="58" t="str">
        <f t="shared" si="66"/>
        <v/>
      </c>
      <c r="AA118" s="186" t="str">
        <f t="shared" si="67"/>
        <v/>
      </c>
      <c r="AB118" s="186" t="str">
        <f t="shared" si="68"/>
        <v/>
      </c>
      <c r="AC118" s="186" t="str">
        <f t="shared" si="69"/>
        <v/>
      </c>
      <c r="AD118" s="186" t="str">
        <f t="shared" si="70"/>
        <v/>
      </c>
      <c r="AE118" s="186" t="str">
        <f t="shared" si="71"/>
        <v/>
      </c>
      <c r="AF118" s="186" t="str">
        <f t="shared" si="72"/>
        <v/>
      </c>
      <c r="AG118" s="59" t="str">
        <f t="shared" si="73"/>
        <v/>
      </c>
      <c r="AH118" s="58">
        <f t="shared" si="74"/>
        <v>0</v>
      </c>
      <c r="AI118" s="88" t="str">
        <f>IF(ISNUMBER(I118),IF(AND(I118&lt;$H118,$H118&gt;$AH118),IF(I118&gt;$AH118,($H118-I118)*Constants!$G$9,($H118-$AH118)*Constants!$G$9),0),"")</f>
        <v/>
      </c>
      <c r="AJ118" s="88" t="str">
        <f>IF(ISNUMBER(J118),IF(AND(J118&lt;$H118,$H118&gt;$AH118),IF(J118&gt;$AH118,($H118-J118)*Constants!$G$9,($H118-$AH118)*Constants!$G$9),0),"")</f>
        <v/>
      </c>
      <c r="AK118" s="88" t="str">
        <f>IF(ISNUMBER(K118),IF(AND(K118&lt;$H118,$H118&gt;$AH118),IF(K118&gt;$AH118,($H118-K118)*Constants!$G$9,($H118-$AH118)*Constants!$G$9),0),"")</f>
        <v/>
      </c>
      <c r="AL118" s="88" t="str">
        <f>IF(ISNUMBER(L118),IF(AND(L118&lt;$H118,$H118&gt;$AH118),IF(L118&gt;$AH118,($H118-L118)*Constants!$G$9,($H118-$AH118)*Constants!$G$9),0),"")</f>
        <v/>
      </c>
      <c r="AM118" s="88" t="str">
        <f>IF(ISNUMBER(M118),IF(AND(M118&lt;$H118,$H118&gt;$AH118),IF(M118&gt;$AH118,($H118-M118)*Constants!$G$9,($H118-$AH118)*Constants!$G$9),0),"")</f>
        <v/>
      </c>
      <c r="AN118" s="88" t="str">
        <f>IF(ISNUMBER(N118),IF(AND(N118&lt;$H118,$H118&gt;$AH118),IF(N118&gt;$AH118,($H118-N118)*Constants!$G$9,($H118-$AH118)*Constants!$G$9),0),"")</f>
        <v/>
      </c>
      <c r="AO118" s="88" t="str">
        <f>IF(ISNUMBER(I118),IF(AND(I118&lt;$H118,I118&lt;$AH118),IF($H118&gt;$AH118,($AH118-I118)*Constants!$G$10,($H118-I118)*Constants!$G$10),0),"")</f>
        <v/>
      </c>
      <c r="AP118" s="88" t="str">
        <f>IF(ISNUMBER(J118),IF(AND(J118&lt;$H118,J118&lt;$AH118),IF($H118&gt;$AH118,($AH118-J118)*Constants!$G$10,($H118-J118)*Constants!$G$10),0),"")</f>
        <v/>
      </c>
      <c r="AQ118" s="88" t="str">
        <f>IF(ISNUMBER(K118),IF(AND(K118&lt;$H118,K118&lt;$AH118),IF($H118&gt;$AH118,($AH118-K118)*Constants!$G$10,($H118-K118)*Constants!$G$10),0),"")</f>
        <v/>
      </c>
      <c r="AR118" s="88" t="str">
        <f>IF(ISNUMBER(L118),IF(AND(L118&lt;$H118,L118&lt;$AH118),IF($H118&gt;$AH118,($AH118-L118)*Constants!$G$10,($H118-L118)*Constants!$G$10),0),"")</f>
        <v/>
      </c>
      <c r="AS118" s="88" t="str">
        <f>IF(ISNUMBER(M118),IF(AND(M118&lt;$H118,M118&lt;$AH118),IF($H118&gt;$AH118,($AH118-M118)*Constants!$G$10,($H118-M118)*Constants!$G$10),0),"")</f>
        <v/>
      </c>
      <c r="AT118" s="88" t="str">
        <f>IF(ISNUMBER(N118),IF(AND(N118&lt;$H118,N118&lt;$AH118),IF($H118&gt;$AH118,($AH118-N118)*Constants!$G$10,($H118-N118)*Constants!$G$10),0),"")</f>
        <v/>
      </c>
      <c r="AU118" s="88" t="str">
        <f>IF(ISNUMBER(I118),IF(T118="C",(I118-Constants!$E$15-Constants!$E$14)*Constants!$G$11,0),"")</f>
        <v/>
      </c>
      <c r="AV118" s="88" t="str">
        <f>IF(ISNUMBER(J118),IF(U118="C",(J118-Constants!$E$15-Constants!$E$14)*Constants!$G$11,0),"")</f>
        <v/>
      </c>
      <c r="AW118" s="88" t="str">
        <f>IF(ISNUMBER(K118),IF(V118="C",(K118-Constants!$E$15-Constants!$E$14)*Constants!$G$11,0),"")</f>
        <v/>
      </c>
      <c r="AX118" s="88" t="str">
        <f>IF(ISNUMBER(L118),IF(W118="C",(L118-Constants!$E$15-Constants!$E$14)*Constants!$G$11,0),"")</f>
        <v/>
      </c>
      <c r="AY118" s="88" t="str">
        <f>IF(ISNUMBER(M118),IF(X118="C",(M118-Constants!$E$15-Constants!$E$14)*Constants!$G$11,0),"")</f>
        <v/>
      </c>
      <c r="AZ118" s="88" t="str">
        <f>IF(ISNUMBER(N118),IF(Y118="C",(N118-Constants!$E$15-Constants!$E$14)*Constants!$G$11,0),"")</f>
        <v/>
      </c>
      <c r="BA118" s="88" t="str">
        <f t="shared" si="75"/>
        <v/>
      </c>
      <c r="BB118" s="88" t="str">
        <f t="shared" si="76"/>
        <v/>
      </c>
      <c r="BC118" s="88" t="str">
        <f t="shared" si="77"/>
        <v/>
      </c>
      <c r="BD118" s="88" t="str">
        <f t="shared" si="77"/>
        <v/>
      </c>
      <c r="BE118" s="88" t="str">
        <f t="shared" si="78"/>
        <v/>
      </c>
      <c r="BF118" s="62" t="str">
        <f t="shared" si="79"/>
        <v/>
      </c>
      <c r="BG118" s="128" t="str">
        <f t="shared" si="80"/>
        <v/>
      </c>
      <c r="BH118" s="129" t="str">
        <f t="shared" si="81"/>
        <v/>
      </c>
      <c r="BI118" s="129" t="str">
        <f t="shared" si="82"/>
        <v/>
      </c>
      <c r="BJ118" s="129" t="str">
        <f t="shared" si="83"/>
        <v/>
      </c>
      <c r="BK118" s="129" t="str">
        <f t="shared" si="84"/>
        <v/>
      </c>
      <c r="BL118" s="129" t="str">
        <f t="shared" si="85"/>
        <v/>
      </c>
      <c r="BM118" s="129" t="str">
        <f t="shared" si="86"/>
        <v/>
      </c>
      <c r="BN118" s="129" t="str">
        <f t="shared" si="87"/>
        <v/>
      </c>
      <c r="BO118" s="130" t="str">
        <f t="shared" si="88"/>
        <v/>
      </c>
      <c r="BP118" s="18"/>
    </row>
    <row r="119" spans="1:68" x14ac:dyDescent="0.35">
      <c r="A119" s="32"/>
      <c r="B119" s="40"/>
      <c r="C119" s="14"/>
      <c r="D119" s="26">
        <v>1</v>
      </c>
      <c r="E119" s="51" t="s">
        <v>315</v>
      </c>
      <c r="F119" s="49"/>
      <c r="G119" s="47"/>
      <c r="H119" s="47"/>
      <c r="I119" s="47"/>
      <c r="J119" s="47"/>
      <c r="K119" s="47"/>
      <c r="L119" s="47"/>
      <c r="M119" s="47"/>
      <c r="N119" s="50"/>
      <c r="O119" s="69">
        <f t="shared" si="55"/>
        <v>57</v>
      </c>
      <c r="P119" s="70">
        <f t="shared" si="56"/>
        <v>64</v>
      </c>
      <c r="Q119" s="13" t="str">
        <f t="shared" si="57"/>
        <v/>
      </c>
      <c r="R119" s="13" t="str">
        <f t="shared" si="58"/>
        <v/>
      </c>
      <c r="S119" s="13" t="str">
        <f t="shared" si="59"/>
        <v/>
      </c>
      <c r="T119" s="13" t="str">
        <f t="shared" si="60"/>
        <v/>
      </c>
      <c r="U119" s="13" t="str">
        <f t="shared" si="61"/>
        <v/>
      </c>
      <c r="V119" s="13" t="str">
        <f t="shared" si="62"/>
        <v/>
      </c>
      <c r="W119" s="13" t="str">
        <f t="shared" si="63"/>
        <v/>
      </c>
      <c r="X119" s="13" t="str">
        <f t="shared" si="64"/>
        <v/>
      </c>
      <c r="Y119" s="13" t="str">
        <f t="shared" si="65"/>
        <v/>
      </c>
      <c r="Z119" s="58" t="str">
        <f t="shared" si="66"/>
        <v/>
      </c>
      <c r="AA119" s="186" t="str">
        <f t="shared" si="67"/>
        <v/>
      </c>
      <c r="AB119" s="186" t="str">
        <f t="shared" si="68"/>
        <v/>
      </c>
      <c r="AC119" s="186" t="str">
        <f t="shared" si="69"/>
        <v/>
      </c>
      <c r="AD119" s="186" t="str">
        <f t="shared" si="70"/>
        <v/>
      </c>
      <c r="AE119" s="186" t="str">
        <f t="shared" si="71"/>
        <v/>
      </c>
      <c r="AF119" s="186" t="str">
        <f t="shared" si="72"/>
        <v/>
      </c>
      <c r="AG119" s="59" t="str">
        <f t="shared" si="73"/>
        <v/>
      </c>
      <c r="AH119" s="58">
        <f t="shared" si="74"/>
        <v>0</v>
      </c>
      <c r="AI119" s="88" t="str">
        <f>IF(ISNUMBER(I119),IF(AND(I119&lt;$H119,$H119&gt;$AH119),IF(I119&gt;$AH119,($H119-I119)*Constants!$G$9,($H119-$AH119)*Constants!$G$9),0),"")</f>
        <v/>
      </c>
      <c r="AJ119" s="88" t="str">
        <f>IF(ISNUMBER(J119),IF(AND(J119&lt;$H119,$H119&gt;$AH119),IF(J119&gt;$AH119,($H119-J119)*Constants!$G$9,($H119-$AH119)*Constants!$G$9),0),"")</f>
        <v/>
      </c>
      <c r="AK119" s="88" t="str">
        <f>IF(ISNUMBER(K119),IF(AND(K119&lt;$H119,$H119&gt;$AH119),IF(K119&gt;$AH119,($H119-K119)*Constants!$G$9,($H119-$AH119)*Constants!$G$9),0),"")</f>
        <v/>
      </c>
      <c r="AL119" s="88" t="str">
        <f>IF(ISNUMBER(L119),IF(AND(L119&lt;$H119,$H119&gt;$AH119),IF(L119&gt;$AH119,($H119-L119)*Constants!$G$9,($H119-$AH119)*Constants!$G$9),0),"")</f>
        <v/>
      </c>
      <c r="AM119" s="88" t="str">
        <f>IF(ISNUMBER(M119),IF(AND(M119&lt;$H119,$H119&gt;$AH119),IF(M119&gt;$AH119,($H119-M119)*Constants!$G$9,($H119-$AH119)*Constants!$G$9),0),"")</f>
        <v/>
      </c>
      <c r="AN119" s="88" t="str">
        <f>IF(ISNUMBER(N119),IF(AND(N119&lt;$H119,$H119&gt;$AH119),IF(N119&gt;$AH119,($H119-N119)*Constants!$G$9,($H119-$AH119)*Constants!$G$9),0),"")</f>
        <v/>
      </c>
      <c r="AO119" s="88" t="str">
        <f>IF(ISNUMBER(I119),IF(AND(I119&lt;$H119,I119&lt;$AH119),IF($H119&gt;$AH119,($AH119-I119)*Constants!$G$10,($H119-I119)*Constants!$G$10),0),"")</f>
        <v/>
      </c>
      <c r="AP119" s="88" t="str">
        <f>IF(ISNUMBER(J119),IF(AND(J119&lt;$H119,J119&lt;$AH119),IF($H119&gt;$AH119,($AH119-J119)*Constants!$G$10,($H119-J119)*Constants!$G$10),0),"")</f>
        <v/>
      </c>
      <c r="AQ119" s="88" t="str">
        <f>IF(ISNUMBER(K119),IF(AND(K119&lt;$H119,K119&lt;$AH119),IF($H119&gt;$AH119,($AH119-K119)*Constants!$G$10,($H119-K119)*Constants!$G$10),0),"")</f>
        <v/>
      </c>
      <c r="AR119" s="88" t="str">
        <f>IF(ISNUMBER(L119),IF(AND(L119&lt;$H119,L119&lt;$AH119),IF($H119&gt;$AH119,($AH119-L119)*Constants!$G$10,($H119-L119)*Constants!$G$10),0),"")</f>
        <v/>
      </c>
      <c r="AS119" s="88" t="str">
        <f>IF(ISNUMBER(M119),IF(AND(M119&lt;$H119,M119&lt;$AH119),IF($H119&gt;$AH119,($AH119-M119)*Constants!$G$10,($H119-M119)*Constants!$G$10),0),"")</f>
        <v/>
      </c>
      <c r="AT119" s="88" t="str">
        <f>IF(ISNUMBER(N119),IF(AND(N119&lt;$H119,N119&lt;$AH119),IF($H119&gt;$AH119,($AH119-N119)*Constants!$G$10,($H119-N119)*Constants!$G$10),0),"")</f>
        <v/>
      </c>
      <c r="AU119" s="88" t="str">
        <f>IF(ISNUMBER(I119),IF(T119="C",(I119-Constants!$E$15-Constants!$E$14)*Constants!$G$11,0),"")</f>
        <v/>
      </c>
      <c r="AV119" s="88" t="str">
        <f>IF(ISNUMBER(J119),IF(U119="C",(J119-Constants!$E$15-Constants!$E$14)*Constants!$G$11,0),"")</f>
        <v/>
      </c>
      <c r="AW119" s="88" t="str">
        <f>IF(ISNUMBER(K119),IF(V119="C",(K119-Constants!$E$15-Constants!$E$14)*Constants!$G$11,0),"")</f>
        <v/>
      </c>
      <c r="AX119" s="88" t="str">
        <f>IF(ISNUMBER(L119),IF(W119="C",(L119-Constants!$E$15-Constants!$E$14)*Constants!$G$11,0),"")</f>
        <v/>
      </c>
      <c r="AY119" s="88" t="str">
        <f>IF(ISNUMBER(M119),IF(X119="C",(M119-Constants!$E$15-Constants!$E$14)*Constants!$G$11,0),"")</f>
        <v/>
      </c>
      <c r="AZ119" s="88" t="str">
        <f>IF(ISNUMBER(N119),IF(Y119="C",(N119-Constants!$E$15-Constants!$E$14)*Constants!$G$11,0),"")</f>
        <v/>
      </c>
      <c r="BA119" s="88" t="str">
        <f t="shared" si="75"/>
        <v/>
      </c>
      <c r="BB119" s="88" t="str">
        <f t="shared" si="76"/>
        <v/>
      </c>
      <c r="BC119" s="88" t="str">
        <f t="shared" si="77"/>
        <v/>
      </c>
      <c r="BD119" s="88" t="str">
        <f t="shared" si="77"/>
        <v/>
      </c>
      <c r="BE119" s="88" t="str">
        <f t="shared" si="78"/>
        <v/>
      </c>
      <c r="BF119" s="62" t="str">
        <f t="shared" si="79"/>
        <v/>
      </c>
      <c r="BG119" s="128" t="str">
        <f t="shared" si="80"/>
        <v/>
      </c>
      <c r="BH119" s="129" t="str">
        <f t="shared" si="81"/>
        <v/>
      </c>
      <c r="BI119" s="129" t="str">
        <f t="shared" si="82"/>
        <v/>
      </c>
      <c r="BJ119" s="129" t="str">
        <f t="shared" si="83"/>
        <v/>
      </c>
      <c r="BK119" s="129" t="str">
        <f t="shared" si="84"/>
        <v/>
      </c>
      <c r="BL119" s="129" t="str">
        <f t="shared" si="85"/>
        <v/>
      </c>
      <c r="BM119" s="129" t="str">
        <f t="shared" si="86"/>
        <v/>
      </c>
      <c r="BN119" s="129" t="str">
        <f t="shared" si="87"/>
        <v/>
      </c>
      <c r="BO119" s="130" t="str">
        <f t="shared" si="88"/>
        <v/>
      </c>
      <c r="BP119" s="18"/>
    </row>
    <row r="120" spans="1:68" x14ac:dyDescent="0.35">
      <c r="A120" s="32"/>
      <c r="B120" s="40"/>
      <c r="C120" s="14"/>
      <c r="D120" s="26">
        <v>1</v>
      </c>
      <c r="E120" s="51" t="s">
        <v>315</v>
      </c>
      <c r="F120" s="49"/>
      <c r="G120" s="47"/>
      <c r="H120" s="47"/>
      <c r="I120" s="47"/>
      <c r="J120" s="47"/>
      <c r="K120" s="47"/>
      <c r="L120" s="47"/>
      <c r="M120" s="47"/>
      <c r="N120" s="50"/>
      <c r="O120" s="69">
        <f t="shared" si="55"/>
        <v>57</v>
      </c>
      <c r="P120" s="70">
        <f t="shared" si="56"/>
        <v>64</v>
      </c>
      <c r="Q120" s="13" t="str">
        <f t="shared" si="57"/>
        <v/>
      </c>
      <c r="R120" s="13" t="str">
        <f t="shared" si="58"/>
        <v/>
      </c>
      <c r="S120" s="13" t="str">
        <f t="shared" si="59"/>
        <v/>
      </c>
      <c r="T120" s="13" t="str">
        <f t="shared" si="60"/>
        <v/>
      </c>
      <c r="U120" s="13" t="str">
        <f t="shared" si="61"/>
        <v/>
      </c>
      <c r="V120" s="13" t="str">
        <f t="shared" si="62"/>
        <v/>
      </c>
      <c r="W120" s="13" t="str">
        <f t="shared" si="63"/>
        <v/>
      </c>
      <c r="X120" s="13" t="str">
        <f t="shared" si="64"/>
        <v/>
      </c>
      <c r="Y120" s="13" t="str">
        <f t="shared" si="65"/>
        <v/>
      </c>
      <c r="Z120" s="58" t="str">
        <f t="shared" si="66"/>
        <v/>
      </c>
      <c r="AA120" s="186" t="str">
        <f t="shared" si="67"/>
        <v/>
      </c>
      <c r="AB120" s="186" t="str">
        <f t="shared" si="68"/>
        <v/>
      </c>
      <c r="AC120" s="186" t="str">
        <f t="shared" si="69"/>
        <v/>
      </c>
      <c r="AD120" s="186" t="str">
        <f t="shared" si="70"/>
        <v/>
      </c>
      <c r="AE120" s="186" t="str">
        <f t="shared" si="71"/>
        <v/>
      </c>
      <c r="AF120" s="186" t="str">
        <f t="shared" si="72"/>
        <v/>
      </c>
      <c r="AG120" s="59" t="str">
        <f t="shared" si="73"/>
        <v/>
      </c>
      <c r="AH120" s="58">
        <f t="shared" si="74"/>
        <v>0</v>
      </c>
      <c r="AI120" s="88" t="str">
        <f>IF(ISNUMBER(I120),IF(AND(I120&lt;$H120,$H120&gt;$AH120),IF(I120&gt;$AH120,($H120-I120)*Constants!$G$9,($H120-$AH120)*Constants!$G$9),0),"")</f>
        <v/>
      </c>
      <c r="AJ120" s="88" t="str">
        <f>IF(ISNUMBER(J120),IF(AND(J120&lt;$H120,$H120&gt;$AH120),IF(J120&gt;$AH120,($H120-J120)*Constants!$G$9,($H120-$AH120)*Constants!$G$9),0),"")</f>
        <v/>
      </c>
      <c r="AK120" s="88" t="str">
        <f>IF(ISNUMBER(K120),IF(AND(K120&lt;$H120,$H120&gt;$AH120),IF(K120&gt;$AH120,($H120-K120)*Constants!$G$9,($H120-$AH120)*Constants!$G$9),0),"")</f>
        <v/>
      </c>
      <c r="AL120" s="88" t="str">
        <f>IF(ISNUMBER(L120),IF(AND(L120&lt;$H120,$H120&gt;$AH120),IF(L120&gt;$AH120,($H120-L120)*Constants!$G$9,($H120-$AH120)*Constants!$G$9),0),"")</f>
        <v/>
      </c>
      <c r="AM120" s="88" t="str">
        <f>IF(ISNUMBER(M120),IF(AND(M120&lt;$H120,$H120&gt;$AH120),IF(M120&gt;$AH120,($H120-M120)*Constants!$G$9,($H120-$AH120)*Constants!$G$9),0),"")</f>
        <v/>
      </c>
      <c r="AN120" s="88" t="str">
        <f>IF(ISNUMBER(N120),IF(AND(N120&lt;$H120,$H120&gt;$AH120),IF(N120&gt;$AH120,($H120-N120)*Constants!$G$9,($H120-$AH120)*Constants!$G$9),0),"")</f>
        <v/>
      </c>
      <c r="AO120" s="88" t="str">
        <f>IF(ISNUMBER(I120),IF(AND(I120&lt;$H120,I120&lt;$AH120),IF($H120&gt;$AH120,($AH120-I120)*Constants!$G$10,($H120-I120)*Constants!$G$10),0),"")</f>
        <v/>
      </c>
      <c r="AP120" s="88" t="str">
        <f>IF(ISNUMBER(J120),IF(AND(J120&lt;$H120,J120&lt;$AH120),IF($H120&gt;$AH120,($AH120-J120)*Constants!$G$10,($H120-J120)*Constants!$G$10),0),"")</f>
        <v/>
      </c>
      <c r="AQ120" s="88" t="str">
        <f>IF(ISNUMBER(K120),IF(AND(K120&lt;$H120,K120&lt;$AH120),IF($H120&gt;$AH120,($AH120-K120)*Constants!$G$10,($H120-K120)*Constants!$G$10),0),"")</f>
        <v/>
      </c>
      <c r="AR120" s="88" t="str">
        <f>IF(ISNUMBER(L120),IF(AND(L120&lt;$H120,L120&lt;$AH120),IF($H120&gt;$AH120,($AH120-L120)*Constants!$G$10,($H120-L120)*Constants!$G$10),0),"")</f>
        <v/>
      </c>
      <c r="AS120" s="88" t="str">
        <f>IF(ISNUMBER(M120),IF(AND(M120&lt;$H120,M120&lt;$AH120),IF($H120&gt;$AH120,($AH120-M120)*Constants!$G$10,($H120-M120)*Constants!$G$10),0),"")</f>
        <v/>
      </c>
      <c r="AT120" s="88" t="str">
        <f>IF(ISNUMBER(N120),IF(AND(N120&lt;$H120,N120&lt;$AH120),IF($H120&gt;$AH120,($AH120-N120)*Constants!$G$10,($H120-N120)*Constants!$G$10),0),"")</f>
        <v/>
      </c>
      <c r="AU120" s="88" t="str">
        <f>IF(ISNUMBER(I120),IF(T120="C",(I120-Constants!$E$15-Constants!$E$14)*Constants!$G$11,0),"")</f>
        <v/>
      </c>
      <c r="AV120" s="88" t="str">
        <f>IF(ISNUMBER(J120),IF(U120="C",(J120-Constants!$E$15-Constants!$E$14)*Constants!$G$11,0),"")</f>
        <v/>
      </c>
      <c r="AW120" s="88" t="str">
        <f>IF(ISNUMBER(K120),IF(V120="C",(K120-Constants!$E$15-Constants!$E$14)*Constants!$G$11,0),"")</f>
        <v/>
      </c>
      <c r="AX120" s="88" t="str">
        <f>IF(ISNUMBER(L120),IF(W120="C",(L120-Constants!$E$15-Constants!$E$14)*Constants!$G$11,0),"")</f>
        <v/>
      </c>
      <c r="AY120" s="88" t="str">
        <f>IF(ISNUMBER(M120),IF(X120="C",(M120-Constants!$E$15-Constants!$E$14)*Constants!$G$11,0),"")</f>
        <v/>
      </c>
      <c r="AZ120" s="88" t="str">
        <f>IF(ISNUMBER(N120),IF(Y120="C",(N120-Constants!$E$15-Constants!$E$14)*Constants!$G$11,0),"")</f>
        <v/>
      </c>
      <c r="BA120" s="88" t="str">
        <f t="shared" si="75"/>
        <v/>
      </c>
      <c r="BB120" s="88" t="str">
        <f t="shared" si="76"/>
        <v/>
      </c>
      <c r="BC120" s="88" t="str">
        <f t="shared" si="77"/>
        <v/>
      </c>
      <c r="BD120" s="88" t="str">
        <f t="shared" si="77"/>
        <v/>
      </c>
      <c r="BE120" s="88" t="str">
        <f t="shared" si="78"/>
        <v/>
      </c>
      <c r="BF120" s="62" t="str">
        <f t="shared" si="79"/>
        <v/>
      </c>
      <c r="BG120" s="128" t="str">
        <f t="shared" si="80"/>
        <v/>
      </c>
      <c r="BH120" s="129" t="str">
        <f t="shared" si="81"/>
        <v/>
      </c>
      <c r="BI120" s="129" t="str">
        <f t="shared" si="82"/>
        <v/>
      </c>
      <c r="BJ120" s="129" t="str">
        <f t="shared" si="83"/>
        <v/>
      </c>
      <c r="BK120" s="129" t="str">
        <f t="shared" si="84"/>
        <v/>
      </c>
      <c r="BL120" s="129" t="str">
        <f t="shared" si="85"/>
        <v/>
      </c>
      <c r="BM120" s="129" t="str">
        <f t="shared" si="86"/>
        <v/>
      </c>
      <c r="BN120" s="129" t="str">
        <f t="shared" si="87"/>
        <v/>
      </c>
      <c r="BO120" s="130" t="str">
        <f t="shared" si="88"/>
        <v/>
      </c>
      <c r="BP120" s="18"/>
    </row>
    <row r="121" spans="1:68" x14ac:dyDescent="0.35">
      <c r="A121" s="32"/>
      <c r="B121" s="40"/>
      <c r="C121" s="14"/>
      <c r="D121" s="26">
        <v>1</v>
      </c>
      <c r="E121" s="51" t="s">
        <v>315</v>
      </c>
      <c r="F121" s="49"/>
      <c r="G121" s="47"/>
      <c r="H121" s="47"/>
      <c r="I121" s="47"/>
      <c r="J121" s="47"/>
      <c r="K121" s="47"/>
      <c r="L121" s="47"/>
      <c r="M121" s="47"/>
      <c r="N121" s="50"/>
      <c r="O121" s="69">
        <f t="shared" si="55"/>
        <v>57</v>
      </c>
      <c r="P121" s="70">
        <f t="shared" si="56"/>
        <v>64</v>
      </c>
      <c r="Q121" s="13" t="str">
        <f t="shared" si="57"/>
        <v/>
      </c>
      <c r="R121" s="13" t="str">
        <f t="shared" si="58"/>
        <v/>
      </c>
      <c r="S121" s="13" t="str">
        <f t="shared" si="59"/>
        <v/>
      </c>
      <c r="T121" s="13" t="str">
        <f t="shared" si="60"/>
        <v/>
      </c>
      <c r="U121" s="13" t="str">
        <f t="shared" si="61"/>
        <v/>
      </c>
      <c r="V121" s="13" t="str">
        <f t="shared" si="62"/>
        <v/>
      </c>
      <c r="W121" s="13" t="str">
        <f t="shared" si="63"/>
        <v/>
      </c>
      <c r="X121" s="13" t="str">
        <f t="shared" si="64"/>
        <v/>
      </c>
      <c r="Y121" s="13" t="str">
        <f t="shared" si="65"/>
        <v/>
      </c>
      <c r="Z121" s="58" t="str">
        <f t="shared" si="66"/>
        <v/>
      </c>
      <c r="AA121" s="186" t="str">
        <f t="shared" si="67"/>
        <v/>
      </c>
      <c r="AB121" s="186" t="str">
        <f t="shared" si="68"/>
        <v/>
      </c>
      <c r="AC121" s="186" t="str">
        <f t="shared" si="69"/>
        <v/>
      </c>
      <c r="AD121" s="186" t="str">
        <f t="shared" si="70"/>
        <v/>
      </c>
      <c r="AE121" s="186" t="str">
        <f t="shared" si="71"/>
        <v/>
      </c>
      <c r="AF121" s="186" t="str">
        <f t="shared" si="72"/>
        <v/>
      </c>
      <c r="AG121" s="59" t="str">
        <f t="shared" si="73"/>
        <v/>
      </c>
      <c r="AH121" s="58">
        <f t="shared" si="74"/>
        <v>0</v>
      </c>
      <c r="AI121" s="88" t="str">
        <f>IF(ISNUMBER(I121),IF(AND(I121&lt;$H121,$H121&gt;$AH121),IF(I121&gt;$AH121,($H121-I121)*Constants!$G$9,($H121-$AH121)*Constants!$G$9),0),"")</f>
        <v/>
      </c>
      <c r="AJ121" s="88" t="str">
        <f>IF(ISNUMBER(J121),IF(AND(J121&lt;$H121,$H121&gt;$AH121),IF(J121&gt;$AH121,($H121-J121)*Constants!$G$9,($H121-$AH121)*Constants!$G$9),0),"")</f>
        <v/>
      </c>
      <c r="AK121" s="88" t="str">
        <f>IF(ISNUMBER(K121),IF(AND(K121&lt;$H121,$H121&gt;$AH121),IF(K121&gt;$AH121,($H121-K121)*Constants!$G$9,($H121-$AH121)*Constants!$G$9),0),"")</f>
        <v/>
      </c>
      <c r="AL121" s="88" t="str">
        <f>IF(ISNUMBER(L121),IF(AND(L121&lt;$H121,$H121&gt;$AH121),IF(L121&gt;$AH121,($H121-L121)*Constants!$G$9,($H121-$AH121)*Constants!$G$9),0),"")</f>
        <v/>
      </c>
      <c r="AM121" s="88" t="str">
        <f>IF(ISNUMBER(M121),IF(AND(M121&lt;$H121,$H121&gt;$AH121),IF(M121&gt;$AH121,($H121-M121)*Constants!$G$9,($H121-$AH121)*Constants!$G$9),0),"")</f>
        <v/>
      </c>
      <c r="AN121" s="88" t="str">
        <f>IF(ISNUMBER(N121),IF(AND(N121&lt;$H121,$H121&gt;$AH121),IF(N121&gt;$AH121,($H121-N121)*Constants!$G$9,($H121-$AH121)*Constants!$G$9),0),"")</f>
        <v/>
      </c>
      <c r="AO121" s="88" t="str">
        <f>IF(ISNUMBER(I121),IF(AND(I121&lt;$H121,I121&lt;$AH121),IF($H121&gt;$AH121,($AH121-I121)*Constants!$G$10,($H121-I121)*Constants!$G$10),0),"")</f>
        <v/>
      </c>
      <c r="AP121" s="88" t="str">
        <f>IF(ISNUMBER(J121),IF(AND(J121&lt;$H121,J121&lt;$AH121),IF($H121&gt;$AH121,($AH121-J121)*Constants!$G$10,($H121-J121)*Constants!$G$10),0),"")</f>
        <v/>
      </c>
      <c r="AQ121" s="88" t="str">
        <f>IF(ISNUMBER(K121),IF(AND(K121&lt;$H121,K121&lt;$AH121),IF($H121&gt;$AH121,($AH121-K121)*Constants!$G$10,($H121-K121)*Constants!$G$10),0),"")</f>
        <v/>
      </c>
      <c r="AR121" s="88" t="str">
        <f>IF(ISNUMBER(L121),IF(AND(L121&lt;$H121,L121&lt;$AH121),IF($H121&gt;$AH121,($AH121-L121)*Constants!$G$10,($H121-L121)*Constants!$G$10),0),"")</f>
        <v/>
      </c>
      <c r="AS121" s="88" t="str">
        <f>IF(ISNUMBER(M121),IF(AND(M121&lt;$H121,M121&lt;$AH121),IF($H121&gt;$AH121,($AH121-M121)*Constants!$G$10,($H121-M121)*Constants!$G$10),0),"")</f>
        <v/>
      </c>
      <c r="AT121" s="88" t="str">
        <f>IF(ISNUMBER(N121),IF(AND(N121&lt;$H121,N121&lt;$AH121),IF($H121&gt;$AH121,($AH121-N121)*Constants!$G$10,($H121-N121)*Constants!$G$10),0),"")</f>
        <v/>
      </c>
      <c r="AU121" s="88" t="str">
        <f>IF(ISNUMBER(I121),IF(T121="C",(I121-Constants!$E$15-Constants!$E$14)*Constants!$G$11,0),"")</f>
        <v/>
      </c>
      <c r="AV121" s="88" t="str">
        <f>IF(ISNUMBER(J121),IF(U121="C",(J121-Constants!$E$15-Constants!$E$14)*Constants!$G$11,0),"")</f>
        <v/>
      </c>
      <c r="AW121" s="88" t="str">
        <f>IF(ISNUMBER(K121),IF(V121="C",(K121-Constants!$E$15-Constants!$E$14)*Constants!$G$11,0),"")</f>
        <v/>
      </c>
      <c r="AX121" s="88" t="str">
        <f>IF(ISNUMBER(L121),IF(W121="C",(L121-Constants!$E$15-Constants!$E$14)*Constants!$G$11,0),"")</f>
        <v/>
      </c>
      <c r="AY121" s="88" t="str">
        <f>IF(ISNUMBER(M121),IF(X121="C",(M121-Constants!$E$15-Constants!$E$14)*Constants!$G$11,0),"")</f>
        <v/>
      </c>
      <c r="AZ121" s="88" t="str">
        <f>IF(ISNUMBER(N121),IF(Y121="C",(N121-Constants!$E$15-Constants!$E$14)*Constants!$G$11,0),"")</f>
        <v/>
      </c>
      <c r="BA121" s="88" t="str">
        <f t="shared" si="75"/>
        <v/>
      </c>
      <c r="BB121" s="88" t="str">
        <f t="shared" si="76"/>
        <v/>
      </c>
      <c r="BC121" s="88" t="str">
        <f t="shared" si="77"/>
        <v/>
      </c>
      <c r="BD121" s="88" t="str">
        <f t="shared" si="77"/>
        <v/>
      </c>
      <c r="BE121" s="88" t="str">
        <f t="shared" si="78"/>
        <v/>
      </c>
      <c r="BF121" s="62" t="str">
        <f t="shared" si="79"/>
        <v/>
      </c>
      <c r="BG121" s="128" t="str">
        <f t="shared" si="80"/>
        <v/>
      </c>
      <c r="BH121" s="129" t="str">
        <f t="shared" si="81"/>
        <v/>
      </c>
      <c r="BI121" s="129" t="str">
        <f t="shared" si="82"/>
        <v/>
      </c>
      <c r="BJ121" s="129" t="str">
        <f t="shared" si="83"/>
        <v/>
      </c>
      <c r="BK121" s="129" t="str">
        <f t="shared" si="84"/>
        <v/>
      </c>
      <c r="BL121" s="129" t="str">
        <f t="shared" si="85"/>
        <v/>
      </c>
      <c r="BM121" s="129" t="str">
        <f t="shared" si="86"/>
        <v/>
      </c>
      <c r="BN121" s="129" t="str">
        <f t="shared" si="87"/>
        <v/>
      </c>
      <c r="BO121" s="130" t="str">
        <f t="shared" si="88"/>
        <v/>
      </c>
      <c r="BP121" s="18"/>
    </row>
    <row r="122" spans="1:68" x14ac:dyDescent="0.35">
      <c r="A122" s="32"/>
      <c r="B122" s="40"/>
      <c r="C122" s="14"/>
      <c r="D122" s="26">
        <v>1</v>
      </c>
      <c r="E122" s="51" t="s">
        <v>315</v>
      </c>
      <c r="F122" s="49"/>
      <c r="G122" s="47"/>
      <c r="H122" s="47"/>
      <c r="I122" s="47"/>
      <c r="J122" s="47"/>
      <c r="K122" s="47"/>
      <c r="L122" s="47"/>
      <c r="M122" s="47"/>
      <c r="N122" s="50"/>
      <c r="O122" s="69">
        <f t="shared" si="55"/>
        <v>57</v>
      </c>
      <c r="P122" s="70">
        <f t="shared" si="56"/>
        <v>64</v>
      </c>
      <c r="Q122" s="13" t="str">
        <f t="shared" si="57"/>
        <v/>
      </c>
      <c r="R122" s="13" t="str">
        <f t="shared" si="58"/>
        <v/>
      </c>
      <c r="S122" s="13" t="str">
        <f t="shared" si="59"/>
        <v/>
      </c>
      <c r="T122" s="13" t="str">
        <f t="shared" si="60"/>
        <v/>
      </c>
      <c r="U122" s="13" t="str">
        <f t="shared" si="61"/>
        <v/>
      </c>
      <c r="V122" s="13" t="str">
        <f t="shared" si="62"/>
        <v/>
      </c>
      <c r="W122" s="13" t="str">
        <f t="shared" si="63"/>
        <v/>
      </c>
      <c r="X122" s="13" t="str">
        <f t="shared" si="64"/>
        <v/>
      </c>
      <c r="Y122" s="13" t="str">
        <f t="shared" si="65"/>
        <v/>
      </c>
      <c r="Z122" s="58" t="str">
        <f t="shared" si="66"/>
        <v/>
      </c>
      <c r="AA122" s="186" t="str">
        <f t="shared" si="67"/>
        <v/>
      </c>
      <c r="AB122" s="186" t="str">
        <f t="shared" si="68"/>
        <v/>
      </c>
      <c r="AC122" s="186" t="str">
        <f t="shared" si="69"/>
        <v/>
      </c>
      <c r="AD122" s="186" t="str">
        <f t="shared" si="70"/>
        <v/>
      </c>
      <c r="AE122" s="186" t="str">
        <f t="shared" si="71"/>
        <v/>
      </c>
      <c r="AF122" s="186" t="str">
        <f t="shared" si="72"/>
        <v/>
      </c>
      <c r="AG122" s="59" t="str">
        <f t="shared" si="73"/>
        <v/>
      </c>
      <c r="AH122" s="58">
        <f t="shared" si="74"/>
        <v>0</v>
      </c>
      <c r="AI122" s="88" t="str">
        <f>IF(ISNUMBER(I122),IF(AND(I122&lt;$H122,$H122&gt;$AH122),IF(I122&gt;$AH122,($H122-I122)*Constants!$G$9,($H122-$AH122)*Constants!$G$9),0),"")</f>
        <v/>
      </c>
      <c r="AJ122" s="88" t="str">
        <f>IF(ISNUMBER(J122),IF(AND(J122&lt;$H122,$H122&gt;$AH122),IF(J122&gt;$AH122,($H122-J122)*Constants!$G$9,($H122-$AH122)*Constants!$G$9),0),"")</f>
        <v/>
      </c>
      <c r="AK122" s="88" t="str">
        <f>IF(ISNUMBER(K122),IF(AND(K122&lt;$H122,$H122&gt;$AH122),IF(K122&gt;$AH122,($H122-K122)*Constants!$G$9,($H122-$AH122)*Constants!$G$9),0),"")</f>
        <v/>
      </c>
      <c r="AL122" s="88" t="str">
        <f>IF(ISNUMBER(L122),IF(AND(L122&lt;$H122,$H122&gt;$AH122),IF(L122&gt;$AH122,($H122-L122)*Constants!$G$9,($H122-$AH122)*Constants!$G$9),0),"")</f>
        <v/>
      </c>
      <c r="AM122" s="88" t="str">
        <f>IF(ISNUMBER(M122),IF(AND(M122&lt;$H122,$H122&gt;$AH122),IF(M122&gt;$AH122,($H122-M122)*Constants!$G$9,($H122-$AH122)*Constants!$G$9),0),"")</f>
        <v/>
      </c>
      <c r="AN122" s="88" t="str">
        <f>IF(ISNUMBER(N122),IF(AND(N122&lt;$H122,$H122&gt;$AH122),IF(N122&gt;$AH122,($H122-N122)*Constants!$G$9,($H122-$AH122)*Constants!$G$9),0),"")</f>
        <v/>
      </c>
      <c r="AO122" s="88" t="str">
        <f>IF(ISNUMBER(I122),IF(AND(I122&lt;$H122,I122&lt;$AH122),IF($H122&gt;$AH122,($AH122-I122)*Constants!$G$10,($H122-I122)*Constants!$G$10),0),"")</f>
        <v/>
      </c>
      <c r="AP122" s="88" t="str">
        <f>IF(ISNUMBER(J122),IF(AND(J122&lt;$H122,J122&lt;$AH122),IF($H122&gt;$AH122,($AH122-J122)*Constants!$G$10,($H122-J122)*Constants!$G$10),0),"")</f>
        <v/>
      </c>
      <c r="AQ122" s="88" t="str">
        <f>IF(ISNUMBER(K122),IF(AND(K122&lt;$H122,K122&lt;$AH122),IF($H122&gt;$AH122,($AH122-K122)*Constants!$G$10,($H122-K122)*Constants!$G$10),0),"")</f>
        <v/>
      </c>
      <c r="AR122" s="88" t="str">
        <f>IF(ISNUMBER(L122),IF(AND(L122&lt;$H122,L122&lt;$AH122),IF($H122&gt;$AH122,($AH122-L122)*Constants!$G$10,($H122-L122)*Constants!$G$10),0),"")</f>
        <v/>
      </c>
      <c r="AS122" s="88" t="str">
        <f>IF(ISNUMBER(M122),IF(AND(M122&lt;$H122,M122&lt;$AH122),IF($H122&gt;$AH122,($AH122-M122)*Constants!$G$10,($H122-M122)*Constants!$G$10),0),"")</f>
        <v/>
      </c>
      <c r="AT122" s="88" t="str">
        <f>IF(ISNUMBER(N122),IF(AND(N122&lt;$H122,N122&lt;$AH122),IF($H122&gt;$AH122,($AH122-N122)*Constants!$G$10,($H122-N122)*Constants!$G$10),0),"")</f>
        <v/>
      </c>
      <c r="AU122" s="88" t="str">
        <f>IF(ISNUMBER(I122),IF(T122="C",(I122-Constants!$E$15-Constants!$E$14)*Constants!$G$11,0),"")</f>
        <v/>
      </c>
      <c r="AV122" s="88" t="str">
        <f>IF(ISNUMBER(J122),IF(U122="C",(J122-Constants!$E$15-Constants!$E$14)*Constants!$G$11,0),"")</f>
        <v/>
      </c>
      <c r="AW122" s="88" t="str">
        <f>IF(ISNUMBER(K122),IF(V122="C",(K122-Constants!$E$15-Constants!$E$14)*Constants!$G$11,0),"")</f>
        <v/>
      </c>
      <c r="AX122" s="88" t="str">
        <f>IF(ISNUMBER(L122),IF(W122="C",(L122-Constants!$E$15-Constants!$E$14)*Constants!$G$11,0),"")</f>
        <v/>
      </c>
      <c r="AY122" s="88" t="str">
        <f>IF(ISNUMBER(M122),IF(X122="C",(M122-Constants!$E$15-Constants!$E$14)*Constants!$G$11,0),"")</f>
        <v/>
      </c>
      <c r="AZ122" s="88" t="str">
        <f>IF(ISNUMBER(N122),IF(Y122="C",(N122-Constants!$E$15-Constants!$E$14)*Constants!$G$11,0),"")</f>
        <v/>
      </c>
      <c r="BA122" s="88" t="str">
        <f t="shared" si="75"/>
        <v/>
      </c>
      <c r="BB122" s="88" t="str">
        <f t="shared" si="76"/>
        <v/>
      </c>
      <c r="BC122" s="88" t="str">
        <f t="shared" si="77"/>
        <v/>
      </c>
      <c r="BD122" s="88" t="str">
        <f t="shared" si="77"/>
        <v/>
      </c>
      <c r="BE122" s="88" t="str">
        <f t="shared" si="78"/>
        <v/>
      </c>
      <c r="BF122" s="62" t="str">
        <f t="shared" si="79"/>
        <v/>
      </c>
      <c r="BG122" s="128" t="str">
        <f t="shared" si="80"/>
        <v/>
      </c>
      <c r="BH122" s="129" t="str">
        <f t="shared" si="81"/>
        <v/>
      </c>
      <c r="BI122" s="129" t="str">
        <f t="shared" si="82"/>
        <v/>
      </c>
      <c r="BJ122" s="129" t="str">
        <f t="shared" si="83"/>
        <v/>
      </c>
      <c r="BK122" s="129" t="str">
        <f t="shared" si="84"/>
        <v/>
      </c>
      <c r="BL122" s="129" t="str">
        <f t="shared" si="85"/>
        <v/>
      </c>
      <c r="BM122" s="129" t="str">
        <f t="shared" si="86"/>
        <v/>
      </c>
      <c r="BN122" s="129" t="str">
        <f t="shared" si="87"/>
        <v/>
      </c>
      <c r="BO122" s="130" t="str">
        <f t="shared" si="88"/>
        <v/>
      </c>
      <c r="BP122" s="18"/>
    </row>
    <row r="123" spans="1:68" x14ac:dyDescent="0.35">
      <c r="A123" s="32"/>
      <c r="B123" s="40"/>
      <c r="C123" s="14"/>
      <c r="D123" s="26">
        <v>1</v>
      </c>
      <c r="E123" s="51" t="s">
        <v>315</v>
      </c>
      <c r="F123" s="49"/>
      <c r="G123" s="47"/>
      <c r="H123" s="47"/>
      <c r="I123" s="47"/>
      <c r="J123" s="47"/>
      <c r="K123" s="47"/>
      <c r="L123" s="47"/>
      <c r="M123" s="47"/>
      <c r="N123" s="50"/>
      <c r="O123" s="69">
        <f t="shared" si="55"/>
        <v>57</v>
      </c>
      <c r="P123" s="70">
        <f t="shared" si="56"/>
        <v>64</v>
      </c>
      <c r="Q123" s="13" t="str">
        <f t="shared" si="57"/>
        <v/>
      </c>
      <c r="R123" s="13" t="str">
        <f t="shared" si="58"/>
        <v/>
      </c>
      <c r="S123" s="13" t="str">
        <f t="shared" si="59"/>
        <v/>
      </c>
      <c r="T123" s="13" t="str">
        <f t="shared" si="60"/>
        <v/>
      </c>
      <c r="U123" s="13" t="str">
        <f t="shared" si="61"/>
        <v/>
      </c>
      <c r="V123" s="13" t="str">
        <f t="shared" si="62"/>
        <v/>
      </c>
      <c r="W123" s="13" t="str">
        <f t="shared" si="63"/>
        <v/>
      </c>
      <c r="X123" s="13" t="str">
        <f t="shared" si="64"/>
        <v/>
      </c>
      <c r="Y123" s="13" t="str">
        <f t="shared" si="65"/>
        <v/>
      </c>
      <c r="Z123" s="58" t="str">
        <f t="shared" si="66"/>
        <v/>
      </c>
      <c r="AA123" s="186" t="str">
        <f t="shared" si="67"/>
        <v/>
      </c>
      <c r="AB123" s="186" t="str">
        <f t="shared" si="68"/>
        <v/>
      </c>
      <c r="AC123" s="186" t="str">
        <f t="shared" si="69"/>
        <v/>
      </c>
      <c r="AD123" s="186" t="str">
        <f t="shared" si="70"/>
        <v/>
      </c>
      <c r="AE123" s="186" t="str">
        <f t="shared" si="71"/>
        <v/>
      </c>
      <c r="AF123" s="186" t="str">
        <f t="shared" si="72"/>
        <v/>
      </c>
      <c r="AG123" s="59" t="str">
        <f t="shared" si="73"/>
        <v/>
      </c>
      <c r="AH123" s="58">
        <f t="shared" si="74"/>
        <v>0</v>
      </c>
      <c r="AI123" s="88" t="str">
        <f>IF(ISNUMBER(I123),IF(AND(I123&lt;$H123,$H123&gt;$AH123),IF(I123&gt;$AH123,($H123-I123)*Constants!$G$9,($H123-$AH123)*Constants!$G$9),0),"")</f>
        <v/>
      </c>
      <c r="AJ123" s="88" t="str">
        <f>IF(ISNUMBER(J123),IF(AND(J123&lt;$H123,$H123&gt;$AH123),IF(J123&gt;$AH123,($H123-J123)*Constants!$G$9,($H123-$AH123)*Constants!$G$9),0),"")</f>
        <v/>
      </c>
      <c r="AK123" s="88" t="str">
        <f>IF(ISNUMBER(K123),IF(AND(K123&lt;$H123,$H123&gt;$AH123),IF(K123&gt;$AH123,($H123-K123)*Constants!$G$9,($H123-$AH123)*Constants!$G$9),0),"")</f>
        <v/>
      </c>
      <c r="AL123" s="88" t="str">
        <f>IF(ISNUMBER(L123),IF(AND(L123&lt;$H123,$H123&gt;$AH123),IF(L123&gt;$AH123,($H123-L123)*Constants!$G$9,($H123-$AH123)*Constants!$G$9),0),"")</f>
        <v/>
      </c>
      <c r="AM123" s="88" t="str">
        <f>IF(ISNUMBER(M123),IF(AND(M123&lt;$H123,$H123&gt;$AH123),IF(M123&gt;$AH123,($H123-M123)*Constants!$G$9,($H123-$AH123)*Constants!$G$9),0),"")</f>
        <v/>
      </c>
      <c r="AN123" s="88" t="str">
        <f>IF(ISNUMBER(N123),IF(AND(N123&lt;$H123,$H123&gt;$AH123),IF(N123&gt;$AH123,($H123-N123)*Constants!$G$9,($H123-$AH123)*Constants!$G$9),0),"")</f>
        <v/>
      </c>
      <c r="AO123" s="88" t="str">
        <f>IF(ISNUMBER(I123),IF(AND(I123&lt;$H123,I123&lt;$AH123),IF($H123&gt;$AH123,($AH123-I123)*Constants!$G$10,($H123-I123)*Constants!$G$10),0),"")</f>
        <v/>
      </c>
      <c r="AP123" s="88" t="str">
        <f>IF(ISNUMBER(J123),IF(AND(J123&lt;$H123,J123&lt;$AH123),IF($H123&gt;$AH123,($AH123-J123)*Constants!$G$10,($H123-J123)*Constants!$G$10),0),"")</f>
        <v/>
      </c>
      <c r="AQ123" s="88" t="str">
        <f>IF(ISNUMBER(K123),IF(AND(K123&lt;$H123,K123&lt;$AH123),IF($H123&gt;$AH123,($AH123-K123)*Constants!$G$10,($H123-K123)*Constants!$G$10),0),"")</f>
        <v/>
      </c>
      <c r="AR123" s="88" t="str">
        <f>IF(ISNUMBER(L123),IF(AND(L123&lt;$H123,L123&lt;$AH123),IF($H123&gt;$AH123,($AH123-L123)*Constants!$G$10,($H123-L123)*Constants!$G$10),0),"")</f>
        <v/>
      </c>
      <c r="AS123" s="88" t="str">
        <f>IF(ISNUMBER(M123),IF(AND(M123&lt;$H123,M123&lt;$AH123),IF($H123&gt;$AH123,($AH123-M123)*Constants!$G$10,($H123-M123)*Constants!$G$10),0),"")</f>
        <v/>
      </c>
      <c r="AT123" s="88" t="str">
        <f>IF(ISNUMBER(N123),IF(AND(N123&lt;$H123,N123&lt;$AH123),IF($H123&gt;$AH123,($AH123-N123)*Constants!$G$10,($H123-N123)*Constants!$G$10),0),"")</f>
        <v/>
      </c>
      <c r="AU123" s="88" t="str">
        <f>IF(ISNUMBER(I123),IF(T123="C",(I123-Constants!$E$15-Constants!$E$14)*Constants!$G$11,0),"")</f>
        <v/>
      </c>
      <c r="AV123" s="88" t="str">
        <f>IF(ISNUMBER(J123),IF(U123="C",(J123-Constants!$E$15-Constants!$E$14)*Constants!$G$11,0),"")</f>
        <v/>
      </c>
      <c r="AW123" s="88" t="str">
        <f>IF(ISNUMBER(K123),IF(V123="C",(K123-Constants!$E$15-Constants!$E$14)*Constants!$G$11,0),"")</f>
        <v/>
      </c>
      <c r="AX123" s="88" t="str">
        <f>IF(ISNUMBER(L123),IF(W123="C",(L123-Constants!$E$15-Constants!$E$14)*Constants!$G$11,0),"")</f>
        <v/>
      </c>
      <c r="AY123" s="88" t="str">
        <f>IF(ISNUMBER(M123),IF(X123="C",(M123-Constants!$E$15-Constants!$E$14)*Constants!$G$11,0),"")</f>
        <v/>
      </c>
      <c r="AZ123" s="88" t="str">
        <f>IF(ISNUMBER(N123),IF(Y123="C",(N123-Constants!$E$15-Constants!$E$14)*Constants!$G$11,0),"")</f>
        <v/>
      </c>
      <c r="BA123" s="88" t="str">
        <f t="shared" si="75"/>
        <v/>
      </c>
      <c r="BB123" s="88" t="str">
        <f t="shared" si="76"/>
        <v/>
      </c>
      <c r="BC123" s="88" t="str">
        <f t="shared" si="77"/>
        <v/>
      </c>
      <c r="BD123" s="88" t="str">
        <f t="shared" si="77"/>
        <v/>
      </c>
      <c r="BE123" s="88" t="str">
        <f t="shared" si="78"/>
        <v/>
      </c>
      <c r="BF123" s="62" t="str">
        <f t="shared" si="79"/>
        <v/>
      </c>
      <c r="BG123" s="128" t="str">
        <f t="shared" si="80"/>
        <v/>
      </c>
      <c r="BH123" s="129" t="str">
        <f t="shared" si="81"/>
        <v/>
      </c>
      <c r="BI123" s="129" t="str">
        <f t="shared" si="82"/>
        <v/>
      </c>
      <c r="BJ123" s="129" t="str">
        <f t="shared" si="83"/>
        <v/>
      </c>
      <c r="BK123" s="129" t="str">
        <f t="shared" si="84"/>
        <v/>
      </c>
      <c r="BL123" s="129" t="str">
        <f t="shared" si="85"/>
        <v/>
      </c>
      <c r="BM123" s="129" t="str">
        <f t="shared" si="86"/>
        <v/>
      </c>
      <c r="BN123" s="129" t="str">
        <f t="shared" si="87"/>
        <v/>
      </c>
      <c r="BO123" s="130" t="str">
        <f t="shared" si="88"/>
        <v/>
      </c>
      <c r="BP123" s="18"/>
    </row>
    <row r="124" spans="1:68" x14ac:dyDescent="0.35">
      <c r="A124" s="32"/>
      <c r="B124" s="40"/>
      <c r="C124" s="14"/>
      <c r="D124" s="26">
        <v>1</v>
      </c>
      <c r="E124" s="51" t="s">
        <v>315</v>
      </c>
      <c r="F124" s="49"/>
      <c r="G124" s="47"/>
      <c r="H124" s="47"/>
      <c r="I124" s="47"/>
      <c r="J124" s="47"/>
      <c r="K124" s="47"/>
      <c r="L124" s="47"/>
      <c r="M124" s="47"/>
      <c r="N124" s="50"/>
      <c r="O124" s="69">
        <f t="shared" si="55"/>
        <v>57</v>
      </c>
      <c r="P124" s="70">
        <f t="shared" si="56"/>
        <v>64</v>
      </c>
      <c r="Q124" s="13" t="str">
        <f t="shared" si="57"/>
        <v/>
      </c>
      <c r="R124" s="13" t="str">
        <f t="shared" si="58"/>
        <v/>
      </c>
      <c r="S124" s="13" t="str">
        <f t="shared" si="59"/>
        <v/>
      </c>
      <c r="T124" s="13" t="str">
        <f t="shared" si="60"/>
        <v/>
      </c>
      <c r="U124" s="13" t="str">
        <f t="shared" si="61"/>
        <v/>
      </c>
      <c r="V124" s="13" t="str">
        <f t="shared" si="62"/>
        <v/>
      </c>
      <c r="W124" s="13" t="str">
        <f t="shared" si="63"/>
        <v/>
      </c>
      <c r="X124" s="13" t="str">
        <f t="shared" si="64"/>
        <v/>
      </c>
      <c r="Y124" s="13" t="str">
        <f t="shared" si="65"/>
        <v/>
      </c>
      <c r="Z124" s="58" t="str">
        <f t="shared" si="66"/>
        <v/>
      </c>
      <c r="AA124" s="186" t="str">
        <f t="shared" si="67"/>
        <v/>
      </c>
      <c r="AB124" s="186" t="str">
        <f t="shared" si="68"/>
        <v/>
      </c>
      <c r="AC124" s="186" t="str">
        <f t="shared" si="69"/>
        <v/>
      </c>
      <c r="AD124" s="186" t="str">
        <f t="shared" si="70"/>
        <v/>
      </c>
      <c r="AE124" s="186" t="str">
        <f t="shared" si="71"/>
        <v/>
      </c>
      <c r="AF124" s="186" t="str">
        <f t="shared" si="72"/>
        <v/>
      </c>
      <c r="AG124" s="59" t="str">
        <f t="shared" si="73"/>
        <v/>
      </c>
      <c r="AH124" s="58">
        <f t="shared" si="74"/>
        <v>0</v>
      </c>
      <c r="AI124" s="88" t="str">
        <f>IF(ISNUMBER(I124),IF(AND(I124&lt;$H124,$H124&gt;$AH124),IF(I124&gt;$AH124,($H124-I124)*Constants!$G$9,($H124-$AH124)*Constants!$G$9),0),"")</f>
        <v/>
      </c>
      <c r="AJ124" s="88" t="str">
        <f>IF(ISNUMBER(J124),IF(AND(J124&lt;$H124,$H124&gt;$AH124),IF(J124&gt;$AH124,($H124-J124)*Constants!$G$9,($H124-$AH124)*Constants!$G$9),0),"")</f>
        <v/>
      </c>
      <c r="AK124" s="88" t="str">
        <f>IF(ISNUMBER(K124),IF(AND(K124&lt;$H124,$H124&gt;$AH124),IF(K124&gt;$AH124,($H124-K124)*Constants!$G$9,($H124-$AH124)*Constants!$G$9),0),"")</f>
        <v/>
      </c>
      <c r="AL124" s="88" t="str">
        <f>IF(ISNUMBER(L124),IF(AND(L124&lt;$H124,$H124&gt;$AH124),IF(L124&gt;$AH124,($H124-L124)*Constants!$G$9,($H124-$AH124)*Constants!$G$9),0),"")</f>
        <v/>
      </c>
      <c r="AM124" s="88" t="str">
        <f>IF(ISNUMBER(M124),IF(AND(M124&lt;$H124,$H124&gt;$AH124),IF(M124&gt;$AH124,($H124-M124)*Constants!$G$9,($H124-$AH124)*Constants!$G$9),0),"")</f>
        <v/>
      </c>
      <c r="AN124" s="88" t="str">
        <f>IF(ISNUMBER(N124),IF(AND(N124&lt;$H124,$H124&gt;$AH124),IF(N124&gt;$AH124,($H124-N124)*Constants!$G$9,($H124-$AH124)*Constants!$G$9),0),"")</f>
        <v/>
      </c>
      <c r="AO124" s="88" t="str">
        <f>IF(ISNUMBER(I124),IF(AND(I124&lt;$H124,I124&lt;$AH124),IF($H124&gt;$AH124,($AH124-I124)*Constants!$G$10,($H124-I124)*Constants!$G$10),0),"")</f>
        <v/>
      </c>
      <c r="AP124" s="88" t="str">
        <f>IF(ISNUMBER(J124),IF(AND(J124&lt;$H124,J124&lt;$AH124),IF($H124&gt;$AH124,($AH124-J124)*Constants!$G$10,($H124-J124)*Constants!$G$10),0),"")</f>
        <v/>
      </c>
      <c r="AQ124" s="88" t="str">
        <f>IF(ISNUMBER(K124),IF(AND(K124&lt;$H124,K124&lt;$AH124),IF($H124&gt;$AH124,($AH124-K124)*Constants!$G$10,($H124-K124)*Constants!$G$10),0),"")</f>
        <v/>
      </c>
      <c r="AR124" s="88" t="str">
        <f>IF(ISNUMBER(L124),IF(AND(L124&lt;$H124,L124&lt;$AH124),IF($H124&gt;$AH124,($AH124-L124)*Constants!$G$10,($H124-L124)*Constants!$G$10),0),"")</f>
        <v/>
      </c>
      <c r="AS124" s="88" t="str">
        <f>IF(ISNUMBER(M124),IF(AND(M124&lt;$H124,M124&lt;$AH124),IF($H124&gt;$AH124,($AH124-M124)*Constants!$G$10,($H124-M124)*Constants!$G$10),0),"")</f>
        <v/>
      </c>
      <c r="AT124" s="88" t="str">
        <f>IF(ISNUMBER(N124),IF(AND(N124&lt;$H124,N124&lt;$AH124),IF($H124&gt;$AH124,($AH124-N124)*Constants!$G$10,($H124-N124)*Constants!$G$10),0),"")</f>
        <v/>
      </c>
      <c r="AU124" s="88" t="str">
        <f>IF(ISNUMBER(I124),IF(T124="C",(I124-Constants!$E$15-Constants!$E$14)*Constants!$G$11,0),"")</f>
        <v/>
      </c>
      <c r="AV124" s="88" t="str">
        <f>IF(ISNUMBER(J124),IF(U124="C",(J124-Constants!$E$15-Constants!$E$14)*Constants!$G$11,0),"")</f>
        <v/>
      </c>
      <c r="AW124" s="88" t="str">
        <f>IF(ISNUMBER(K124),IF(V124="C",(K124-Constants!$E$15-Constants!$E$14)*Constants!$G$11,0),"")</f>
        <v/>
      </c>
      <c r="AX124" s="88" t="str">
        <f>IF(ISNUMBER(L124),IF(W124="C",(L124-Constants!$E$15-Constants!$E$14)*Constants!$G$11,0),"")</f>
        <v/>
      </c>
      <c r="AY124" s="88" t="str">
        <f>IF(ISNUMBER(M124),IF(X124="C",(M124-Constants!$E$15-Constants!$E$14)*Constants!$G$11,0),"")</f>
        <v/>
      </c>
      <c r="AZ124" s="88" t="str">
        <f>IF(ISNUMBER(N124),IF(Y124="C",(N124-Constants!$E$15-Constants!$E$14)*Constants!$G$11,0),"")</f>
        <v/>
      </c>
      <c r="BA124" s="88" t="str">
        <f t="shared" si="75"/>
        <v/>
      </c>
      <c r="BB124" s="88" t="str">
        <f t="shared" si="76"/>
        <v/>
      </c>
      <c r="BC124" s="88" t="str">
        <f t="shared" si="77"/>
        <v/>
      </c>
      <c r="BD124" s="88" t="str">
        <f t="shared" si="77"/>
        <v/>
      </c>
      <c r="BE124" s="88" t="str">
        <f t="shared" si="78"/>
        <v/>
      </c>
      <c r="BF124" s="62" t="str">
        <f t="shared" si="79"/>
        <v/>
      </c>
      <c r="BG124" s="128" t="str">
        <f t="shared" si="80"/>
        <v/>
      </c>
      <c r="BH124" s="129" t="str">
        <f t="shared" si="81"/>
        <v/>
      </c>
      <c r="BI124" s="129" t="str">
        <f t="shared" si="82"/>
        <v/>
      </c>
      <c r="BJ124" s="129" t="str">
        <f t="shared" si="83"/>
        <v/>
      </c>
      <c r="BK124" s="129" t="str">
        <f t="shared" si="84"/>
        <v/>
      </c>
      <c r="BL124" s="129" t="str">
        <f t="shared" si="85"/>
        <v/>
      </c>
      <c r="BM124" s="129" t="str">
        <f t="shared" si="86"/>
        <v/>
      </c>
      <c r="BN124" s="129" t="str">
        <f t="shared" si="87"/>
        <v/>
      </c>
      <c r="BO124" s="130" t="str">
        <f t="shared" si="88"/>
        <v/>
      </c>
      <c r="BP124" s="18"/>
    </row>
    <row r="125" spans="1:68" x14ac:dyDescent="0.35">
      <c r="A125" s="32"/>
      <c r="B125" s="40"/>
      <c r="C125" s="14"/>
      <c r="D125" s="26">
        <v>1</v>
      </c>
      <c r="E125" s="51" t="s">
        <v>315</v>
      </c>
      <c r="F125" s="49"/>
      <c r="G125" s="47"/>
      <c r="H125" s="47"/>
      <c r="I125" s="47"/>
      <c r="J125" s="47"/>
      <c r="K125" s="47"/>
      <c r="L125" s="47"/>
      <c r="M125" s="47"/>
      <c r="N125" s="50"/>
      <c r="O125" s="69">
        <f t="shared" si="55"/>
        <v>57</v>
      </c>
      <c r="P125" s="70">
        <f t="shared" si="56"/>
        <v>64</v>
      </c>
      <c r="Q125" s="13" t="str">
        <f t="shared" si="57"/>
        <v/>
      </c>
      <c r="R125" s="13" t="str">
        <f t="shared" si="58"/>
        <v/>
      </c>
      <c r="S125" s="13" t="str">
        <f t="shared" si="59"/>
        <v/>
      </c>
      <c r="T125" s="13" t="str">
        <f t="shared" si="60"/>
        <v/>
      </c>
      <c r="U125" s="13" t="str">
        <f t="shared" si="61"/>
        <v/>
      </c>
      <c r="V125" s="13" t="str">
        <f t="shared" si="62"/>
        <v/>
      </c>
      <c r="W125" s="13" t="str">
        <f t="shared" si="63"/>
        <v/>
      </c>
      <c r="X125" s="13" t="str">
        <f t="shared" si="64"/>
        <v/>
      </c>
      <c r="Y125" s="13" t="str">
        <f t="shared" si="65"/>
        <v/>
      </c>
      <c r="Z125" s="58" t="str">
        <f t="shared" si="66"/>
        <v/>
      </c>
      <c r="AA125" s="186" t="str">
        <f t="shared" si="67"/>
        <v/>
      </c>
      <c r="AB125" s="186" t="str">
        <f t="shared" si="68"/>
        <v/>
      </c>
      <c r="AC125" s="186" t="str">
        <f t="shared" si="69"/>
        <v/>
      </c>
      <c r="AD125" s="186" t="str">
        <f t="shared" si="70"/>
        <v/>
      </c>
      <c r="AE125" s="186" t="str">
        <f t="shared" si="71"/>
        <v/>
      </c>
      <c r="AF125" s="186" t="str">
        <f t="shared" si="72"/>
        <v/>
      </c>
      <c r="AG125" s="59" t="str">
        <f t="shared" si="73"/>
        <v/>
      </c>
      <c r="AH125" s="58">
        <f t="shared" si="74"/>
        <v>0</v>
      </c>
      <c r="AI125" s="88" t="str">
        <f>IF(ISNUMBER(I125),IF(AND(I125&lt;$H125,$H125&gt;$AH125),IF(I125&gt;$AH125,($H125-I125)*Constants!$G$9,($H125-$AH125)*Constants!$G$9),0),"")</f>
        <v/>
      </c>
      <c r="AJ125" s="88" t="str">
        <f>IF(ISNUMBER(J125),IF(AND(J125&lt;$H125,$H125&gt;$AH125),IF(J125&gt;$AH125,($H125-J125)*Constants!$G$9,($H125-$AH125)*Constants!$G$9),0),"")</f>
        <v/>
      </c>
      <c r="AK125" s="88" t="str">
        <f>IF(ISNUMBER(K125),IF(AND(K125&lt;$H125,$H125&gt;$AH125),IF(K125&gt;$AH125,($H125-K125)*Constants!$G$9,($H125-$AH125)*Constants!$G$9),0),"")</f>
        <v/>
      </c>
      <c r="AL125" s="88" t="str">
        <f>IF(ISNUMBER(L125),IF(AND(L125&lt;$H125,$H125&gt;$AH125),IF(L125&gt;$AH125,($H125-L125)*Constants!$G$9,($H125-$AH125)*Constants!$G$9),0),"")</f>
        <v/>
      </c>
      <c r="AM125" s="88" t="str">
        <f>IF(ISNUMBER(M125),IF(AND(M125&lt;$H125,$H125&gt;$AH125),IF(M125&gt;$AH125,($H125-M125)*Constants!$G$9,($H125-$AH125)*Constants!$G$9),0),"")</f>
        <v/>
      </c>
      <c r="AN125" s="88" t="str">
        <f>IF(ISNUMBER(N125),IF(AND(N125&lt;$H125,$H125&gt;$AH125),IF(N125&gt;$AH125,($H125-N125)*Constants!$G$9,($H125-$AH125)*Constants!$G$9),0),"")</f>
        <v/>
      </c>
      <c r="AO125" s="88" t="str">
        <f>IF(ISNUMBER(I125),IF(AND(I125&lt;$H125,I125&lt;$AH125),IF($H125&gt;$AH125,($AH125-I125)*Constants!$G$10,($H125-I125)*Constants!$G$10),0),"")</f>
        <v/>
      </c>
      <c r="AP125" s="88" t="str">
        <f>IF(ISNUMBER(J125),IF(AND(J125&lt;$H125,J125&lt;$AH125),IF($H125&gt;$AH125,($AH125-J125)*Constants!$G$10,($H125-J125)*Constants!$G$10),0),"")</f>
        <v/>
      </c>
      <c r="AQ125" s="88" t="str">
        <f>IF(ISNUMBER(K125),IF(AND(K125&lt;$H125,K125&lt;$AH125),IF($H125&gt;$AH125,($AH125-K125)*Constants!$G$10,($H125-K125)*Constants!$G$10),0),"")</f>
        <v/>
      </c>
      <c r="AR125" s="88" t="str">
        <f>IF(ISNUMBER(L125),IF(AND(L125&lt;$H125,L125&lt;$AH125),IF($H125&gt;$AH125,($AH125-L125)*Constants!$G$10,($H125-L125)*Constants!$G$10),0),"")</f>
        <v/>
      </c>
      <c r="AS125" s="88" t="str">
        <f>IF(ISNUMBER(M125),IF(AND(M125&lt;$H125,M125&lt;$AH125),IF($H125&gt;$AH125,($AH125-M125)*Constants!$G$10,($H125-M125)*Constants!$G$10),0),"")</f>
        <v/>
      </c>
      <c r="AT125" s="88" t="str">
        <f>IF(ISNUMBER(N125),IF(AND(N125&lt;$H125,N125&lt;$AH125),IF($H125&gt;$AH125,($AH125-N125)*Constants!$G$10,($H125-N125)*Constants!$G$10),0),"")</f>
        <v/>
      </c>
      <c r="AU125" s="88" t="str">
        <f>IF(ISNUMBER(I125),IF(T125="C",(I125-Constants!$E$15-Constants!$E$14)*Constants!$G$11,0),"")</f>
        <v/>
      </c>
      <c r="AV125" s="88" t="str">
        <f>IF(ISNUMBER(J125),IF(U125="C",(J125-Constants!$E$15-Constants!$E$14)*Constants!$G$11,0),"")</f>
        <v/>
      </c>
      <c r="AW125" s="88" t="str">
        <f>IF(ISNUMBER(K125),IF(V125="C",(K125-Constants!$E$15-Constants!$E$14)*Constants!$G$11,0),"")</f>
        <v/>
      </c>
      <c r="AX125" s="88" t="str">
        <f>IF(ISNUMBER(L125),IF(W125="C",(L125-Constants!$E$15-Constants!$E$14)*Constants!$G$11,0),"")</f>
        <v/>
      </c>
      <c r="AY125" s="88" t="str">
        <f>IF(ISNUMBER(M125),IF(X125="C",(M125-Constants!$E$15-Constants!$E$14)*Constants!$G$11,0),"")</f>
        <v/>
      </c>
      <c r="AZ125" s="88" t="str">
        <f>IF(ISNUMBER(N125),IF(Y125="C",(N125-Constants!$E$15-Constants!$E$14)*Constants!$G$11,0),"")</f>
        <v/>
      </c>
      <c r="BA125" s="88" t="str">
        <f t="shared" si="75"/>
        <v/>
      </c>
      <c r="BB125" s="88" t="str">
        <f t="shared" si="76"/>
        <v/>
      </c>
      <c r="BC125" s="88" t="str">
        <f t="shared" si="77"/>
        <v/>
      </c>
      <c r="BD125" s="88" t="str">
        <f t="shared" si="77"/>
        <v/>
      </c>
      <c r="BE125" s="88" t="str">
        <f t="shared" si="78"/>
        <v/>
      </c>
      <c r="BF125" s="62" t="str">
        <f t="shared" si="79"/>
        <v/>
      </c>
      <c r="BG125" s="128" t="str">
        <f t="shared" si="80"/>
        <v/>
      </c>
      <c r="BH125" s="129" t="str">
        <f t="shared" si="81"/>
        <v/>
      </c>
      <c r="BI125" s="129" t="str">
        <f t="shared" si="82"/>
        <v/>
      </c>
      <c r="BJ125" s="129" t="str">
        <f t="shared" si="83"/>
        <v/>
      </c>
      <c r="BK125" s="129" t="str">
        <f t="shared" si="84"/>
        <v/>
      </c>
      <c r="BL125" s="129" t="str">
        <f t="shared" si="85"/>
        <v/>
      </c>
      <c r="BM125" s="129" t="str">
        <f t="shared" si="86"/>
        <v/>
      </c>
      <c r="BN125" s="129" t="str">
        <f t="shared" si="87"/>
        <v/>
      </c>
      <c r="BO125" s="130" t="str">
        <f t="shared" si="88"/>
        <v/>
      </c>
      <c r="BP125" s="18"/>
    </row>
    <row r="126" spans="1:68" x14ac:dyDescent="0.35">
      <c r="A126" s="32"/>
      <c r="B126" s="40"/>
      <c r="C126" s="14"/>
      <c r="D126" s="26">
        <v>1</v>
      </c>
      <c r="E126" s="51" t="s">
        <v>315</v>
      </c>
      <c r="F126" s="49"/>
      <c r="G126" s="47"/>
      <c r="H126" s="47"/>
      <c r="I126" s="47"/>
      <c r="J126" s="47"/>
      <c r="K126" s="47"/>
      <c r="L126" s="47"/>
      <c r="M126" s="47"/>
      <c r="N126" s="50"/>
      <c r="O126" s="69">
        <f t="shared" si="55"/>
        <v>57</v>
      </c>
      <c r="P126" s="70">
        <f t="shared" si="56"/>
        <v>64</v>
      </c>
      <c r="Q126" s="13" t="str">
        <f t="shared" si="57"/>
        <v/>
      </c>
      <c r="R126" s="13" t="str">
        <f t="shared" si="58"/>
        <v/>
      </c>
      <c r="S126" s="13" t="str">
        <f t="shared" si="59"/>
        <v/>
      </c>
      <c r="T126" s="13" t="str">
        <f t="shared" si="60"/>
        <v/>
      </c>
      <c r="U126" s="13" t="str">
        <f t="shared" si="61"/>
        <v/>
      </c>
      <c r="V126" s="13" t="str">
        <f t="shared" si="62"/>
        <v/>
      </c>
      <c r="W126" s="13" t="str">
        <f t="shared" si="63"/>
        <v/>
      </c>
      <c r="X126" s="13" t="str">
        <f t="shared" si="64"/>
        <v/>
      </c>
      <c r="Y126" s="13" t="str">
        <f t="shared" si="65"/>
        <v/>
      </c>
      <c r="Z126" s="58" t="str">
        <f t="shared" si="66"/>
        <v/>
      </c>
      <c r="AA126" s="186" t="str">
        <f t="shared" si="67"/>
        <v/>
      </c>
      <c r="AB126" s="186" t="str">
        <f t="shared" si="68"/>
        <v/>
      </c>
      <c r="AC126" s="186" t="str">
        <f t="shared" si="69"/>
        <v/>
      </c>
      <c r="AD126" s="186" t="str">
        <f t="shared" si="70"/>
        <v/>
      </c>
      <c r="AE126" s="186" t="str">
        <f t="shared" si="71"/>
        <v/>
      </c>
      <c r="AF126" s="186" t="str">
        <f t="shared" si="72"/>
        <v/>
      </c>
      <c r="AG126" s="59" t="str">
        <f t="shared" si="73"/>
        <v/>
      </c>
      <c r="AH126" s="58">
        <f t="shared" si="74"/>
        <v>0</v>
      </c>
      <c r="AI126" s="88" t="str">
        <f>IF(ISNUMBER(I126),IF(AND(I126&lt;$H126,$H126&gt;$AH126),IF(I126&gt;$AH126,($H126-I126)*Constants!$G$9,($H126-$AH126)*Constants!$G$9),0),"")</f>
        <v/>
      </c>
      <c r="AJ126" s="88" t="str">
        <f>IF(ISNUMBER(J126),IF(AND(J126&lt;$H126,$H126&gt;$AH126),IF(J126&gt;$AH126,($H126-J126)*Constants!$G$9,($H126-$AH126)*Constants!$G$9),0),"")</f>
        <v/>
      </c>
      <c r="AK126" s="88" t="str">
        <f>IF(ISNUMBER(K126),IF(AND(K126&lt;$H126,$H126&gt;$AH126),IF(K126&gt;$AH126,($H126-K126)*Constants!$G$9,($H126-$AH126)*Constants!$G$9),0),"")</f>
        <v/>
      </c>
      <c r="AL126" s="88" t="str">
        <f>IF(ISNUMBER(L126),IF(AND(L126&lt;$H126,$H126&gt;$AH126),IF(L126&gt;$AH126,($H126-L126)*Constants!$G$9,($H126-$AH126)*Constants!$G$9),0),"")</f>
        <v/>
      </c>
      <c r="AM126" s="88" t="str">
        <f>IF(ISNUMBER(M126),IF(AND(M126&lt;$H126,$H126&gt;$AH126),IF(M126&gt;$AH126,($H126-M126)*Constants!$G$9,($H126-$AH126)*Constants!$G$9),0),"")</f>
        <v/>
      </c>
      <c r="AN126" s="88" t="str">
        <f>IF(ISNUMBER(N126),IF(AND(N126&lt;$H126,$H126&gt;$AH126),IF(N126&gt;$AH126,($H126-N126)*Constants!$G$9,($H126-$AH126)*Constants!$G$9),0),"")</f>
        <v/>
      </c>
      <c r="AO126" s="88" t="str">
        <f>IF(ISNUMBER(I126),IF(AND(I126&lt;$H126,I126&lt;$AH126),IF($H126&gt;$AH126,($AH126-I126)*Constants!$G$10,($H126-I126)*Constants!$G$10),0),"")</f>
        <v/>
      </c>
      <c r="AP126" s="88" t="str">
        <f>IF(ISNUMBER(J126),IF(AND(J126&lt;$H126,J126&lt;$AH126),IF($H126&gt;$AH126,($AH126-J126)*Constants!$G$10,($H126-J126)*Constants!$G$10),0),"")</f>
        <v/>
      </c>
      <c r="AQ126" s="88" t="str">
        <f>IF(ISNUMBER(K126),IF(AND(K126&lt;$H126,K126&lt;$AH126),IF($H126&gt;$AH126,($AH126-K126)*Constants!$G$10,($H126-K126)*Constants!$G$10),0),"")</f>
        <v/>
      </c>
      <c r="AR126" s="88" t="str">
        <f>IF(ISNUMBER(L126),IF(AND(L126&lt;$H126,L126&lt;$AH126),IF($H126&gt;$AH126,($AH126-L126)*Constants!$G$10,($H126-L126)*Constants!$G$10),0),"")</f>
        <v/>
      </c>
      <c r="AS126" s="88" t="str">
        <f>IF(ISNUMBER(M126),IF(AND(M126&lt;$H126,M126&lt;$AH126),IF($H126&gt;$AH126,($AH126-M126)*Constants!$G$10,($H126-M126)*Constants!$G$10),0),"")</f>
        <v/>
      </c>
      <c r="AT126" s="88" t="str">
        <f>IF(ISNUMBER(N126),IF(AND(N126&lt;$H126,N126&lt;$AH126),IF($H126&gt;$AH126,($AH126-N126)*Constants!$G$10,($H126-N126)*Constants!$G$10),0),"")</f>
        <v/>
      </c>
      <c r="AU126" s="88" t="str">
        <f>IF(ISNUMBER(I126),IF(T126="C",(I126-Constants!$E$15-Constants!$E$14)*Constants!$G$11,0),"")</f>
        <v/>
      </c>
      <c r="AV126" s="88" t="str">
        <f>IF(ISNUMBER(J126),IF(U126="C",(J126-Constants!$E$15-Constants!$E$14)*Constants!$G$11,0),"")</f>
        <v/>
      </c>
      <c r="AW126" s="88" t="str">
        <f>IF(ISNUMBER(K126),IF(V126="C",(K126-Constants!$E$15-Constants!$E$14)*Constants!$G$11,0),"")</f>
        <v/>
      </c>
      <c r="AX126" s="88" t="str">
        <f>IF(ISNUMBER(L126),IF(W126="C",(L126-Constants!$E$15-Constants!$E$14)*Constants!$G$11,0),"")</f>
        <v/>
      </c>
      <c r="AY126" s="88" t="str">
        <f>IF(ISNUMBER(M126),IF(X126="C",(M126-Constants!$E$15-Constants!$E$14)*Constants!$G$11,0),"")</f>
        <v/>
      </c>
      <c r="AZ126" s="88" t="str">
        <f>IF(ISNUMBER(N126),IF(Y126="C",(N126-Constants!$E$15-Constants!$E$14)*Constants!$G$11,0),"")</f>
        <v/>
      </c>
      <c r="BA126" s="88" t="str">
        <f t="shared" si="75"/>
        <v/>
      </c>
      <c r="BB126" s="88" t="str">
        <f t="shared" si="76"/>
        <v/>
      </c>
      <c r="BC126" s="88" t="str">
        <f t="shared" si="77"/>
        <v/>
      </c>
      <c r="BD126" s="88" t="str">
        <f t="shared" si="77"/>
        <v/>
      </c>
      <c r="BE126" s="88" t="str">
        <f t="shared" si="78"/>
        <v/>
      </c>
      <c r="BF126" s="62" t="str">
        <f t="shared" si="79"/>
        <v/>
      </c>
      <c r="BG126" s="128" t="str">
        <f t="shared" si="80"/>
        <v/>
      </c>
      <c r="BH126" s="129" t="str">
        <f t="shared" si="81"/>
        <v/>
      </c>
      <c r="BI126" s="129" t="str">
        <f t="shared" si="82"/>
        <v/>
      </c>
      <c r="BJ126" s="129" t="str">
        <f t="shared" si="83"/>
        <v/>
      </c>
      <c r="BK126" s="129" t="str">
        <f t="shared" si="84"/>
        <v/>
      </c>
      <c r="BL126" s="129" t="str">
        <f t="shared" si="85"/>
        <v/>
      </c>
      <c r="BM126" s="129" t="str">
        <f t="shared" si="86"/>
        <v/>
      </c>
      <c r="BN126" s="129" t="str">
        <f t="shared" si="87"/>
        <v/>
      </c>
      <c r="BO126" s="130" t="str">
        <f t="shared" si="88"/>
        <v/>
      </c>
      <c r="BP126" s="18"/>
    </row>
    <row r="127" spans="1:68" x14ac:dyDescent="0.35">
      <c r="A127" s="32"/>
      <c r="B127" s="40"/>
      <c r="C127" s="14"/>
      <c r="D127" s="26">
        <v>1</v>
      </c>
      <c r="E127" s="51" t="s">
        <v>315</v>
      </c>
      <c r="F127" s="49"/>
      <c r="G127" s="47"/>
      <c r="H127" s="47"/>
      <c r="I127" s="47"/>
      <c r="J127" s="47"/>
      <c r="K127" s="47"/>
      <c r="L127" s="47"/>
      <c r="M127" s="47"/>
      <c r="N127" s="50"/>
      <c r="O127" s="69">
        <f t="shared" si="55"/>
        <v>57</v>
      </c>
      <c r="P127" s="70">
        <f t="shared" si="56"/>
        <v>64</v>
      </c>
      <c r="Q127" s="13" t="str">
        <f t="shared" si="57"/>
        <v/>
      </c>
      <c r="R127" s="13" t="str">
        <f t="shared" si="58"/>
        <v/>
      </c>
      <c r="S127" s="13" t="str">
        <f t="shared" si="59"/>
        <v/>
      </c>
      <c r="T127" s="13" t="str">
        <f t="shared" si="60"/>
        <v/>
      </c>
      <c r="U127" s="13" t="str">
        <f t="shared" si="61"/>
        <v/>
      </c>
      <c r="V127" s="13" t="str">
        <f t="shared" si="62"/>
        <v/>
      </c>
      <c r="W127" s="13" t="str">
        <f t="shared" si="63"/>
        <v/>
      </c>
      <c r="X127" s="13" t="str">
        <f t="shared" si="64"/>
        <v/>
      </c>
      <c r="Y127" s="13" t="str">
        <f t="shared" si="65"/>
        <v/>
      </c>
      <c r="Z127" s="58" t="str">
        <f t="shared" si="66"/>
        <v/>
      </c>
      <c r="AA127" s="186" t="str">
        <f t="shared" si="67"/>
        <v/>
      </c>
      <c r="AB127" s="186" t="str">
        <f t="shared" si="68"/>
        <v/>
      </c>
      <c r="AC127" s="186" t="str">
        <f t="shared" si="69"/>
        <v/>
      </c>
      <c r="AD127" s="186" t="str">
        <f t="shared" si="70"/>
        <v/>
      </c>
      <c r="AE127" s="186" t="str">
        <f t="shared" si="71"/>
        <v/>
      </c>
      <c r="AF127" s="186" t="str">
        <f t="shared" si="72"/>
        <v/>
      </c>
      <c r="AG127" s="59" t="str">
        <f t="shared" si="73"/>
        <v/>
      </c>
      <c r="AH127" s="58">
        <f t="shared" si="74"/>
        <v>0</v>
      </c>
      <c r="AI127" s="88" t="str">
        <f>IF(ISNUMBER(I127),IF(AND(I127&lt;$H127,$H127&gt;$AH127),IF(I127&gt;$AH127,($H127-I127)*Constants!$G$9,($H127-$AH127)*Constants!$G$9),0),"")</f>
        <v/>
      </c>
      <c r="AJ127" s="88" t="str">
        <f>IF(ISNUMBER(J127),IF(AND(J127&lt;$H127,$H127&gt;$AH127),IF(J127&gt;$AH127,($H127-J127)*Constants!$G$9,($H127-$AH127)*Constants!$G$9),0),"")</f>
        <v/>
      </c>
      <c r="AK127" s="88" t="str">
        <f>IF(ISNUMBER(K127),IF(AND(K127&lt;$H127,$H127&gt;$AH127),IF(K127&gt;$AH127,($H127-K127)*Constants!$G$9,($H127-$AH127)*Constants!$G$9),0),"")</f>
        <v/>
      </c>
      <c r="AL127" s="88" t="str">
        <f>IF(ISNUMBER(L127),IF(AND(L127&lt;$H127,$H127&gt;$AH127),IF(L127&gt;$AH127,($H127-L127)*Constants!$G$9,($H127-$AH127)*Constants!$G$9),0),"")</f>
        <v/>
      </c>
      <c r="AM127" s="88" t="str">
        <f>IF(ISNUMBER(M127),IF(AND(M127&lt;$H127,$H127&gt;$AH127),IF(M127&gt;$AH127,($H127-M127)*Constants!$G$9,($H127-$AH127)*Constants!$G$9),0),"")</f>
        <v/>
      </c>
      <c r="AN127" s="88" t="str">
        <f>IF(ISNUMBER(N127),IF(AND(N127&lt;$H127,$H127&gt;$AH127),IF(N127&gt;$AH127,($H127-N127)*Constants!$G$9,($H127-$AH127)*Constants!$G$9),0),"")</f>
        <v/>
      </c>
      <c r="AO127" s="88" t="str">
        <f>IF(ISNUMBER(I127),IF(AND(I127&lt;$H127,I127&lt;$AH127),IF($H127&gt;$AH127,($AH127-I127)*Constants!$G$10,($H127-I127)*Constants!$G$10),0),"")</f>
        <v/>
      </c>
      <c r="AP127" s="88" t="str">
        <f>IF(ISNUMBER(J127),IF(AND(J127&lt;$H127,J127&lt;$AH127),IF($H127&gt;$AH127,($AH127-J127)*Constants!$G$10,($H127-J127)*Constants!$G$10),0),"")</f>
        <v/>
      </c>
      <c r="AQ127" s="88" t="str">
        <f>IF(ISNUMBER(K127),IF(AND(K127&lt;$H127,K127&lt;$AH127),IF($H127&gt;$AH127,($AH127-K127)*Constants!$G$10,($H127-K127)*Constants!$G$10),0),"")</f>
        <v/>
      </c>
      <c r="AR127" s="88" t="str">
        <f>IF(ISNUMBER(L127),IF(AND(L127&lt;$H127,L127&lt;$AH127),IF($H127&gt;$AH127,($AH127-L127)*Constants!$G$10,($H127-L127)*Constants!$G$10),0),"")</f>
        <v/>
      </c>
      <c r="AS127" s="88" t="str">
        <f>IF(ISNUMBER(M127),IF(AND(M127&lt;$H127,M127&lt;$AH127),IF($H127&gt;$AH127,($AH127-M127)*Constants!$G$10,($H127-M127)*Constants!$G$10),0),"")</f>
        <v/>
      </c>
      <c r="AT127" s="88" t="str">
        <f>IF(ISNUMBER(N127),IF(AND(N127&lt;$H127,N127&lt;$AH127),IF($H127&gt;$AH127,($AH127-N127)*Constants!$G$10,($H127-N127)*Constants!$G$10),0),"")</f>
        <v/>
      </c>
      <c r="AU127" s="88" t="str">
        <f>IF(ISNUMBER(I127),IF(T127="C",(I127-Constants!$E$15-Constants!$E$14)*Constants!$G$11,0),"")</f>
        <v/>
      </c>
      <c r="AV127" s="88" t="str">
        <f>IF(ISNUMBER(J127),IF(U127="C",(J127-Constants!$E$15-Constants!$E$14)*Constants!$G$11,0),"")</f>
        <v/>
      </c>
      <c r="AW127" s="88" t="str">
        <f>IF(ISNUMBER(K127),IF(V127="C",(K127-Constants!$E$15-Constants!$E$14)*Constants!$G$11,0),"")</f>
        <v/>
      </c>
      <c r="AX127" s="88" t="str">
        <f>IF(ISNUMBER(L127),IF(W127="C",(L127-Constants!$E$15-Constants!$E$14)*Constants!$G$11,0),"")</f>
        <v/>
      </c>
      <c r="AY127" s="88" t="str">
        <f>IF(ISNUMBER(M127),IF(X127="C",(M127-Constants!$E$15-Constants!$E$14)*Constants!$G$11,0),"")</f>
        <v/>
      </c>
      <c r="AZ127" s="88" t="str">
        <f>IF(ISNUMBER(N127),IF(Y127="C",(N127-Constants!$E$15-Constants!$E$14)*Constants!$G$11,0),"")</f>
        <v/>
      </c>
      <c r="BA127" s="88" t="str">
        <f t="shared" si="75"/>
        <v/>
      </c>
      <c r="BB127" s="88" t="str">
        <f t="shared" si="76"/>
        <v/>
      </c>
      <c r="BC127" s="88" t="str">
        <f t="shared" si="77"/>
        <v/>
      </c>
      <c r="BD127" s="88" t="str">
        <f t="shared" si="77"/>
        <v/>
      </c>
      <c r="BE127" s="88" t="str">
        <f t="shared" si="78"/>
        <v/>
      </c>
      <c r="BF127" s="62" t="str">
        <f t="shared" si="79"/>
        <v/>
      </c>
      <c r="BG127" s="128" t="str">
        <f t="shared" si="80"/>
        <v/>
      </c>
      <c r="BH127" s="129" t="str">
        <f t="shared" si="81"/>
        <v/>
      </c>
      <c r="BI127" s="129" t="str">
        <f t="shared" si="82"/>
        <v/>
      </c>
      <c r="BJ127" s="129" t="str">
        <f t="shared" si="83"/>
        <v/>
      </c>
      <c r="BK127" s="129" t="str">
        <f t="shared" si="84"/>
        <v/>
      </c>
      <c r="BL127" s="129" t="str">
        <f t="shared" si="85"/>
        <v/>
      </c>
      <c r="BM127" s="129" t="str">
        <f t="shared" si="86"/>
        <v/>
      </c>
      <c r="BN127" s="129" t="str">
        <f t="shared" si="87"/>
        <v/>
      </c>
      <c r="BO127" s="130" t="str">
        <f t="shared" si="88"/>
        <v/>
      </c>
      <c r="BP127" s="18"/>
    </row>
    <row r="128" spans="1:68" x14ac:dyDescent="0.35">
      <c r="A128" s="32"/>
      <c r="B128" s="40"/>
      <c r="C128" s="14"/>
      <c r="D128" s="26">
        <v>1</v>
      </c>
      <c r="E128" s="51" t="s">
        <v>315</v>
      </c>
      <c r="F128" s="49"/>
      <c r="G128" s="47"/>
      <c r="H128" s="47"/>
      <c r="I128" s="47"/>
      <c r="J128" s="47"/>
      <c r="K128" s="47"/>
      <c r="L128" s="47"/>
      <c r="M128" s="47"/>
      <c r="N128" s="50"/>
      <c r="O128" s="69">
        <f t="shared" si="55"/>
        <v>57</v>
      </c>
      <c r="P128" s="70">
        <f t="shared" si="56"/>
        <v>64</v>
      </c>
      <c r="Q128" s="13" t="str">
        <f t="shared" si="57"/>
        <v/>
      </c>
      <c r="R128" s="13" t="str">
        <f t="shared" si="58"/>
        <v/>
      </c>
      <c r="S128" s="13" t="str">
        <f t="shared" si="59"/>
        <v/>
      </c>
      <c r="T128" s="13" t="str">
        <f t="shared" si="60"/>
        <v/>
      </c>
      <c r="U128" s="13" t="str">
        <f t="shared" si="61"/>
        <v/>
      </c>
      <c r="V128" s="13" t="str">
        <f t="shared" si="62"/>
        <v/>
      </c>
      <c r="W128" s="13" t="str">
        <f t="shared" si="63"/>
        <v/>
      </c>
      <c r="X128" s="13" t="str">
        <f t="shared" si="64"/>
        <v/>
      </c>
      <c r="Y128" s="13" t="str">
        <f t="shared" si="65"/>
        <v/>
      </c>
      <c r="Z128" s="58" t="str">
        <f t="shared" si="66"/>
        <v/>
      </c>
      <c r="AA128" s="186" t="str">
        <f t="shared" si="67"/>
        <v/>
      </c>
      <c r="AB128" s="186" t="str">
        <f t="shared" si="68"/>
        <v/>
      </c>
      <c r="AC128" s="186" t="str">
        <f t="shared" si="69"/>
        <v/>
      </c>
      <c r="AD128" s="186" t="str">
        <f t="shared" si="70"/>
        <v/>
      </c>
      <c r="AE128" s="186" t="str">
        <f t="shared" si="71"/>
        <v/>
      </c>
      <c r="AF128" s="186" t="str">
        <f t="shared" si="72"/>
        <v/>
      </c>
      <c r="AG128" s="59" t="str">
        <f t="shared" si="73"/>
        <v/>
      </c>
      <c r="AH128" s="58">
        <f t="shared" si="74"/>
        <v>0</v>
      </c>
      <c r="AI128" s="88" t="str">
        <f>IF(ISNUMBER(I128),IF(AND(I128&lt;$H128,$H128&gt;$AH128),IF(I128&gt;$AH128,($H128-I128)*Constants!$G$9,($H128-$AH128)*Constants!$G$9),0),"")</f>
        <v/>
      </c>
      <c r="AJ128" s="88" t="str">
        <f>IF(ISNUMBER(J128),IF(AND(J128&lt;$H128,$H128&gt;$AH128),IF(J128&gt;$AH128,($H128-J128)*Constants!$G$9,($H128-$AH128)*Constants!$G$9),0),"")</f>
        <v/>
      </c>
      <c r="AK128" s="88" t="str">
        <f>IF(ISNUMBER(K128),IF(AND(K128&lt;$H128,$H128&gt;$AH128),IF(K128&gt;$AH128,($H128-K128)*Constants!$G$9,($H128-$AH128)*Constants!$G$9),0),"")</f>
        <v/>
      </c>
      <c r="AL128" s="88" t="str">
        <f>IF(ISNUMBER(L128),IF(AND(L128&lt;$H128,$H128&gt;$AH128),IF(L128&gt;$AH128,($H128-L128)*Constants!$G$9,($H128-$AH128)*Constants!$G$9),0),"")</f>
        <v/>
      </c>
      <c r="AM128" s="88" t="str">
        <f>IF(ISNUMBER(M128),IF(AND(M128&lt;$H128,$H128&gt;$AH128),IF(M128&gt;$AH128,($H128-M128)*Constants!$G$9,($H128-$AH128)*Constants!$G$9),0),"")</f>
        <v/>
      </c>
      <c r="AN128" s="88" t="str">
        <f>IF(ISNUMBER(N128),IF(AND(N128&lt;$H128,$H128&gt;$AH128),IF(N128&gt;$AH128,($H128-N128)*Constants!$G$9,($H128-$AH128)*Constants!$G$9),0),"")</f>
        <v/>
      </c>
      <c r="AO128" s="88" t="str">
        <f>IF(ISNUMBER(I128),IF(AND(I128&lt;$H128,I128&lt;$AH128),IF($H128&gt;$AH128,($AH128-I128)*Constants!$G$10,($H128-I128)*Constants!$G$10),0),"")</f>
        <v/>
      </c>
      <c r="AP128" s="88" t="str">
        <f>IF(ISNUMBER(J128),IF(AND(J128&lt;$H128,J128&lt;$AH128),IF($H128&gt;$AH128,($AH128-J128)*Constants!$G$10,($H128-J128)*Constants!$G$10),0),"")</f>
        <v/>
      </c>
      <c r="AQ128" s="88" t="str">
        <f>IF(ISNUMBER(K128),IF(AND(K128&lt;$H128,K128&lt;$AH128),IF($H128&gt;$AH128,($AH128-K128)*Constants!$G$10,($H128-K128)*Constants!$G$10),0),"")</f>
        <v/>
      </c>
      <c r="AR128" s="88" t="str">
        <f>IF(ISNUMBER(L128),IF(AND(L128&lt;$H128,L128&lt;$AH128),IF($H128&gt;$AH128,($AH128-L128)*Constants!$G$10,($H128-L128)*Constants!$G$10),0),"")</f>
        <v/>
      </c>
      <c r="AS128" s="88" t="str">
        <f>IF(ISNUMBER(M128),IF(AND(M128&lt;$H128,M128&lt;$AH128),IF($H128&gt;$AH128,($AH128-M128)*Constants!$G$10,($H128-M128)*Constants!$G$10),0),"")</f>
        <v/>
      </c>
      <c r="AT128" s="88" t="str">
        <f>IF(ISNUMBER(N128),IF(AND(N128&lt;$H128,N128&lt;$AH128),IF($H128&gt;$AH128,($AH128-N128)*Constants!$G$10,($H128-N128)*Constants!$G$10),0),"")</f>
        <v/>
      </c>
      <c r="AU128" s="88" t="str">
        <f>IF(ISNUMBER(I128),IF(T128="C",(I128-Constants!$E$15-Constants!$E$14)*Constants!$G$11,0),"")</f>
        <v/>
      </c>
      <c r="AV128" s="88" t="str">
        <f>IF(ISNUMBER(J128),IF(U128="C",(J128-Constants!$E$15-Constants!$E$14)*Constants!$G$11,0),"")</f>
        <v/>
      </c>
      <c r="AW128" s="88" t="str">
        <f>IF(ISNUMBER(K128),IF(V128="C",(K128-Constants!$E$15-Constants!$E$14)*Constants!$G$11,0),"")</f>
        <v/>
      </c>
      <c r="AX128" s="88" t="str">
        <f>IF(ISNUMBER(L128),IF(W128="C",(L128-Constants!$E$15-Constants!$E$14)*Constants!$G$11,0),"")</f>
        <v/>
      </c>
      <c r="AY128" s="88" t="str">
        <f>IF(ISNUMBER(M128),IF(X128="C",(M128-Constants!$E$15-Constants!$E$14)*Constants!$G$11,0),"")</f>
        <v/>
      </c>
      <c r="AZ128" s="88" t="str">
        <f>IF(ISNUMBER(N128),IF(Y128="C",(N128-Constants!$E$15-Constants!$E$14)*Constants!$G$11,0),"")</f>
        <v/>
      </c>
      <c r="BA128" s="88" t="str">
        <f t="shared" si="75"/>
        <v/>
      </c>
      <c r="BB128" s="88" t="str">
        <f t="shared" si="76"/>
        <v/>
      </c>
      <c r="BC128" s="88" t="str">
        <f t="shared" si="77"/>
        <v/>
      </c>
      <c r="BD128" s="88" t="str">
        <f t="shared" si="77"/>
        <v/>
      </c>
      <c r="BE128" s="88" t="str">
        <f t="shared" si="78"/>
        <v/>
      </c>
      <c r="BF128" s="62" t="str">
        <f t="shared" si="79"/>
        <v/>
      </c>
      <c r="BG128" s="128" t="str">
        <f t="shared" si="80"/>
        <v/>
      </c>
      <c r="BH128" s="129" t="str">
        <f t="shared" si="81"/>
        <v/>
      </c>
      <c r="BI128" s="129" t="str">
        <f t="shared" si="82"/>
        <v/>
      </c>
      <c r="BJ128" s="129" t="str">
        <f t="shared" si="83"/>
        <v/>
      </c>
      <c r="BK128" s="129" t="str">
        <f t="shared" si="84"/>
        <v/>
      </c>
      <c r="BL128" s="129" t="str">
        <f t="shared" si="85"/>
        <v/>
      </c>
      <c r="BM128" s="129" t="str">
        <f t="shared" si="86"/>
        <v/>
      </c>
      <c r="BN128" s="129" t="str">
        <f t="shared" si="87"/>
        <v/>
      </c>
      <c r="BO128" s="130" t="str">
        <f t="shared" si="88"/>
        <v/>
      </c>
      <c r="BP128" s="18"/>
    </row>
    <row r="129" spans="1:68" x14ac:dyDescent="0.35">
      <c r="A129" s="32"/>
      <c r="B129" s="40"/>
      <c r="C129" s="14"/>
      <c r="D129" s="26">
        <v>1</v>
      </c>
      <c r="E129" s="51" t="s">
        <v>315</v>
      </c>
      <c r="F129" s="49"/>
      <c r="G129" s="47"/>
      <c r="H129" s="47"/>
      <c r="I129" s="47"/>
      <c r="J129" s="47"/>
      <c r="K129" s="47"/>
      <c r="L129" s="47"/>
      <c r="M129" s="47"/>
      <c r="N129" s="50"/>
      <c r="O129" s="69">
        <f t="shared" si="55"/>
        <v>57</v>
      </c>
      <c r="P129" s="70">
        <f t="shared" si="56"/>
        <v>64</v>
      </c>
      <c r="Q129" s="13" t="str">
        <f t="shared" si="57"/>
        <v/>
      </c>
      <c r="R129" s="13" t="str">
        <f t="shared" si="58"/>
        <v/>
      </c>
      <c r="S129" s="13" t="str">
        <f t="shared" si="59"/>
        <v/>
      </c>
      <c r="T129" s="13" t="str">
        <f t="shared" si="60"/>
        <v/>
      </c>
      <c r="U129" s="13" t="str">
        <f t="shared" si="61"/>
        <v/>
      </c>
      <c r="V129" s="13" t="str">
        <f t="shared" si="62"/>
        <v/>
      </c>
      <c r="W129" s="13" t="str">
        <f t="shared" si="63"/>
        <v/>
      </c>
      <c r="X129" s="13" t="str">
        <f t="shared" si="64"/>
        <v/>
      </c>
      <c r="Y129" s="13" t="str">
        <f t="shared" si="65"/>
        <v/>
      </c>
      <c r="Z129" s="58" t="str">
        <f t="shared" si="66"/>
        <v/>
      </c>
      <c r="AA129" s="186" t="str">
        <f t="shared" si="67"/>
        <v/>
      </c>
      <c r="AB129" s="186" t="str">
        <f t="shared" si="68"/>
        <v/>
      </c>
      <c r="AC129" s="186" t="str">
        <f t="shared" si="69"/>
        <v/>
      </c>
      <c r="AD129" s="186" t="str">
        <f t="shared" si="70"/>
        <v/>
      </c>
      <c r="AE129" s="186" t="str">
        <f t="shared" si="71"/>
        <v/>
      </c>
      <c r="AF129" s="186" t="str">
        <f t="shared" si="72"/>
        <v/>
      </c>
      <c r="AG129" s="59" t="str">
        <f t="shared" si="73"/>
        <v/>
      </c>
      <c r="AH129" s="58">
        <f t="shared" si="74"/>
        <v>0</v>
      </c>
      <c r="AI129" s="88" t="str">
        <f>IF(ISNUMBER(I129),IF(AND(I129&lt;$H129,$H129&gt;$AH129),IF(I129&gt;$AH129,($H129-I129)*Constants!$G$9,($H129-$AH129)*Constants!$G$9),0),"")</f>
        <v/>
      </c>
      <c r="AJ129" s="88" t="str">
        <f>IF(ISNUMBER(J129),IF(AND(J129&lt;$H129,$H129&gt;$AH129),IF(J129&gt;$AH129,($H129-J129)*Constants!$G$9,($H129-$AH129)*Constants!$G$9),0),"")</f>
        <v/>
      </c>
      <c r="AK129" s="88" t="str">
        <f>IF(ISNUMBER(K129),IF(AND(K129&lt;$H129,$H129&gt;$AH129),IF(K129&gt;$AH129,($H129-K129)*Constants!$G$9,($H129-$AH129)*Constants!$G$9),0),"")</f>
        <v/>
      </c>
      <c r="AL129" s="88" t="str">
        <f>IF(ISNUMBER(L129),IF(AND(L129&lt;$H129,$H129&gt;$AH129),IF(L129&gt;$AH129,($H129-L129)*Constants!$G$9,($H129-$AH129)*Constants!$G$9),0),"")</f>
        <v/>
      </c>
      <c r="AM129" s="88" t="str">
        <f>IF(ISNUMBER(M129),IF(AND(M129&lt;$H129,$H129&gt;$AH129),IF(M129&gt;$AH129,($H129-M129)*Constants!$G$9,($H129-$AH129)*Constants!$G$9),0),"")</f>
        <v/>
      </c>
      <c r="AN129" s="88" t="str">
        <f>IF(ISNUMBER(N129),IF(AND(N129&lt;$H129,$H129&gt;$AH129),IF(N129&gt;$AH129,($H129-N129)*Constants!$G$9,($H129-$AH129)*Constants!$G$9),0),"")</f>
        <v/>
      </c>
      <c r="AO129" s="88" t="str">
        <f>IF(ISNUMBER(I129),IF(AND(I129&lt;$H129,I129&lt;$AH129),IF($H129&gt;$AH129,($AH129-I129)*Constants!$G$10,($H129-I129)*Constants!$G$10),0),"")</f>
        <v/>
      </c>
      <c r="AP129" s="88" t="str">
        <f>IF(ISNUMBER(J129),IF(AND(J129&lt;$H129,J129&lt;$AH129),IF($H129&gt;$AH129,($AH129-J129)*Constants!$G$10,($H129-J129)*Constants!$G$10),0),"")</f>
        <v/>
      </c>
      <c r="AQ129" s="88" t="str">
        <f>IF(ISNUMBER(K129),IF(AND(K129&lt;$H129,K129&lt;$AH129),IF($H129&gt;$AH129,($AH129-K129)*Constants!$G$10,($H129-K129)*Constants!$G$10),0),"")</f>
        <v/>
      </c>
      <c r="AR129" s="88" t="str">
        <f>IF(ISNUMBER(L129),IF(AND(L129&lt;$H129,L129&lt;$AH129),IF($H129&gt;$AH129,($AH129-L129)*Constants!$G$10,($H129-L129)*Constants!$G$10),0),"")</f>
        <v/>
      </c>
      <c r="AS129" s="88" t="str">
        <f>IF(ISNUMBER(M129),IF(AND(M129&lt;$H129,M129&lt;$AH129),IF($H129&gt;$AH129,($AH129-M129)*Constants!$G$10,($H129-M129)*Constants!$G$10),0),"")</f>
        <v/>
      </c>
      <c r="AT129" s="88" t="str">
        <f>IF(ISNUMBER(N129),IF(AND(N129&lt;$H129,N129&lt;$AH129),IF($H129&gt;$AH129,($AH129-N129)*Constants!$G$10,($H129-N129)*Constants!$G$10),0),"")</f>
        <v/>
      </c>
      <c r="AU129" s="88" t="str">
        <f>IF(ISNUMBER(I129),IF(T129="C",(I129-Constants!$E$15-Constants!$E$14)*Constants!$G$11,0),"")</f>
        <v/>
      </c>
      <c r="AV129" s="88" t="str">
        <f>IF(ISNUMBER(J129),IF(U129="C",(J129-Constants!$E$15-Constants!$E$14)*Constants!$G$11,0),"")</f>
        <v/>
      </c>
      <c r="AW129" s="88" t="str">
        <f>IF(ISNUMBER(K129),IF(V129="C",(K129-Constants!$E$15-Constants!$E$14)*Constants!$G$11,0),"")</f>
        <v/>
      </c>
      <c r="AX129" s="88" t="str">
        <f>IF(ISNUMBER(L129),IF(W129="C",(L129-Constants!$E$15-Constants!$E$14)*Constants!$G$11,0),"")</f>
        <v/>
      </c>
      <c r="AY129" s="88" t="str">
        <f>IF(ISNUMBER(M129),IF(X129="C",(M129-Constants!$E$15-Constants!$E$14)*Constants!$G$11,0),"")</f>
        <v/>
      </c>
      <c r="AZ129" s="88" t="str">
        <f>IF(ISNUMBER(N129),IF(Y129="C",(N129-Constants!$E$15-Constants!$E$14)*Constants!$G$11,0),"")</f>
        <v/>
      </c>
      <c r="BA129" s="88" t="str">
        <f t="shared" si="75"/>
        <v/>
      </c>
      <c r="BB129" s="88" t="str">
        <f t="shared" si="76"/>
        <v/>
      </c>
      <c r="BC129" s="88" t="str">
        <f t="shared" si="77"/>
        <v/>
      </c>
      <c r="BD129" s="88" t="str">
        <f t="shared" si="77"/>
        <v/>
      </c>
      <c r="BE129" s="88" t="str">
        <f t="shared" si="78"/>
        <v/>
      </c>
      <c r="BF129" s="62" t="str">
        <f t="shared" si="79"/>
        <v/>
      </c>
      <c r="BG129" s="128" t="str">
        <f t="shared" si="80"/>
        <v/>
      </c>
      <c r="BH129" s="129" t="str">
        <f t="shared" si="81"/>
        <v/>
      </c>
      <c r="BI129" s="129" t="str">
        <f t="shared" si="82"/>
        <v/>
      </c>
      <c r="BJ129" s="129" t="str">
        <f t="shared" si="83"/>
        <v/>
      </c>
      <c r="BK129" s="129" t="str">
        <f t="shared" si="84"/>
        <v/>
      </c>
      <c r="BL129" s="129" t="str">
        <f t="shared" si="85"/>
        <v/>
      </c>
      <c r="BM129" s="129" t="str">
        <f t="shared" si="86"/>
        <v/>
      </c>
      <c r="BN129" s="129" t="str">
        <f t="shared" si="87"/>
        <v/>
      </c>
      <c r="BO129" s="130" t="str">
        <f t="shared" si="88"/>
        <v/>
      </c>
      <c r="BP129" s="18"/>
    </row>
    <row r="130" spans="1:68" x14ac:dyDescent="0.35">
      <c r="A130" s="32"/>
      <c r="B130" s="40"/>
      <c r="C130" s="14"/>
      <c r="D130" s="26">
        <v>1</v>
      </c>
      <c r="E130" s="51" t="s">
        <v>315</v>
      </c>
      <c r="F130" s="49"/>
      <c r="G130" s="47"/>
      <c r="H130" s="47"/>
      <c r="I130" s="47"/>
      <c r="J130" s="47"/>
      <c r="K130" s="47"/>
      <c r="L130" s="47"/>
      <c r="M130" s="47"/>
      <c r="N130" s="50"/>
      <c r="O130" s="69">
        <f t="shared" si="55"/>
        <v>57</v>
      </c>
      <c r="P130" s="70">
        <f t="shared" si="56"/>
        <v>64</v>
      </c>
      <c r="Q130" s="13" t="str">
        <f t="shared" si="57"/>
        <v/>
      </c>
      <c r="R130" s="13" t="str">
        <f t="shared" si="58"/>
        <v/>
      </c>
      <c r="S130" s="13" t="str">
        <f t="shared" si="59"/>
        <v/>
      </c>
      <c r="T130" s="13" t="str">
        <f t="shared" si="60"/>
        <v/>
      </c>
      <c r="U130" s="13" t="str">
        <f t="shared" si="61"/>
        <v/>
      </c>
      <c r="V130" s="13" t="str">
        <f t="shared" si="62"/>
        <v/>
      </c>
      <c r="W130" s="13" t="str">
        <f t="shared" si="63"/>
        <v/>
      </c>
      <c r="X130" s="13" t="str">
        <f t="shared" si="64"/>
        <v/>
      </c>
      <c r="Y130" s="13" t="str">
        <f t="shared" si="65"/>
        <v/>
      </c>
      <c r="Z130" s="58" t="str">
        <f t="shared" si="66"/>
        <v/>
      </c>
      <c r="AA130" s="186" t="str">
        <f t="shared" si="67"/>
        <v/>
      </c>
      <c r="AB130" s="186" t="str">
        <f t="shared" si="68"/>
        <v/>
      </c>
      <c r="AC130" s="186" t="str">
        <f t="shared" si="69"/>
        <v/>
      </c>
      <c r="AD130" s="186" t="str">
        <f t="shared" si="70"/>
        <v/>
      </c>
      <c r="AE130" s="186" t="str">
        <f t="shared" si="71"/>
        <v/>
      </c>
      <c r="AF130" s="186" t="str">
        <f t="shared" si="72"/>
        <v/>
      </c>
      <c r="AG130" s="59" t="str">
        <f t="shared" si="73"/>
        <v/>
      </c>
      <c r="AH130" s="58">
        <f t="shared" si="74"/>
        <v>0</v>
      </c>
      <c r="AI130" s="88" t="str">
        <f>IF(ISNUMBER(I130),IF(AND(I130&lt;$H130,$H130&gt;$AH130),IF(I130&gt;$AH130,($H130-I130)*Constants!$G$9,($H130-$AH130)*Constants!$G$9),0),"")</f>
        <v/>
      </c>
      <c r="AJ130" s="88" t="str">
        <f>IF(ISNUMBER(J130),IF(AND(J130&lt;$H130,$H130&gt;$AH130),IF(J130&gt;$AH130,($H130-J130)*Constants!$G$9,($H130-$AH130)*Constants!$G$9),0),"")</f>
        <v/>
      </c>
      <c r="AK130" s="88" t="str">
        <f>IF(ISNUMBER(K130),IF(AND(K130&lt;$H130,$H130&gt;$AH130),IF(K130&gt;$AH130,($H130-K130)*Constants!$G$9,($H130-$AH130)*Constants!$G$9),0),"")</f>
        <v/>
      </c>
      <c r="AL130" s="88" t="str">
        <f>IF(ISNUMBER(L130),IF(AND(L130&lt;$H130,$H130&gt;$AH130),IF(L130&gt;$AH130,($H130-L130)*Constants!$G$9,($H130-$AH130)*Constants!$G$9),0),"")</f>
        <v/>
      </c>
      <c r="AM130" s="88" t="str">
        <f>IF(ISNUMBER(M130),IF(AND(M130&lt;$H130,$H130&gt;$AH130),IF(M130&gt;$AH130,($H130-M130)*Constants!$G$9,($H130-$AH130)*Constants!$G$9),0),"")</f>
        <v/>
      </c>
      <c r="AN130" s="88" t="str">
        <f>IF(ISNUMBER(N130),IF(AND(N130&lt;$H130,$H130&gt;$AH130),IF(N130&gt;$AH130,($H130-N130)*Constants!$G$9,($H130-$AH130)*Constants!$G$9),0),"")</f>
        <v/>
      </c>
      <c r="AO130" s="88" t="str">
        <f>IF(ISNUMBER(I130),IF(AND(I130&lt;$H130,I130&lt;$AH130),IF($H130&gt;$AH130,($AH130-I130)*Constants!$G$10,($H130-I130)*Constants!$G$10),0),"")</f>
        <v/>
      </c>
      <c r="AP130" s="88" t="str">
        <f>IF(ISNUMBER(J130),IF(AND(J130&lt;$H130,J130&lt;$AH130),IF($H130&gt;$AH130,($AH130-J130)*Constants!$G$10,($H130-J130)*Constants!$G$10),0),"")</f>
        <v/>
      </c>
      <c r="AQ130" s="88" t="str">
        <f>IF(ISNUMBER(K130),IF(AND(K130&lt;$H130,K130&lt;$AH130),IF($H130&gt;$AH130,($AH130-K130)*Constants!$G$10,($H130-K130)*Constants!$G$10),0),"")</f>
        <v/>
      </c>
      <c r="AR130" s="88" t="str">
        <f>IF(ISNUMBER(L130),IF(AND(L130&lt;$H130,L130&lt;$AH130),IF($H130&gt;$AH130,($AH130-L130)*Constants!$G$10,($H130-L130)*Constants!$G$10),0),"")</f>
        <v/>
      </c>
      <c r="AS130" s="88" t="str">
        <f>IF(ISNUMBER(M130),IF(AND(M130&lt;$H130,M130&lt;$AH130),IF($H130&gt;$AH130,($AH130-M130)*Constants!$G$10,($H130-M130)*Constants!$G$10),0),"")</f>
        <v/>
      </c>
      <c r="AT130" s="88" t="str">
        <f>IF(ISNUMBER(N130),IF(AND(N130&lt;$H130,N130&lt;$AH130),IF($H130&gt;$AH130,($AH130-N130)*Constants!$G$10,($H130-N130)*Constants!$G$10),0),"")</f>
        <v/>
      </c>
      <c r="AU130" s="88" t="str">
        <f>IF(ISNUMBER(I130),IF(T130="C",(I130-Constants!$E$15-Constants!$E$14)*Constants!$G$11,0),"")</f>
        <v/>
      </c>
      <c r="AV130" s="88" t="str">
        <f>IF(ISNUMBER(J130),IF(U130="C",(J130-Constants!$E$15-Constants!$E$14)*Constants!$G$11,0),"")</f>
        <v/>
      </c>
      <c r="AW130" s="88" t="str">
        <f>IF(ISNUMBER(K130),IF(V130="C",(K130-Constants!$E$15-Constants!$E$14)*Constants!$G$11,0),"")</f>
        <v/>
      </c>
      <c r="AX130" s="88" t="str">
        <f>IF(ISNUMBER(L130),IF(W130="C",(L130-Constants!$E$15-Constants!$E$14)*Constants!$G$11,0),"")</f>
        <v/>
      </c>
      <c r="AY130" s="88" t="str">
        <f>IF(ISNUMBER(M130),IF(X130="C",(M130-Constants!$E$15-Constants!$E$14)*Constants!$G$11,0),"")</f>
        <v/>
      </c>
      <c r="AZ130" s="88" t="str">
        <f>IF(ISNUMBER(N130),IF(Y130="C",(N130-Constants!$E$15-Constants!$E$14)*Constants!$G$11,0),"")</f>
        <v/>
      </c>
      <c r="BA130" s="88" t="str">
        <f t="shared" si="75"/>
        <v/>
      </c>
      <c r="BB130" s="88" t="str">
        <f t="shared" si="76"/>
        <v/>
      </c>
      <c r="BC130" s="88" t="str">
        <f t="shared" si="77"/>
        <v/>
      </c>
      <c r="BD130" s="88" t="str">
        <f t="shared" si="77"/>
        <v/>
      </c>
      <c r="BE130" s="88" t="str">
        <f t="shared" si="78"/>
        <v/>
      </c>
      <c r="BF130" s="62" t="str">
        <f t="shared" si="79"/>
        <v/>
      </c>
      <c r="BG130" s="128" t="str">
        <f t="shared" si="80"/>
        <v/>
      </c>
      <c r="BH130" s="129" t="str">
        <f t="shared" si="81"/>
        <v/>
      </c>
      <c r="BI130" s="129" t="str">
        <f t="shared" si="82"/>
        <v/>
      </c>
      <c r="BJ130" s="129" t="str">
        <f t="shared" si="83"/>
        <v/>
      </c>
      <c r="BK130" s="129" t="str">
        <f t="shared" si="84"/>
        <v/>
      </c>
      <c r="BL130" s="129" t="str">
        <f t="shared" si="85"/>
        <v/>
      </c>
      <c r="BM130" s="129" t="str">
        <f t="shared" si="86"/>
        <v/>
      </c>
      <c r="BN130" s="129" t="str">
        <f t="shared" si="87"/>
        <v/>
      </c>
      <c r="BO130" s="130" t="str">
        <f t="shared" si="88"/>
        <v/>
      </c>
      <c r="BP130" s="18"/>
    </row>
    <row r="131" spans="1:68" x14ac:dyDescent="0.35">
      <c r="A131" s="32"/>
      <c r="B131" s="40"/>
      <c r="C131" s="14"/>
      <c r="D131" s="26">
        <v>1</v>
      </c>
      <c r="E131" s="51" t="s">
        <v>315</v>
      </c>
      <c r="F131" s="49"/>
      <c r="G131" s="47"/>
      <c r="H131" s="47"/>
      <c r="I131" s="47"/>
      <c r="J131" s="47"/>
      <c r="K131" s="47"/>
      <c r="L131" s="47"/>
      <c r="M131" s="47"/>
      <c r="N131" s="50"/>
      <c r="O131" s="69">
        <f t="shared" si="55"/>
        <v>57</v>
      </c>
      <c r="P131" s="70">
        <f t="shared" si="56"/>
        <v>64</v>
      </c>
      <c r="Q131" s="13" t="str">
        <f t="shared" si="57"/>
        <v/>
      </c>
      <c r="R131" s="13" t="str">
        <f t="shared" si="58"/>
        <v/>
      </c>
      <c r="S131" s="13" t="str">
        <f t="shared" si="59"/>
        <v/>
      </c>
      <c r="T131" s="13" t="str">
        <f t="shared" si="60"/>
        <v/>
      </c>
      <c r="U131" s="13" t="str">
        <f t="shared" si="61"/>
        <v/>
      </c>
      <c r="V131" s="13" t="str">
        <f t="shared" si="62"/>
        <v/>
      </c>
      <c r="W131" s="13" t="str">
        <f t="shared" si="63"/>
        <v/>
      </c>
      <c r="X131" s="13" t="str">
        <f t="shared" si="64"/>
        <v/>
      </c>
      <c r="Y131" s="13" t="str">
        <f t="shared" si="65"/>
        <v/>
      </c>
      <c r="Z131" s="58" t="str">
        <f t="shared" si="66"/>
        <v/>
      </c>
      <c r="AA131" s="186" t="str">
        <f t="shared" si="67"/>
        <v/>
      </c>
      <c r="AB131" s="186" t="str">
        <f t="shared" si="68"/>
        <v/>
      </c>
      <c r="AC131" s="186" t="str">
        <f t="shared" si="69"/>
        <v/>
      </c>
      <c r="AD131" s="186" t="str">
        <f t="shared" si="70"/>
        <v/>
      </c>
      <c r="AE131" s="186" t="str">
        <f t="shared" si="71"/>
        <v/>
      </c>
      <c r="AF131" s="186" t="str">
        <f t="shared" si="72"/>
        <v/>
      </c>
      <c r="AG131" s="59" t="str">
        <f t="shared" si="73"/>
        <v/>
      </c>
      <c r="AH131" s="58">
        <f t="shared" si="74"/>
        <v>0</v>
      </c>
      <c r="AI131" s="88" t="str">
        <f>IF(ISNUMBER(I131),IF(AND(I131&lt;$H131,$H131&gt;$AH131),IF(I131&gt;$AH131,($H131-I131)*Constants!$G$9,($H131-$AH131)*Constants!$G$9),0),"")</f>
        <v/>
      </c>
      <c r="AJ131" s="88" t="str">
        <f>IF(ISNUMBER(J131),IF(AND(J131&lt;$H131,$H131&gt;$AH131),IF(J131&gt;$AH131,($H131-J131)*Constants!$G$9,($H131-$AH131)*Constants!$G$9),0),"")</f>
        <v/>
      </c>
      <c r="AK131" s="88" t="str">
        <f>IF(ISNUMBER(K131),IF(AND(K131&lt;$H131,$H131&gt;$AH131),IF(K131&gt;$AH131,($H131-K131)*Constants!$G$9,($H131-$AH131)*Constants!$G$9),0),"")</f>
        <v/>
      </c>
      <c r="AL131" s="88" t="str">
        <f>IF(ISNUMBER(L131),IF(AND(L131&lt;$H131,$H131&gt;$AH131),IF(L131&gt;$AH131,($H131-L131)*Constants!$G$9,($H131-$AH131)*Constants!$G$9),0),"")</f>
        <v/>
      </c>
      <c r="AM131" s="88" t="str">
        <f>IF(ISNUMBER(M131),IF(AND(M131&lt;$H131,$H131&gt;$AH131),IF(M131&gt;$AH131,($H131-M131)*Constants!$G$9,($H131-$AH131)*Constants!$G$9),0),"")</f>
        <v/>
      </c>
      <c r="AN131" s="88" t="str">
        <f>IF(ISNUMBER(N131),IF(AND(N131&lt;$H131,$H131&gt;$AH131),IF(N131&gt;$AH131,($H131-N131)*Constants!$G$9,($H131-$AH131)*Constants!$G$9),0),"")</f>
        <v/>
      </c>
      <c r="AO131" s="88" t="str">
        <f>IF(ISNUMBER(I131),IF(AND(I131&lt;$H131,I131&lt;$AH131),IF($H131&gt;$AH131,($AH131-I131)*Constants!$G$10,($H131-I131)*Constants!$G$10),0),"")</f>
        <v/>
      </c>
      <c r="AP131" s="88" t="str">
        <f>IF(ISNUMBER(J131),IF(AND(J131&lt;$H131,J131&lt;$AH131),IF($H131&gt;$AH131,($AH131-J131)*Constants!$G$10,($H131-J131)*Constants!$G$10),0),"")</f>
        <v/>
      </c>
      <c r="AQ131" s="88" t="str">
        <f>IF(ISNUMBER(K131),IF(AND(K131&lt;$H131,K131&lt;$AH131),IF($H131&gt;$AH131,($AH131-K131)*Constants!$G$10,($H131-K131)*Constants!$G$10),0),"")</f>
        <v/>
      </c>
      <c r="AR131" s="88" t="str">
        <f>IF(ISNUMBER(L131),IF(AND(L131&lt;$H131,L131&lt;$AH131),IF($H131&gt;$AH131,($AH131-L131)*Constants!$G$10,($H131-L131)*Constants!$G$10),0),"")</f>
        <v/>
      </c>
      <c r="AS131" s="88" t="str">
        <f>IF(ISNUMBER(M131),IF(AND(M131&lt;$H131,M131&lt;$AH131),IF($H131&gt;$AH131,($AH131-M131)*Constants!$G$10,($H131-M131)*Constants!$G$10),0),"")</f>
        <v/>
      </c>
      <c r="AT131" s="88" t="str">
        <f>IF(ISNUMBER(N131),IF(AND(N131&lt;$H131,N131&lt;$AH131),IF($H131&gt;$AH131,($AH131-N131)*Constants!$G$10,($H131-N131)*Constants!$G$10),0),"")</f>
        <v/>
      </c>
      <c r="AU131" s="88" t="str">
        <f>IF(ISNUMBER(I131),IF(T131="C",(I131-Constants!$E$15-Constants!$E$14)*Constants!$G$11,0),"")</f>
        <v/>
      </c>
      <c r="AV131" s="88" t="str">
        <f>IF(ISNUMBER(J131),IF(U131="C",(J131-Constants!$E$15-Constants!$E$14)*Constants!$G$11,0),"")</f>
        <v/>
      </c>
      <c r="AW131" s="88" t="str">
        <f>IF(ISNUMBER(K131),IF(V131="C",(K131-Constants!$E$15-Constants!$E$14)*Constants!$G$11,0),"")</f>
        <v/>
      </c>
      <c r="AX131" s="88" t="str">
        <f>IF(ISNUMBER(L131),IF(W131="C",(L131-Constants!$E$15-Constants!$E$14)*Constants!$G$11,0),"")</f>
        <v/>
      </c>
      <c r="AY131" s="88" t="str">
        <f>IF(ISNUMBER(M131),IF(X131="C",(M131-Constants!$E$15-Constants!$E$14)*Constants!$G$11,0),"")</f>
        <v/>
      </c>
      <c r="AZ131" s="88" t="str">
        <f>IF(ISNUMBER(N131),IF(Y131="C",(N131-Constants!$E$15-Constants!$E$14)*Constants!$G$11,0),"")</f>
        <v/>
      </c>
      <c r="BA131" s="88" t="str">
        <f t="shared" si="75"/>
        <v/>
      </c>
      <c r="BB131" s="88" t="str">
        <f t="shared" si="76"/>
        <v/>
      </c>
      <c r="BC131" s="88" t="str">
        <f t="shared" si="77"/>
        <v/>
      </c>
      <c r="BD131" s="88" t="str">
        <f t="shared" si="77"/>
        <v/>
      </c>
      <c r="BE131" s="88" t="str">
        <f t="shared" si="78"/>
        <v/>
      </c>
      <c r="BF131" s="62" t="str">
        <f t="shared" si="79"/>
        <v/>
      </c>
      <c r="BG131" s="128" t="str">
        <f t="shared" ref="BG131:BG162" si="89">IF(ISNUMBER(F131),VLOOKUP(F131,QALYs,2),"")</f>
        <v/>
      </c>
      <c r="BH131" s="129" t="str">
        <f t="shared" ref="BH131:BH162" si="90">IF(ISNUMBER(G131),VLOOKUP(G131,QALYs,2),"")</f>
        <v/>
      </c>
      <c r="BI131" s="129" t="str">
        <f t="shared" ref="BI131:BI162" si="91">IF(ISNUMBER(H131),VLOOKUP(H131,QALYs,2),"")</f>
        <v/>
      </c>
      <c r="BJ131" s="129" t="str">
        <f t="shared" ref="BJ131:BJ162" si="92">IF(ISNUMBER(I131),VLOOKUP(I131,QALYs,2),"")</f>
        <v/>
      </c>
      <c r="BK131" s="129" t="str">
        <f t="shared" ref="BK131:BK162" si="93">IF(ISNUMBER(J131),VLOOKUP(J131,QALYs,2),"")</f>
        <v/>
      </c>
      <c r="BL131" s="129" t="str">
        <f t="shared" ref="BL131:BL162" si="94">IF(ISNUMBER(K131),VLOOKUP(K131,QALYs,2),"")</f>
        <v/>
      </c>
      <c r="BM131" s="129" t="str">
        <f t="shared" ref="BM131:BM162" si="95">IF(ISNUMBER(L131),VLOOKUP(L131,QALYs,2),"")</f>
        <v/>
      </c>
      <c r="BN131" s="129" t="str">
        <f t="shared" ref="BN131:BN162" si="96">IF(ISNUMBER(M131),VLOOKUP(M131,QALYs,2),"")</f>
        <v/>
      </c>
      <c r="BO131" s="130" t="str">
        <f t="shared" ref="BO131:BO162" si="97">IF(ISNUMBER(N131),VLOOKUP(N131,QALYs,2),"")</f>
        <v/>
      </c>
      <c r="BP131" s="18"/>
    </row>
    <row r="132" spans="1:68" x14ac:dyDescent="0.35">
      <c r="A132" s="32"/>
      <c r="B132" s="40"/>
      <c r="C132" s="14"/>
      <c r="D132" s="26">
        <v>1</v>
      </c>
      <c r="E132" s="51" t="s">
        <v>315</v>
      </c>
      <c r="F132" s="49"/>
      <c r="G132" s="47"/>
      <c r="H132" s="47"/>
      <c r="I132" s="47"/>
      <c r="J132" s="47"/>
      <c r="K132" s="47"/>
      <c r="L132" s="47"/>
      <c r="M132" s="47"/>
      <c r="N132" s="50"/>
      <c r="O132" s="69">
        <f t="shared" ref="O132:O195" si="98">IF(E132="New",57,64)</f>
        <v>57</v>
      </c>
      <c r="P132" s="70">
        <f t="shared" ref="P132:P195" si="99">IF(E132="New",64,67)</f>
        <v>64</v>
      </c>
      <c r="Q132" s="13" t="str">
        <f t="shared" ref="Q132:Q195" si="100">IF(F132&lt;$O132+0.5,IF(F132&gt;0,"A",""),IF(F132&lt;$P132+0.5,"B","C"))</f>
        <v/>
      </c>
      <c r="R132" s="13" t="str">
        <f t="shared" ref="R132:R195" si="101">IF(G132&lt;$O132+0.5,IF(G132&gt;0,"A",""),IF(G132&lt;$P132+0.5,"B","C"))</f>
        <v/>
      </c>
      <c r="S132" s="13" t="str">
        <f t="shared" ref="S132:S195" si="102">IF(H132&lt;$O132+0.5,IF(H132&gt;0,"A",""),IF(H132&lt;$P132+0.5,"B","C"))</f>
        <v/>
      </c>
      <c r="T132" s="13" t="str">
        <f t="shared" ref="T132:T195" si="103">IF(I132&lt;$O132+0.5,IF(I132&gt;0,"A",""),IF(I132&lt;$P132+0.5,"B","C"))</f>
        <v/>
      </c>
      <c r="U132" s="13" t="str">
        <f t="shared" ref="U132:U195" si="104">IF(J132&lt;$O132+0.5,IF(J132&gt;0,"A",""),IF(J132&lt;$P132+0.5,"B","C"))</f>
        <v/>
      </c>
      <c r="V132" s="13" t="str">
        <f t="shared" ref="V132:V195" si="105">IF(K132&lt;$O132+0.5,IF(K132&gt;0,"A",""),IF(K132&lt;$P132+0.5,"B","C"))</f>
        <v/>
      </c>
      <c r="W132" s="13" t="str">
        <f t="shared" ref="W132:W195" si="106">IF(L132&lt;$O132+0.5,IF(L132&gt;0,"A",""),IF(L132&lt;$P132+0.5,"B","C"))</f>
        <v/>
      </c>
      <c r="X132" s="13" t="str">
        <f t="shared" ref="X132:X195" si="107">IF(M132&lt;$O132+0.5,IF(M132&gt;0,"A",""),IF(M132&lt;$P132+0.5,"B","C"))</f>
        <v/>
      </c>
      <c r="Y132" s="13" t="str">
        <f t="shared" ref="Y132:Y195" si="108">IF(N132&lt;$O132+0.5,IF(N132&gt;0,"A",""),IF(N132&lt;$P132+0.5,"B","C"))</f>
        <v/>
      </c>
      <c r="Z132" s="58" t="str">
        <f t="shared" ref="Z132:Z195" si="109">IF(AND(ISNUMBER(H132),ISNUMBER(F132)),H132-F132,"")</f>
        <v/>
      </c>
      <c r="AA132" s="186" t="str">
        <f t="shared" ref="AA132:AA195" si="110">IF(AND(ISNUMBER(H132),ISNUMBER(G132)),H132-G132,"")</f>
        <v/>
      </c>
      <c r="AB132" s="186" t="str">
        <f t="shared" ref="AB132:AB195" si="111">IF(AND(ISNUMBER(I132),ISNUMBER($H132)),$H132-I132,"")</f>
        <v/>
      </c>
      <c r="AC132" s="186" t="str">
        <f t="shared" ref="AC132:AC195" si="112">IF(AND(ISNUMBER(J132),ISNUMBER($H132)),$H132-J132,"")</f>
        <v/>
      </c>
      <c r="AD132" s="186" t="str">
        <f t="shared" ref="AD132:AD195" si="113">IF(AND(ISNUMBER(K132),ISNUMBER($H132)),$H132-K132,"")</f>
        <v/>
      </c>
      <c r="AE132" s="186" t="str">
        <f t="shared" ref="AE132:AE195" si="114">IF(AND(ISNUMBER(L132),ISNUMBER($H132)),$H132-L132,"")</f>
        <v/>
      </c>
      <c r="AF132" s="186" t="str">
        <f t="shared" ref="AF132:AF195" si="115">IF(AND(ISNUMBER(M132),ISNUMBER($H132)),$H132-M132,"")</f>
        <v/>
      </c>
      <c r="AG132" s="59" t="str">
        <f t="shared" ref="AG132:AG195" si="116">IF(AND(ISNUMBER(N132),ISNUMBER($H132)),$H132-N132,"")</f>
        <v/>
      </c>
      <c r="AH132" s="58">
        <f t="shared" ref="AH132:AH195" si="117">IF(E132="New",F132,G132)</f>
        <v>0</v>
      </c>
      <c r="AI132" s="88" t="str">
        <f>IF(ISNUMBER(I132),IF(AND(I132&lt;$H132,$H132&gt;$AH132),IF(I132&gt;$AH132,($H132-I132)*Constants!$G$9,($H132-$AH132)*Constants!$G$9),0),"")</f>
        <v/>
      </c>
      <c r="AJ132" s="88" t="str">
        <f>IF(ISNUMBER(J132),IF(AND(J132&lt;$H132,$H132&gt;$AH132),IF(J132&gt;$AH132,($H132-J132)*Constants!$G$9,($H132-$AH132)*Constants!$G$9),0),"")</f>
        <v/>
      </c>
      <c r="AK132" s="88" t="str">
        <f>IF(ISNUMBER(K132),IF(AND(K132&lt;$H132,$H132&gt;$AH132),IF(K132&gt;$AH132,($H132-K132)*Constants!$G$9,($H132-$AH132)*Constants!$G$9),0),"")</f>
        <v/>
      </c>
      <c r="AL132" s="88" t="str">
        <f>IF(ISNUMBER(L132),IF(AND(L132&lt;$H132,$H132&gt;$AH132),IF(L132&gt;$AH132,($H132-L132)*Constants!$G$9,($H132-$AH132)*Constants!$G$9),0),"")</f>
        <v/>
      </c>
      <c r="AM132" s="88" t="str">
        <f>IF(ISNUMBER(M132),IF(AND(M132&lt;$H132,$H132&gt;$AH132),IF(M132&gt;$AH132,($H132-M132)*Constants!$G$9,($H132-$AH132)*Constants!$G$9),0),"")</f>
        <v/>
      </c>
      <c r="AN132" s="88" t="str">
        <f>IF(ISNUMBER(N132),IF(AND(N132&lt;$H132,$H132&gt;$AH132),IF(N132&gt;$AH132,($H132-N132)*Constants!$G$9,($H132-$AH132)*Constants!$G$9),0),"")</f>
        <v/>
      </c>
      <c r="AO132" s="88" t="str">
        <f>IF(ISNUMBER(I132),IF(AND(I132&lt;$H132,I132&lt;$AH132),IF($H132&gt;$AH132,($AH132-I132)*Constants!$G$10,($H132-I132)*Constants!$G$10),0),"")</f>
        <v/>
      </c>
      <c r="AP132" s="88" t="str">
        <f>IF(ISNUMBER(J132),IF(AND(J132&lt;$H132,J132&lt;$AH132),IF($H132&gt;$AH132,($AH132-J132)*Constants!$G$10,($H132-J132)*Constants!$G$10),0),"")</f>
        <v/>
      </c>
      <c r="AQ132" s="88" t="str">
        <f>IF(ISNUMBER(K132),IF(AND(K132&lt;$H132,K132&lt;$AH132),IF($H132&gt;$AH132,($AH132-K132)*Constants!$G$10,($H132-K132)*Constants!$G$10),0),"")</f>
        <v/>
      </c>
      <c r="AR132" s="88" t="str">
        <f>IF(ISNUMBER(L132),IF(AND(L132&lt;$H132,L132&lt;$AH132),IF($H132&gt;$AH132,($AH132-L132)*Constants!$G$10,($H132-L132)*Constants!$G$10),0),"")</f>
        <v/>
      </c>
      <c r="AS132" s="88" t="str">
        <f>IF(ISNUMBER(M132),IF(AND(M132&lt;$H132,M132&lt;$AH132),IF($H132&gt;$AH132,($AH132-M132)*Constants!$G$10,($H132-M132)*Constants!$G$10),0),"")</f>
        <v/>
      </c>
      <c r="AT132" s="88" t="str">
        <f>IF(ISNUMBER(N132),IF(AND(N132&lt;$H132,N132&lt;$AH132),IF($H132&gt;$AH132,($AH132-N132)*Constants!$G$10,($H132-N132)*Constants!$G$10),0),"")</f>
        <v/>
      </c>
      <c r="AU132" s="88" t="str">
        <f>IF(ISNUMBER(I132),IF(T132="C",(I132-Constants!$E$15-Constants!$E$14)*Constants!$G$11,0),"")</f>
        <v/>
      </c>
      <c r="AV132" s="88" t="str">
        <f>IF(ISNUMBER(J132),IF(U132="C",(J132-Constants!$E$15-Constants!$E$14)*Constants!$G$11,0),"")</f>
        <v/>
      </c>
      <c r="AW132" s="88" t="str">
        <f>IF(ISNUMBER(K132),IF(V132="C",(K132-Constants!$E$15-Constants!$E$14)*Constants!$G$11,0),"")</f>
        <v/>
      </c>
      <c r="AX132" s="88" t="str">
        <f>IF(ISNUMBER(L132),IF(W132="C",(L132-Constants!$E$15-Constants!$E$14)*Constants!$G$11,0),"")</f>
        <v/>
      </c>
      <c r="AY132" s="88" t="str">
        <f>IF(ISNUMBER(M132),IF(X132="C",(M132-Constants!$E$15-Constants!$E$14)*Constants!$G$11,0),"")</f>
        <v/>
      </c>
      <c r="AZ132" s="88" t="str">
        <f>IF(ISNUMBER(N132),IF(Y132="C",(N132-Constants!$E$15-Constants!$E$14)*Constants!$G$11,0),"")</f>
        <v/>
      </c>
      <c r="BA132" s="88" t="str">
        <f t="shared" ref="BA132:BA195" si="118">IF(ISNUMBER(I132),AI132+AO132+AU132,"")</f>
        <v/>
      </c>
      <c r="BB132" s="88" t="str">
        <f t="shared" ref="BB132:BB195" si="119">IF(ISNUMBER(J132),AJ132+AP132+AV132,"")</f>
        <v/>
      </c>
      <c r="BC132" s="88" t="str">
        <f t="shared" ref="BC132:BD195" si="120">IF(ISNUMBER(K132),AK132+AQ132+AW132,"")</f>
        <v/>
      </c>
      <c r="BD132" s="88" t="str">
        <f t="shared" si="120"/>
        <v/>
      </c>
      <c r="BE132" s="88" t="str">
        <f t="shared" ref="BE132:BE195" si="121">IF(ISNUMBER(M132),AM132+AS132+AY132,"")</f>
        <v/>
      </c>
      <c r="BF132" s="62" t="str">
        <f t="shared" ref="BF132:BF195" si="122">IF(ISNUMBER(N132),AN132+AT132+AZ132,"")</f>
        <v/>
      </c>
      <c r="BG132" s="128" t="str">
        <f t="shared" si="89"/>
        <v/>
      </c>
      <c r="BH132" s="129" t="str">
        <f t="shared" si="90"/>
        <v/>
      </c>
      <c r="BI132" s="129" t="str">
        <f t="shared" si="91"/>
        <v/>
      </c>
      <c r="BJ132" s="129" t="str">
        <f t="shared" si="92"/>
        <v/>
      </c>
      <c r="BK132" s="129" t="str">
        <f t="shared" si="93"/>
        <v/>
      </c>
      <c r="BL132" s="129" t="str">
        <f t="shared" si="94"/>
        <v/>
      </c>
      <c r="BM132" s="129" t="str">
        <f t="shared" si="95"/>
        <v/>
      </c>
      <c r="BN132" s="129" t="str">
        <f t="shared" si="96"/>
        <v/>
      </c>
      <c r="BO132" s="130" t="str">
        <f t="shared" si="97"/>
        <v/>
      </c>
      <c r="BP132" s="18"/>
    </row>
    <row r="133" spans="1:68" x14ac:dyDescent="0.35">
      <c r="A133" s="32"/>
      <c r="B133" s="40"/>
      <c r="C133" s="14"/>
      <c r="D133" s="26">
        <v>1</v>
      </c>
      <c r="E133" s="51" t="s">
        <v>315</v>
      </c>
      <c r="F133" s="49"/>
      <c r="G133" s="47"/>
      <c r="H133" s="47"/>
      <c r="I133" s="47"/>
      <c r="J133" s="47"/>
      <c r="K133" s="47"/>
      <c r="L133" s="47"/>
      <c r="M133" s="47"/>
      <c r="N133" s="50"/>
      <c r="O133" s="69">
        <f t="shared" si="98"/>
        <v>57</v>
      </c>
      <c r="P133" s="70">
        <f t="shared" si="99"/>
        <v>64</v>
      </c>
      <c r="Q133" s="13" t="str">
        <f t="shared" si="100"/>
        <v/>
      </c>
      <c r="R133" s="13" t="str">
        <f t="shared" si="101"/>
        <v/>
      </c>
      <c r="S133" s="13" t="str">
        <f t="shared" si="102"/>
        <v/>
      </c>
      <c r="T133" s="13" t="str">
        <f t="shared" si="103"/>
        <v/>
      </c>
      <c r="U133" s="13" t="str">
        <f t="shared" si="104"/>
        <v/>
      </c>
      <c r="V133" s="13" t="str">
        <f t="shared" si="105"/>
        <v/>
      </c>
      <c r="W133" s="13" t="str">
        <f t="shared" si="106"/>
        <v/>
      </c>
      <c r="X133" s="13" t="str">
        <f t="shared" si="107"/>
        <v/>
      </c>
      <c r="Y133" s="13" t="str">
        <f t="shared" si="108"/>
        <v/>
      </c>
      <c r="Z133" s="58" t="str">
        <f t="shared" si="109"/>
        <v/>
      </c>
      <c r="AA133" s="186" t="str">
        <f t="shared" si="110"/>
        <v/>
      </c>
      <c r="AB133" s="186" t="str">
        <f t="shared" si="111"/>
        <v/>
      </c>
      <c r="AC133" s="186" t="str">
        <f t="shared" si="112"/>
        <v/>
      </c>
      <c r="AD133" s="186" t="str">
        <f t="shared" si="113"/>
        <v/>
      </c>
      <c r="AE133" s="186" t="str">
        <f t="shared" si="114"/>
        <v/>
      </c>
      <c r="AF133" s="186" t="str">
        <f t="shared" si="115"/>
        <v/>
      </c>
      <c r="AG133" s="59" t="str">
        <f t="shared" si="116"/>
        <v/>
      </c>
      <c r="AH133" s="58">
        <f t="shared" si="117"/>
        <v>0</v>
      </c>
      <c r="AI133" s="88" t="str">
        <f>IF(ISNUMBER(I133),IF(AND(I133&lt;$H133,$H133&gt;$AH133),IF(I133&gt;$AH133,($H133-I133)*Constants!$G$9,($H133-$AH133)*Constants!$G$9),0),"")</f>
        <v/>
      </c>
      <c r="AJ133" s="88" t="str">
        <f>IF(ISNUMBER(J133),IF(AND(J133&lt;$H133,$H133&gt;$AH133),IF(J133&gt;$AH133,($H133-J133)*Constants!$G$9,($H133-$AH133)*Constants!$G$9),0),"")</f>
        <v/>
      </c>
      <c r="AK133" s="88" t="str">
        <f>IF(ISNUMBER(K133),IF(AND(K133&lt;$H133,$H133&gt;$AH133),IF(K133&gt;$AH133,($H133-K133)*Constants!$G$9,($H133-$AH133)*Constants!$G$9),0),"")</f>
        <v/>
      </c>
      <c r="AL133" s="88" t="str">
        <f>IF(ISNUMBER(L133),IF(AND(L133&lt;$H133,$H133&gt;$AH133),IF(L133&gt;$AH133,($H133-L133)*Constants!$G$9,($H133-$AH133)*Constants!$G$9),0),"")</f>
        <v/>
      </c>
      <c r="AM133" s="88" t="str">
        <f>IF(ISNUMBER(M133),IF(AND(M133&lt;$H133,$H133&gt;$AH133),IF(M133&gt;$AH133,($H133-M133)*Constants!$G$9,($H133-$AH133)*Constants!$G$9),0),"")</f>
        <v/>
      </c>
      <c r="AN133" s="88" t="str">
        <f>IF(ISNUMBER(N133),IF(AND(N133&lt;$H133,$H133&gt;$AH133),IF(N133&gt;$AH133,($H133-N133)*Constants!$G$9,($H133-$AH133)*Constants!$G$9),0),"")</f>
        <v/>
      </c>
      <c r="AO133" s="88" t="str">
        <f>IF(ISNUMBER(I133),IF(AND(I133&lt;$H133,I133&lt;$AH133),IF($H133&gt;$AH133,($AH133-I133)*Constants!$G$10,($H133-I133)*Constants!$G$10),0),"")</f>
        <v/>
      </c>
      <c r="AP133" s="88" t="str">
        <f>IF(ISNUMBER(J133),IF(AND(J133&lt;$H133,J133&lt;$AH133),IF($H133&gt;$AH133,($AH133-J133)*Constants!$G$10,($H133-J133)*Constants!$G$10),0),"")</f>
        <v/>
      </c>
      <c r="AQ133" s="88" t="str">
        <f>IF(ISNUMBER(K133),IF(AND(K133&lt;$H133,K133&lt;$AH133),IF($H133&gt;$AH133,($AH133-K133)*Constants!$G$10,($H133-K133)*Constants!$G$10),0),"")</f>
        <v/>
      </c>
      <c r="AR133" s="88" t="str">
        <f>IF(ISNUMBER(L133),IF(AND(L133&lt;$H133,L133&lt;$AH133),IF($H133&gt;$AH133,($AH133-L133)*Constants!$G$10,($H133-L133)*Constants!$G$10),0),"")</f>
        <v/>
      </c>
      <c r="AS133" s="88" t="str">
        <f>IF(ISNUMBER(M133),IF(AND(M133&lt;$H133,M133&lt;$AH133),IF($H133&gt;$AH133,($AH133-M133)*Constants!$G$10,($H133-M133)*Constants!$G$10),0),"")</f>
        <v/>
      </c>
      <c r="AT133" s="88" t="str">
        <f>IF(ISNUMBER(N133),IF(AND(N133&lt;$H133,N133&lt;$AH133),IF($H133&gt;$AH133,($AH133-N133)*Constants!$G$10,($H133-N133)*Constants!$G$10),0),"")</f>
        <v/>
      </c>
      <c r="AU133" s="88" t="str">
        <f>IF(ISNUMBER(I133),IF(T133="C",(I133-Constants!$E$15-Constants!$E$14)*Constants!$G$11,0),"")</f>
        <v/>
      </c>
      <c r="AV133" s="88" t="str">
        <f>IF(ISNUMBER(J133),IF(U133="C",(J133-Constants!$E$15-Constants!$E$14)*Constants!$G$11,0),"")</f>
        <v/>
      </c>
      <c r="AW133" s="88" t="str">
        <f>IF(ISNUMBER(K133),IF(V133="C",(K133-Constants!$E$15-Constants!$E$14)*Constants!$G$11,0),"")</f>
        <v/>
      </c>
      <c r="AX133" s="88" t="str">
        <f>IF(ISNUMBER(L133),IF(W133="C",(L133-Constants!$E$15-Constants!$E$14)*Constants!$G$11,0),"")</f>
        <v/>
      </c>
      <c r="AY133" s="88" t="str">
        <f>IF(ISNUMBER(M133),IF(X133="C",(M133-Constants!$E$15-Constants!$E$14)*Constants!$G$11,0),"")</f>
        <v/>
      </c>
      <c r="AZ133" s="88" t="str">
        <f>IF(ISNUMBER(N133),IF(Y133="C",(N133-Constants!$E$15-Constants!$E$14)*Constants!$G$11,0),"")</f>
        <v/>
      </c>
      <c r="BA133" s="88" t="str">
        <f t="shared" si="118"/>
        <v/>
      </c>
      <c r="BB133" s="88" t="str">
        <f t="shared" si="119"/>
        <v/>
      </c>
      <c r="BC133" s="88" t="str">
        <f t="shared" si="120"/>
        <v/>
      </c>
      <c r="BD133" s="88" t="str">
        <f t="shared" si="120"/>
        <v/>
      </c>
      <c r="BE133" s="88" t="str">
        <f t="shared" si="121"/>
        <v/>
      </c>
      <c r="BF133" s="62" t="str">
        <f t="shared" si="122"/>
        <v/>
      </c>
      <c r="BG133" s="128" t="str">
        <f t="shared" si="89"/>
        <v/>
      </c>
      <c r="BH133" s="129" t="str">
        <f t="shared" si="90"/>
        <v/>
      </c>
      <c r="BI133" s="129" t="str">
        <f t="shared" si="91"/>
        <v/>
      </c>
      <c r="BJ133" s="129" t="str">
        <f t="shared" si="92"/>
        <v/>
      </c>
      <c r="BK133" s="129" t="str">
        <f t="shared" si="93"/>
        <v/>
      </c>
      <c r="BL133" s="129" t="str">
        <f t="shared" si="94"/>
        <v/>
      </c>
      <c r="BM133" s="129" t="str">
        <f t="shared" si="95"/>
        <v/>
      </c>
      <c r="BN133" s="129" t="str">
        <f t="shared" si="96"/>
        <v/>
      </c>
      <c r="BO133" s="130" t="str">
        <f t="shared" si="97"/>
        <v/>
      </c>
      <c r="BP133" s="18"/>
    </row>
    <row r="134" spans="1:68" x14ac:dyDescent="0.35">
      <c r="A134" s="32"/>
      <c r="B134" s="40"/>
      <c r="C134" s="14"/>
      <c r="D134" s="26">
        <v>1</v>
      </c>
      <c r="E134" s="51" t="s">
        <v>315</v>
      </c>
      <c r="F134" s="49"/>
      <c r="G134" s="47"/>
      <c r="H134" s="47"/>
      <c r="I134" s="47"/>
      <c r="J134" s="47"/>
      <c r="K134" s="47"/>
      <c r="L134" s="47"/>
      <c r="M134" s="47"/>
      <c r="N134" s="50"/>
      <c r="O134" s="69">
        <f t="shared" si="98"/>
        <v>57</v>
      </c>
      <c r="P134" s="70">
        <f t="shared" si="99"/>
        <v>64</v>
      </c>
      <c r="Q134" s="13" t="str">
        <f t="shared" si="100"/>
        <v/>
      </c>
      <c r="R134" s="13" t="str">
        <f t="shared" si="101"/>
        <v/>
      </c>
      <c r="S134" s="13" t="str">
        <f t="shared" si="102"/>
        <v/>
      </c>
      <c r="T134" s="13" t="str">
        <f t="shared" si="103"/>
        <v/>
      </c>
      <c r="U134" s="13" t="str">
        <f t="shared" si="104"/>
        <v/>
      </c>
      <c r="V134" s="13" t="str">
        <f t="shared" si="105"/>
        <v/>
      </c>
      <c r="W134" s="13" t="str">
        <f t="shared" si="106"/>
        <v/>
      </c>
      <c r="X134" s="13" t="str">
        <f t="shared" si="107"/>
        <v/>
      </c>
      <c r="Y134" s="13" t="str">
        <f t="shared" si="108"/>
        <v/>
      </c>
      <c r="Z134" s="58" t="str">
        <f t="shared" si="109"/>
        <v/>
      </c>
      <c r="AA134" s="186" t="str">
        <f t="shared" si="110"/>
        <v/>
      </c>
      <c r="AB134" s="186" t="str">
        <f t="shared" si="111"/>
        <v/>
      </c>
      <c r="AC134" s="186" t="str">
        <f t="shared" si="112"/>
        <v/>
      </c>
      <c r="AD134" s="186" t="str">
        <f t="shared" si="113"/>
        <v/>
      </c>
      <c r="AE134" s="186" t="str">
        <f t="shared" si="114"/>
        <v/>
      </c>
      <c r="AF134" s="186" t="str">
        <f t="shared" si="115"/>
        <v/>
      </c>
      <c r="AG134" s="59" t="str">
        <f t="shared" si="116"/>
        <v/>
      </c>
      <c r="AH134" s="58">
        <f t="shared" si="117"/>
        <v>0</v>
      </c>
      <c r="AI134" s="88" t="str">
        <f>IF(ISNUMBER(I134),IF(AND(I134&lt;$H134,$H134&gt;$AH134),IF(I134&gt;$AH134,($H134-I134)*Constants!$G$9,($H134-$AH134)*Constants!$G$9),0),"")</f>
        <v/>
      </c>
      <c r="AJ134" s="88" t="str">
        <f>IF(ISNUMBER(J134),IF(AND(J134&lt;$H134,$H134&gt;$AH134),IF(J134&gt;$AH134,($H134-J134)*Constants!$G$9,($H134-$AH134)*Constants!$G$9),0),"")</f>
        <v/>
      </c>
      <c r="AK134" s="88" t="str">
        <f>IF(ISNUMBER(K134),IF(AND(K134&lt;$H134,$H134&gt;$AH134),IF(K134&gt;$AH134,($H134-K134)*Constants!$G$9,($H134-$AH134)*Constants!$G$9),0),"")</f>
        <v/>
      </c>
      <c r="AL134" s="88" t="str">
        <f>IF(ISNUMBER(L134),IF(AND(L134&lt;$H134,$H134&gt;$AH134),IF(L134&gt;$AH134,($H134-L134)*Constants!$G$9,($H134-$AH134)*Constants!$G$9),0),"")</f>
        <v/>
      </c>
      <c r="AM134" s="88" t="str">
        <f>IF(ISNUMBER(M134),IF(AND(M134&lt;$H134,$H134&gt;$AH134),IF(M134&gt;$AH134,($H134-M134)*Constants!$G$9,($H134-$AH134)*Constants!$G$9),0),"")</f>
        <v/>
      </c>
      <c r="AN134" s="88" t="str">
        <f>IF(ISNUMBER(N134),IF(AND(N134&lt;$H134,$H134&gt;$AH134),IF(N134&gt;$AH134,($H134-N134)*Constants!$G$9,($H134-$AH134)*Constants!$G$9),0),"")</f>
        <v/>
      </c>
      <c r="AO134" s="88" t="str">
        <f>IF(ISNUMBER(I134),IF(AND(I134&lt;$H134,I134&lt;$AH134),IF($H134&gt;$AH134,($AH134-I134)*Constants!$G$10,($H134-I134)*Constants!$G$10),0),"")</f>
        <v/>
      </c>
      <c r="AP134" s="88" t="str">
        <f>IF(ISNUMBER(J134),IF(AND(J134&lt;$H134,J134&lt;$AH134),IF($H134&gt;$AH134,($AH134-J134)*Constants!$G$10,($H134-J134)*Constants!$G$10),0),"")</f>
        <v/>
      </c>
      <c r="AQ134" s="88" t="str">
        <f>IF(ISNUMBER(K134),IF(AND(K134&lt;$H134,K134&lt;$AH134),IF($H134&gt;$AH134,($AH134-K134)*Constants!$G$10,($H134-K134)*Constants!$G$10),0),"")</f>
        <v/>
      </c>
      <c r="AR134" s="88" t="str">
        <f>IF(ISNUMBER(L134),IF(AND(L134&lt;$H134,L134&lt;$AH134),IF($H134&gt;$AH134,($AH134-L134)*Constants!$G$10,($H134-L134)*Constants!$G$10),0),"")</f>
        <v/>
      </c>
      <c r="AS134" s="88" t="str">
        <f>IF(ISNUMBER(M134),IF(AND(M134&lt;$H134,M134&lt;$AH134),IF($H134&gt;$AH134,($AH134-M134)*Constants!$G$10,($H134-M134)*Constants!$G$10),0),"")</f>
        <v/>
      </c>
      <c r="AT134" s="88" t="str">
        <f>IF(ISNUMBER(N134),IF(AND(N134&lt;$H134,N134&lt;$AH134),IF($H134&gt;$AH134,($AH134-N134)*Constants!$G$10,($H134-N134)*Constants!$G$10),0),"")</f>
        <v/>
      </c>
      <c r="AU134" s="88" t="str">
        <f>IF(ISNUMBER(I134),IF(T134="C",(I134-Constants!$E$15-Constants!$E$14)*Constants!$G$11,0),"")</f>
        <v/>
      </c>
      <c r="AV134" s="88" t="str">
        <f>IF(ISNUMBER(J134),IF(U134="C",(J134-Constants!$E$15-Constants!$E$14)*Constants!$G$11,0),"")</f>
        <v/>
      </c>
      <c r="AW134" s="88" t="str">
        <f>IF(ISNUMBER(K134),IF(V134="C",(K134-Constants!$E$15-Constants!$E$14)*Constants!$G$11,0),"")</f>
        <v/>
      </c>
      <c r="AX134" s="88" t="str">
        <f>IF(ISNUMBER(L134),IF(W134="C",(L134-Constants!$E$15-Constants!$E$14)*Constants!$G$11,0),"")</f>
        <v/>
      </c>
      <c r="AY134" s="88" t="str">
        <f>IF(ISNUMBER(M134),IF(X134="C",(M134-Constants!$E$15-Constants!$E$14)*Constants!$G$11,0),"")</f>
        <v/>
      </c>
      <c r="AZ134" s="88" t="str">
        <f>IF(ISNUMBER(N134),IF(Y134="C",(N134-Constants!$E$15-Constants!$E$14)*Constants!$G$11,0),"")</f>
        <v/>
      </c>
      <c r="BA134" s="88" t="str">
        <f t="shared" si="118"/>
        <v/>
      </c>
      <c r="BB134" s="88" t="str">
        <f t="shared" si="119"/>
        <v/>
      </c>
      <c r="BC134" s="88" t="str">
        <f t="shared" si="120"/>
        <v/>
      </c>
      <c r="BD134" s="88" t="str">
        <f t="shared" si="120"/>
        <v/>
      </c>
      <c r="BE134" s="88" t="str">
        <f t="shared" si="121"/>
        <v/>
      </c>
      <c r="BF134" s="62" t="str">
        <f t="shared" si="122"/>
        <v/>
      </c>
      <c r="BG134" s="128" t="str">
        <f t="shared" si="89"/>
        <v/>
      </c>
      <c r="BH134" s="129" t="str">
        <f t="shared" si="90"/>
        <v/>
      </c>
      <c r="BI134" s="129" t="str">
        <f t="shared" si="91"/>
        <v/>
      </c>
      <c r="BJ134" s="129" t="str">
        <f t="shared" si="92"/>
        <v/>
      </c>
      <c r="BK134" s="129" t="str">
        <f t="shared" si="93"/>
        <v/>
      </c>
      <c r="BL134" s="129" t="str">
        <f t="shared" si="94"/>
        <v/>
      </c>
      <c r="BM134" s="129" t="str">
        <f t="shared" si="95"/>
        <v/>
      </c>
      <c r="BN134" s="129" t="str">
        <f t="shared" si="96"/>
        <v/>
      </c>
      <c r="BO134" s="130" t="str">
        <f t="shared" si="97"/>
        <v/>
      </c>
      <c r="BP134" s="18"/>
    </row>
    <row r="135" spans="1:68" x14ac:dyDescent="0.35">
      <c r="A135" s="32"/>
      <c r="B135" s="40"/>
      <c r="C135" s="14"/>
      <c r="D135" s="26">
        <v>1</v>
      </c>
      <c r="E135" s="51" t="s">
        <v>315</v>
      </c>
      <c r="F135" s="49"/>
      <c r="G135" s="47"/>
      <c r="H135" s="47"/>
      <c r="I135" s="47"/>
      <c r="J135" s="47"/>
      <c r="K135" s="47"/>
      <c r="L135" s="47"/>
      <c r="M135" s="47"/>
      <c r="N135" s="50"/>
      <c r="O135" s="69">
        <f t="shared" si="98"/>
        <v>57</v>
      </c>
      <c r="P135" s="70">
        <f t="shared" si="99"/>
        <v>64</v>
      </c>
      <c r="Q135" s="13" t="str">
        <f t="shared" si="100"/>
        <v/>
      </c>
      <c r="R135" s="13" t="str">
        <f t="shared" si="101"/>
        <v/>
      </c>
      <c r="S135" s="13" t="str">
        <f t="shared" si="102"/>
        <v/>
      </c>
      <c r="T135" s="13" t="str">
        <f t="shared" si="103"/>
        <v/>
      </c>
      <c r="U135" s="13" t="str">
        <f t="shared" si="104"/>
        <v/>
      </c>
      <c r="V135" s="13" t="str">
        <f t="shared" si="105"/>
        <v/>
      </c>
      <c r="W135" s="13" t="str">
        <f t="shared" si="106"/>
        <v/>
      </c>
      <c r="X135" s="13" t="str">
        <f t="shared" si="107"/>
        <v/>
      </c>
      <c r="Y135" s="13" t="str">
        <f t="shared" si="108"/>
        <v/>
      </c>
      <c r="Z135" s="58" t="str">
        <f t="shared" si="109"/>
        <v/>
      </c>
      <c r="AA135" s="186" t="str">
        <f t="shared" si="110"/>
        <v/>
      </c>
      <c r="AB135" s="186" t="str">
        <f t="shared" si="111"/>
        <v/>
      </c>
      <c r="AC135" s="186" t="str">
        <f t="shared" si="112"/>
        <v/>
      </c>
      <c r="AD135" s="186" t="str">
        <f t="shared" si="113"/>
        <v/>
      </c>
      <c r="AE135" s="186" t="str">
        <f t="shared" si="114"/>
        <v/>
      </c>
      <c r="AF135" s="186" t="str">
        <f t="shared" si="115"/>
        <v/>
      </c>
      <c r="AG135" s="59" t="str">
        <f t="shared" si="116"/>
        <v/>
      </c>
      <c r="AH135" s="58">
        <f t="shared" si="117"/>
        <v>0</v>
      </c>
      <c r="AI135" s="88" t="str">
        <f>IF(ISNUMBER(I135),IF(AND(I135&lt;$H135,$H135&gt;$AH135),IF(I135&gt;$AH135,($H135-I135)*Constants!$G$9,($H135-$AH135)*Constants!$G$9),0),"")</f>
        <v/>
      </c>
      <c r="AJ135" s="88" t="str">
        <f>IF(ISNUMBER(J135),IF(AND(J135&lt;$H135,$H135&gt;$AH135),IF(J135&gt;$AH135,($H135-J135)*Constants!$G$9,($H135-$AH135)*Constants!$G$9),0),"")</f>
        <v/>
      </c>
      <c r="AK135" s="88" t="str">
        <f>IF(ISNUMBER(K135),IF(AND(K135&lt;$H135,$H135&gt;$AH135),IF(K135&gt;$AH135,($H135-K135)*Constants!$G$9,($H135-$AH135)*Constants!$G$9),0),"")</f>
        <v/>
      </c>
      <c r="AL135" s="88" t="str">
        <f>IF(ISNUMBER(L135),IF(AND(L135&lt;$H135,$H135&gt;$AH135),IF(L135&gt;$AH135,($H135-L135)*Constants!$G$9,($H135-$AH135)*Constants!$G$9),0),"")</f>
        <v/>
      </c>
      <c r="AM135" s="88" t="str">
        <f>IF(ISNUMBER(M135),IF(AND(M135&lt;$H135,$H135&gt;$AH135),IF(M135&gt;$AH135,($H135-M135)*Constants!$G$9,($H135-$AH135)*Constants!$G$9),0),"")</f>
        <v/>
      </c>
      <c r="AN135" s="88" t="str">
        <f>IF(ISNUMBER(N135),IF(AND(N135&lt;$H135,$H135&gt;$AH135),IF(N135&gt;$AH135,($H135-N135)*Constants!$G$9,($H135-$AH135)*Constants!$G$9),0),"")</f>
        <v/>
      </c>
      <c r="AO135" s="88" t="str">
        <f>IF(ISNUMBER(I135),IF(AND(I135&lt;$H135,I135&lt;$AH135),IF($H135&gt;$AH135,($AH135-I135)*Constants!$G$10,($H135-I135)*Constants!$G$10),0),"")</f>
        <v/>
      </c>
      <c r="AP135" s="88" t="str">
        <f>IF(ISNUMBER(J135),IF(AND(J135&lt;$H135,J135&lt;$AH135),IF($H135&gt;$AH135,($AH135-J135)*Constants!$G$10,($H135-J135)*Constants!$G$10),0),"")</f>
        <v/>
      </c>
      <c r="AQ135" s="88" t="str">
        <f>IF(ISNUMBER(K135),IF(AND(K135&lt;$H135,K135&lt;$AH135),IF($H135&gt;$AH135,($AH135-K135)*Constants!$G$10,($H135-K135)*Constants!$G$10),0),"")</f>
        <v/>
      </c>
      <c r="AR135" s="88" t="str">
        <f>IF(ISNUMBER(L135),IF(AND(L135&lt;$H135,L135&lt;$AH135),IF($H135&gt;$AH135,($AH135-L135)*Constants!$G$10,($H135-L135)*Constants!$G$10),0),"")</f>
        <v/>
      </c>
      <c r="AS135" s="88" t="str">
        <f>IF(ISNUMBER(M135),IF(AND(M135&lt;$H135,M135&lt;$AH135),IF($H135&gt;$AH135,($AH135-M135)*Constants!$G$10,($H135-M135)*Constants!$G$10),0),"")</f>
        <v/>
      </c>
      <c r="AT135" s="88" t="str">
        <f>IF(ISNUMBER(N135),IF(AND(N135&lt;$H135,N135&lt;$AH135),IF($H135&gt;$AH135,($AH135-N135)*Constants!$G$10,($H135-N135)*Constants!$G$10),0),"")</f>
        <v/>
      </c>
      <c r="AU135" s="88" t="str">
        <f>IF(ISNUMBER(I135),IF(T135="C",(I135-Constants!$E$15-Constants!$E$14)*Constants!$G$11,0),"")</f>
        <v/>
      </c>
      <c r="AV135" s="88" t="str">
        <f>IF(ISNUMBER(J135),IF(U135="C",(J135-Constants!$E$15-Constants!$E$14)*Constants!$G$11,0),"")</f>
        <v/>
      </c>
      <c r="AW135" s="88" t="str">
        <f>IF(ISNUMBER(K135),IF(V135="C",(K135-Constants!$E$15-Constants!$E$14)*Constants!$G$11,0),"")</f>
        <v/>
      </c>
      <c r="AX135" s="88" t="str">
        <f>IF(ISNUMBER(L135),IF(W135="C",(L135-Constants!$E$15-Constants!$E$14)*Constants!$G$11,0),"")</f>
        <v/>
      </c>
      <c r="AY135" s="88" t="str">
        <f>IF(ISNUMBER(M135),IF(X135="C",(M135-Constants!$E$15-Constants!$E$14)*Constants!$G$11,0),"")</f>
        <v/>
      </c>
      <c r="AZ135" s="88" t="str">
        <f>IF(ISNUMBER(N135),IF(Y135="C",(N135-Constants!$E$15-Constants!$E$14)*Constants!$G$11,0),"")</f>
        <v/>
      </c>
      <c r="BA135" s="88" t="str">
        <f t="shared" si="118"/>
        <v/>
      </c>
      <c r="BB135" s="88" t="str">
        <f t="shared" si="119"/>
        <v/>
      </c>
      <c r="BC135" s="88" t="str">
        <f t="shared" si="120"/>
        <v/>
      </c>
      <c r="BD135" s="88" t="str">
        <f t="shared" si="120"/>
        <v/>
      </c>
      <c r="BE135" s="88" t="str">
        <f t="shared" si="121"/>
        <v/>
      </c>
      <c r="BF135" s="62" t="str">
        <f t="shared" si="122"/>
        <v/>
      </c>
      <c r="BG135" s="128" t="str">
        <f t="shared" si="89"/>
        <v/>
      </c>
      <c r="BH135" s="129" t="str">
        <f t="shared" si="90"/>
        <v/>
      </c>
      <c r="BI135" s="129" t="str">
        <f t="shared" si="91"/>
        <v/>
      </c>
      <c r="BJ135" s="129" t="str">
        <f t="shared" si="92"/>
        <v/>
      </c>
      <c r="BK135" s="129" t="str">
        <f t="shared" si="93"/>
        <v/>
      </c>
      <c r="BL135" s="129" t="str">
        <f t="shared" si="94"/>
        <v/>
      </c>
      <c r="BM135" s="129" t="str">
        <f t="shared" si="95"/>
        <v/>
      </c>
      <c r="BN135" s="129" t="str">
        <f t="shared" si="96"/>
        <v/>
      </c>
      <c r="BO135" s="130" t="str">
        <f t="shared" si="97"/>
        <v/>
      </c>
      <c r="BP135" s="18"/>
    </row>
    <row r="136" spans="1:68" x14ac:dyDescent="0.35">
      <c r="A136" s="32"/>
      <c r="B136" s="40"/>
      <c r="C136" s="14"/>
      <c r="D136" s="26">
        <v>1</v>
      </c>
      <c r="E136" s="51" t="s">
        <v>315</v>
      </c>
      <c r="F136" s="49"/>
      <c r="G136" s="47"/>
      <c r="H136" s="47"/>
      <c r="I136" s="47"/>
      <c r="J136" s="47"/>
      <c r="K136" s="47"/>
      <c r="L136" s="47"/>
      <c r="M136" s="47"/>
      <c r="N136" s="50"/>
      <c r="O136" s="69">
        <f t="shared" si="98"/>
        <v>57</v>
      </c>
      <c r="P136" s="70">
        <f t="shared" si="99"/>
        <v>64</v>
      </c>
      <c r="Q136" s="13" t="str">
        <f t="shared" si="100"/>
        <v/>
      </c>
      <c r="R136" s="13" t="str">
        <f t="shared" si="101"/>
        <v/>
      </c>
      <c r="S136" s="13" t="str">
        <f t="shared" si="102"/>
        <v/>
      </c>
      <c r="T136" s="13" t="str">
        <f t="shared" si="103"/>
        <v/>
      </c>
      <c r="U136" s="13" t="str">
        <f t="shared" si="104"/>
        <v/>
      </c>
      <c r="V136" s="13" t="str">
        <f t="shared" si="105"/>
        <v/>
      </c>
      <c r="W136" s="13" t="str">
        <f t="shared" si="106"/>
        <v/>
      </c>
      <c r="X136" s="13" t="str">
        <f t="shared" si="107"/>
        <v/>
      </c>
      <c r="Y136" s="13" t="str">
        <f t="shared" si="108"/>
        <v/>
      </c>
      <c r="Z136" s="58" t="str">
        <f t="shared" si="109"/>
        <v/>
      </c>
      <c r="AA136" s="186" t="str">
        <f t="shared" si="110"/>
        <v/>
      </c>
      <c r="AB136" s="186" t="str">
        <f t="shared" si="111"/>
        <v/>
      </c>
      <c r="AC136" s="186" t="str">
        <f t="shared" si="112"/>
        <v/>
      </c>
      <c r="AD136" s="186" t="str">
        <f t="shared" si="113"/>
        <v/>
      </c>
      <c r="AE136" s="186" t="str">
        <f t="shared" si="114"/>
        <v/>
      </c>
      <c r="AF136" s="186" t="str">
        <f t="shared" si="115"/>
        <v/>
      </c>
      <c r="AG136" s="59" t="str">
        <f t="shared" si="116"/>
        <v/>
      </c>
      <c r="AH136" s="58">
        <f t="shared" si="117"/>
        <v>0</v>
      </c>
      <c r="AI136" s="88" t="str">
        <f>IF(ISNUMBER(I136),IF(AND(I136&lt;$H136,$H136&gt;$AH136),IF(I136&gt;$AH136,($H136-I136)*Constants!$G$9,($H136-$AH136)*Constants!$G$9),0),"")</f>
        <v/>
      </c>
      <c r="AJ136" s="88" t="str">
        <f>IF(ISNUMBER(J136),IF(AND(J136&lt;$H136,$H136&gt;$AH136),IF(J136&gt;$AH136,($H136-J136)*Constants!$G$9,($H136-$AH136)*Constants!$G$9),0),"")</f>
        <v/>
      </c>
      <c r="AK136" s="88" t="str">
        <f>IF(ISNUMBER(K136),IF(AND(K136&lt;$H136,$H136&gt;$AH136),IF(K136&gt;$AH136,($H136-K136)*Constants!$G$9,($H136-$AH136)*Constants!$G$9),0),"")</f>
        <v/>
      </c>
      <c r="AL136" s="88" t="str">
        <f>IF(ISNUMBER(L136),IF(AND(L136&lt;$H136,$H136&gt;$AH136),IF(L136&gt;$AH136,($H136-L136)*Constants!$G$9,($H136-$AH136)*Constants!$G$9),0),"")</f>
        <v/>
      </c>
      <c r="AM136" s="88" t="str">
        <f>IF(ISNUMBER(M136),IF(AND(M136&lt;$H136,$H136&gt;$AH136),IF(M136&gt;$AH136,($H136-M136)*Constants!$G$9,($H136-$AH136)*Constants!$G$9),0),"")</f>
        <v/>
      </c>
      <c r="AN136" s="88" t="str">
        <f>IF(ISNUMBER(N136),IF(AND(N136&lt;$H136,$H136&gt;$AH136),IF(N136&gt;$AH136,($H136-N136)*Constants!$G$9,($H136-$AH136)*Constants!$G$9),0),"")</f>
        <v/>
      </c>
      <c r="AO136" s="88" t="str">
        <f>IF(ISNUMBER(I136),IF(AND(I136&lt;$H136,I136&lt;$AH136),IF($H136&gt;$AH136,($AH136-I136)*Constants!$G$10,($H136-I136)*Constants!$G$10),0),"")</f>
        <v/>
      </c>
      <c r="AP136" s="88" t="str">
        <f>IF(ISNUMBER(J136),IF(AND(J136&lt;$H136,J136&lt;$AH136),IF($H136&gt;$AH136,($AH136-J136)*Constants!$G$10,($H136-J136)*Constants!$G$10),0),"")</f>
        <v/>
      </c>
      <c r="AQ136" s="88" t="str">
        <f>IF(ISNUMBER(K136),IF(AND(K136&lt;$H136,K136&lt;$AH136),IF($H136&gt;$AH136,($AH136-K136)*Constants!$G$10,($H136-K136)*Constants!$G$10),0),"")</f>
        <v/>
      </c>
      <c r="AR136" s="88" t="str">
        <f>IF(ISNUMBER(L136),IF(AND(L136&lt;$H136,L136&lt;$AH136),IF($H136&gt;$AH136,($AH136-L136)*Constants!$G$10,($H136-L136)*Constants!$G$10),0),"")</f>
        <v/>
      </c>
      <c r="AS136" s="88" t="str">
        <f>IF(ISNUMBER(M136),IF(AND(M136&lt;$H136,M136&lt;$AH136),IF($H136&gt;$AH136,($AH136-M136)*Constants!$G$10,($H136-M136)*Constants!$G$10),0),"")</f>
        <v/>
      </c>
      <c r="AT136" s="88" t="str">
        <f>IF(ISNUMBER(N136),IF(AND(N136&lt;$H136,N136&lt;$AH136),IF($H136&gt;$AH136,($AH136-N136)*Constants!$G$10,($H136-N136)*Constants!$G$10),0),"")</f>
        <v/>
      </c>
      <c r="AU136" s="88" t="str">
        <f>IF(ISNUMBER(I136),IF(T136="C",(I136-Constants!$E$15-Constants!$E$14)*Constants!$G$11,0),"")</f>
        <v/>
      </c>
      <c r="AV136" s="88" t="str">
        <f>IF(ISNUMBER(J136),IF(U136="C",(J136-Constants!$E$15-Constants!$E$14)*Constants!$G$11,0),"")</f>
        <v/>
      </c>
      <c r="AW136" s="88" t="str">
        <f>IF(ISNUMBER(K136),IF(V136="C",(K136-Constants!$E$15-Constants!$E$14)*Constants!$G$11,0),"")</f>
        <v/>
      </c>
      <c r="AX136" s="88" t="str">
        <f>IF(ISNUMBER(L136),IF(W136="C",(L136-Constants!$E$15-Constants!$E$14)*Constants!$G$11,0),"")</f>
        <v/>
      </c>
      <c r="AY136" s="88" t="str">
        <f>IF(ISNUMBER(M136),IF(X136="C",(M136-Constants!$E$15-Constants!$E$14)*Constants!$G$11,0),"")</f>
        <v/>
      </c>
      <c r="AZ136" s="88" t="str">
        <f>IF(ISNUMBER(N136),IF(Y136="C",(N136-Constants!$E$15-Constants!$E$14)*Constants!$G$11,0),"")</f>
        <v/>
      </c>
      <c r="BA136" s="88" t="str">
        <f t="shared" si="118"/>
        <v/>
      </c>
      <c r="BB136" s="88" t="str">
        <f t="shared" si="119"/>
        <v/>
      </c>
      <c r="BC136" s="88" t="str">
        <f t="shared" si="120"/>
        <v/>
      </c>
      <c r="BD136" s="88" t="str">
        <f t="shared" si="120"/>
        <v/>
      </c>
      <c r="BE136" s="88" t="str">
        <f t="shared" si="121"/>
        <v/>
      </c>
      <c r="BF136" s="62" t="str">
        <f t="shared" si="122"/>
        <v/>
      </c>
      <c r="BG136" s="128" t="str">
        <f t="shared" si="89"/>
        <v/>
      </c>
      <c r="BH136" s="129" t="str">
        <f t="shared" si="90"/>
        <v/>
      </c>
      <c r="BI136" s="129" t="str">
        <f t="shared" si="91"/>
        <v/>
      </c>
      <c r="BJ136" s="129" t="str">
        <f t="shared" si="92"/>
        <v/>
      </c>
      <c r="BK136" s="129" t="str">
        <f t="shared" si="93"/>
        <v/>
      </c>
      <c r="BL136" s="129" t="str">
        <f t="shared" si="94"/>
        <v/>
      </c>
      <c r="BM136" s="129" t="str">
        <f t="shared" si="95"/>
        <v/>
      </c>
      <c r="BN136" s="129" t="str">
        <f t="shared" si="96"/>
        <v/>
      </c>
      <c r="BO136" s="130" t="str">
        <f t="shared" si="97"/>
        <v/>
      </c>
      <c r="BP136" s="18"/>
    </row>
    <row r="137" spans="1:68" x14ac:dyDescent="0.35">
      <c r="A137" s="32"/>
      <c r="B137" s="40"/>
      <c r="C137" s="14"/>
      <c r="D137" s="26">
        <v>1</v>
      </c>
      <c r="E137" s="51" t="s">
        <v>315</v>
      </c>
      <c r="F137" s="49"/>
      <c r="G137" s="47"/>
      <c r="H137" s="47"/>
      <c r="I137" s="47"/>
      <c r="J137" s="47"/>
      <c r="K137" s="47"/>
      <c r="L137" s="47"/>
      <c r="M137" s="47"/>
      <c r="N137" s="50"/>
      <c r="O137" s="69">
        <f t="shared" si="98"/>
        <v>57</v>
      </c>
      <c r="P137" s="70">
        <f t="shared" si="99"/>
        <v>64</v>
      </c>
      <c r="Q137" s="13" t="str">
        <f t="shared" si="100"/>
        <v/>
      </c>
      <c r="R137" s="13" t="str">
        <f t="shared" si="101"/>
        <v/>
      </c>
      <c r="S137" s="13" t="str">
        <f t="shared" si="102"/>
        <v/>
      </c>
      <c r="T137" s="13" t="str">
        <f t="shared" si="103"/>
        <v/>
      </c>
      <c r="U137" s="13" t="str">
        <f t="shared" si="104"/>
        <v/>
      </c>
      <c r="V137" s="13" t="str">
        <f t="shared" si="105"/>
        <v/>
      </c>
      <c r="W137" s="13" t="str">
        <f t="shared" si="106"/>
        <v/>
      </c>
      <c r="X137" s="13" t="str">
        <f t="shared" si="107"/>
        <v/>
      </c>
      <c r="Y137" s="13" t="str">
        <f t="shared" si="108"/>
        <v/>
      </c>
      <c r="Z137" s="58" t="str">
        <f t="shared" si="109"/>
        <v/>
      </c>
      <c r="AA137" s="186" t="str">
        <f t="shared" si="110"/>
        <v/>
      </c>
      <c r="AB137" s="186" t="str">
        <f t="shared" si="111"/>
        <v/>
      </c>
      <c r="AC137" s="186" t="str">
        <f t="shared" si="112"/>
        <v/>
      </c>
      <c r="AD137" s="186" t="str">
        <f t="shared" si="113"/>
        <v/>
      </c>
      <c r="AE137" s="186" t="str">
        <f t="shared" si="114"/>
        <v/>
      </c>
      <c r="AF137" s="186" t="str">
        <f t="shared" si="115"/>
        <v/>
      </c>
      <c r="AG137" s="59" t="str">
        <f t="shared" si="116"/>
        <v/>
      </c>
      <c r="AH137" s="58">
        <f t="shared" si="117"/>
        <v>0</v>
      </c>
      <c r="AI137" s="88" t="str">
        <f>IF(ISNUMBER(I137),IF(AND(I137&lt;$H137,$H137&gt;$AH137),IF(I137&gt;$AH137,($H137-I137)*Constants!$G$9,($H137-$AH137)*Constants!$G$9),0),"")</f>
        <v/>
      </c>
      <c r="AJ137" s="88" t="str">
        <f>IF(ISNUMBER(J137),IF(AND(J137&lt;$H137,$H137&gt;$AH137),IF(J137&gt;$AH137,($H137-J137)*Constants!$G$9,($H137-$AH137)*Constants!$G$9),0),"")</f>
        <v/>
      </c>
      <c r="AK137" s="88" t="str">
        <f>IF(ISNUMBER(K137),IF(AND(K137&lt;$H137,$H137&gt;$AH137),IF(K137&gt;$AH137,($H137-K137)*Constants!$G$9,($H137-$AH137)*Constants!$G$9),0),"")</f>
        <v/>
      </c>
      <c r="AL137" s="88" t="str">
        <f>IF(ISNUMBER(L137),IF(AND(L137&lt;$H137,$H137&gt;$AH137),IF(L137&gt;$AH137,($H137-L137)*Constants!$G$9,($H137-$AH137)*Constants!$G$9),0),"")</f>
        <v/>
      </c>
      <c r="AM137" s="88" t="str">
        <f>IF(ISNUMBER(M137),IF(AND(M137&lt;$H137,$H137&gt;$AH137),IF(M137&gt;$AH137,($H137-M137)*Constants!$G$9,($H137-$AH137)*Constants!$G$9),0),"")</f>
        <v/>
      </c>
      <c r="AN137" s="88" t="str">
        <f>IF(ISNUMBER(N137),IF(AND(N137&lt;$H137,$H137&gt;$AH137),IF(N137&gt;$AH137,($H137-N137)*Constants!$G$9,($H137-$AH137)*Constants!$G$9),0),"")</f>
        <v/>
      </c>
      <c r="AO137" s="88" t="str">
        <f>IF(ISNUMBER(I137),IF(AND(I137&lt;$H137,I137&lt;$AH137),IF($H137&gt;$AH137,($AH137-I137)*Constants!$G$10,($H137-I137)*Constants!$G$10),0),"")</f>
        <v/>
      </c>
      <c r="AP137" s="88" t="str">
        <f>IF(ISNUMBER(J137),IF(AND(J137&lt;$H137,J137&lt;$AH137),IF($H137&gt;$AH137,($AH137-J137)*Constants!$G$10,($H137-J137)*Constants!$G$10),0),"")</f>
        <v/>
      </c>
      <c r="AQ137" s="88" t="str">
        <f>IF(ISNUMBER(K137),IF(AND(K137&lt;$H137,K137&lt;$AH137),IF($H137&gt;$AH137,($AH137-K137)*Constants!$G$10,($H137-K137)*Constants!$G$10),0),"")</f>
        <v/>
      </c>
      <c r="AR137" s="88" t="str">
        <f>IF(ISNUMBER(L137),IF(AND(L137&lt;$H137,L137&lt;$AH137),IF($H137&gt;$AH137,($AH137-L137)*Constants!$G$10,($H137-L137)*Constants!$G$10),0),"")</f>
        <v/>
      </c>
      <c r="AS137" s="88" t="str">
        <f>IF(ISNUMBER(M137),IF(AND(M137&lt;$H137,M137&lt;$AH137),IF($H137&gt;$AH137,($AH137-M137)*Constants!$G$10,($H137-M137)*Constants!$G$10),0),"")</f>
        <v/>
      </c>
      <c r="AT137" s="88" t="str">
        <f>IF(ISNUMBER(N137),IF(AND(N137&lt;$H137,N137&lt;$AH137),IF($H137&gt;$AH137,($AH137-N137)*Constants!$G$10,($H137-N137)*Constants!$G$10),0),"")</f>
        <v/>
      </c>
      <c r="AU137" s="88" t="str">
        <f>IF(ISNUMBER(I137),IF(T137="C",(I137-Constants!$E$15-Constants!$E$14)*Constants!$G$11,0),"")</f>
        <v/>
      </c>
      <c r="AV137" s="88" t="str">
        <f>IF(ISNUMBER(J137),IF(U137="C",(J137-Constants!$E$15-Constants!$E$14)*Constants!$G$11,0),"")</f>
        <v/>
      </c>
      <c r="AW137" s="88" t="str">
        <f>IF(ISNUMBER(K137),IF(V137="C",(K137-Constants!$E$15-Constants!$E$14)*Constants!$G$11,0),"")</f>
        <v/>
      </c>
      <c r="AX137" s="88" t="str">
        <f>IF(ISNUMBER(L137),IF(W137="C",(L137-Constants!$E$15-Constants!$E$14)*Constants!$G$11,0),"")</f>
        <v/>
      </c>
      <c r="AY137" s="88" t="str">
        <f>IF(ISNUMBER(M137),IF(X137="C",(M137-Constants!$E$15-Constants!$E$14)*Constants!$G$11,0),"")</f>
        <v/>
      </c>
      <c r="AZ137" s="88" t="str">
        <f>IF(ISNUMBER(N137),IF(Y137="C",(N137-Constants!$E$15-Constants!$E$14)*Constants!$G$11,0),"")</f>
        <v/>
      </c>
      <c r="BA137" s="88" t="str">
        <f t="shared" si="118"/>
        <v/>
      </c>
      <c r="BB137" s="88" t="str">
        <f t="shared" si="119"/>
        <v/>
      </c>
      <c r="BC137" s="88" t="str">
        <f t="shared" si="120"/>
        <v/>
      </c>
      <c r="BD137" s="88" t="str">
        <f t="shared" si="120"/>
        <v/>
      </c>
      <c r="BE137" s="88" t="str">
        <f t="shared" si="121"/>
        <v/>
      </c>
      <c r="BF137" s="62" t="str">
        <f t="shared" si="122"/>
        <v/>
      </c>
      <c r="BG137" s="128" t="str">
        <f t="shared" si="89"/>
        <v/>
      </c>
      <c r="BH137" s="129" t="str">
        <f t="shared" si="90"/>
        <v/>
      </c>
      <c r="BI137" s="129" t="str">
        <f t="shared" si="91"/>
        <v/>
      </c>
      <c r="BJ137" s="129" t="str">
        <f t="shared" si="92"/>
        <v/>
      </c>
      <c r="BK137" s="129" t="str">
        <f t="shared" si="93"/>
        <v/>
      </c>
      <c r="BL137" s="129" t="str">
        <f t="shared" si="94"/>
        <v/>
      </c>
      <c r="BM137" s="129" t="str">
        <f t="shared" si="95"/>
        <v/>
      </c>
      <c r="BN137" s="129" t="str">
        <f t="shared" si="96"/>
        <v/>
      </c>
      <c r="BO137" s="130" t="str">
        <f t="shared" si="97"/>
        <v/>
      </c>
      <c r="BP137" s="18"/>
    </row>
    <row r="138" spans="1:68" x14ac:dyDescent="0.35">
      <c r="A138" s="32"/>
      <c r="B138" s="40"/>
      <c r="C138" s="14"/>
      <c r="D138" s="26">
        <v>1</v>
      </c>
      <c r="E138" s="51" t="s">
        <v>315</v>
      </c>
      <c r="F138" s="49"/>
      <c r="G138" s="47"/>
      <c r="H138" s="47"/>
      <c r="I138" s="47"/>
      <c r="J138" s="47"/>
      <c r="K138" s="47"/>
      <c r="L138" s="47"/>
      <c r="M138" s="47"/>
      <c r="N138" s="50"/>
      <c r="O138" s="69">
        <f t="shared" si="98"/>
        <v>57</v>
      </c>
      <c r="P138" s="70">
        <f t="shared" si="99"/>
        <v>64</v>
      </c>
      <c r="Q138" s="13" t="str">
        <f t="shared" si="100"/>
        <v/>
      </c>
      <c r="R138" s="13" t="str">
        <f t="shared" si="101"/>
        <v/>
      </c>
      <c r="S138" s="13" t="str">
        <f t="shared" si="102"/>
        <v/>
      </c>
      <c r="T138" s="13" t="str">
        <f t="shared" si="103"/>
        <v/>
      </c>
      <c r="U138" s="13" t="str">
        <f t="shared" si="104"/>
        <v/>
      </c>
      <c r="V138" s="13" t="str">
        <f t="shared" si="105"/>
        <v/>
      </c>
      <c r="W138" s="13" t="str">
        <f t="shared" si="106"/>
        <v/>
      </c>
      <c r="X138" s="13" t="str">
        <f t="shared" si="107"/>
        <v/>
      </c>
      <c r="Y138" s="13" t="str">
        <f t="shared" si="108"/>
        <v/>
      </c>
      <c r="Z138" s="58" t="str">
        <f t="shared" si="109"/>
        <v/>
      </c>
      <c r="AA138" s="186" t="str">
        <f t="shared" si="110"/>
        <v/>
      </c>
      <c r="AB138" s="186" t="str">
        <f t="shared" si="111"/>
        <v/>
      </c>
      <c r="AC138" s="186" t="str">
        <f t="shared" si="112"/>
        <v/>
      </c>
      <c r="AD138" s="186" t="str">
        <f t="shared" si="113"/>
        <v/>
      </c>
      <c r="AE138" s="186" t="str">
        <f t="shared" si="114"/>
        <v/>
      </c>
      <c r="AF138" s="186" t="str">
        <f t="shared" si="115"/>
        <v/>
      </c>
      <c r="AG138" s="59" t="str">
        <f t="shared" si="116"/>
        <v/>
      </c>
      <c r="AH138" s="58">
        <f t="shared" si="117"/>
        <v>0</v>
      </c>
      <c r="AI138" s="88" t="str">
        <f>IF(ISNUMBER(I138),IF(AND(I138&lt;$H138,$H138&gt;$AH138),IF(I138&gt;$AH138,($H138-I138)*Constants!$G$9,($H138-$AH138)*Constants!$G$9),0),"")</f>
        <v/>
      </c>
      <c r="AJ138" s="88" t="str">
        <f>IF(ISNUMBER(J138),IF(AND(J138&lt;$H138,$H138&gt;$AH138),IF(J138&gt;$AH138,($H138-J138)*Constants!$G$9,($H138-$AH138)*Constants!$G$9),0),"")</f>
        <v/>
      </c>
      <c r="AK138" s="88" t="str">
        <f>IF(ISNUMBER(K138),IF(AND(K138&lt;$H138,$H138&gt;$AH138),IF(K138&gt;$AH138,($H138-K138)*Constants!$G$9,($H138-$AH138)*Constants!$G$9),0),"")</f>
        <v/>
      </c>
      <c r="AL138" s="88" t="str">
        <f>IF(ISNUMBER(L138),IF(AND(L138&lt;$H138,$H138&gt;$AH138),IF(L138&gt;$AH138,($H138-L138)*Constants!$G$9,($H138-$AH138)*Constants!$G$9),0),"")</f>
        <v/>
      </c>
      <c r="AM138" s="88" t="str">
        <f>IF(ISNUMBER(M138),IF(AND(M138&lt;$H138,$H138&gt;$AH138),IF(M138&gt;$AH138,($H138-M138)*Constants!$G$9,($H138-$AH138)*Constants!$G$9),0),"")</f>
        <v/>
      </c>
      <c r="AN138" s="88" t="str">
        <f>IF(ISNUMBER(N138),IF(AND(N138&lt;$H138,$H138&gt;$AH138),IF(N138&gt;$AH138,($H138-N138)*Constants!$G$9,($H138-$AH138)*Constants!$G$9),0),"")</f>
        <v/>
      </c>
      <c r="AO138" s="88" t="str">
        <f>IF(ISNUMBER(I138),IF(AND(I138&lt;$H138,I138&lt;$AH138),IF($H138&gt;$AH138,($AH138-I138)*Constants!$G$10,($H138-I138)*Constants!$G$10),0),"")</f>
        <v/>
      </c>
      <c r="AP138" s="88" t="str">
        <f>IF(ISNUMBER(J138),IF(AND(J138&lt;$H138,J138&lt;$AH138),IF($H138&gt;$AH138,($AH138-J138)*Constants!$G$10,($H138-J138)*Constants!$G$10),0),"")</f>
        <v/>
      </c>
      <c r="AQ138" s="88" t="str">
        <f>IF(ISNUMBER(K138),IF(AND(K138&lt;$H138,K138&lt;$AH138),IF($H138&gt;$AH138,($AH138-K138)*Constants!$G$10,($H138-K138)*Constants!$G$10),0),"")</f>
        <v/>
      </c>
      <c r="AR138" s="88" t="str">
        <f>IF(ISNUMBER(L138),IF(AND(L138&lt;$H138,L138&lt;$AH138),IF($H138&gt;$AH138,($AH138-L138)*Constants!$G$10,($H138-L138)*Constants!$G$10),0),"")</f>
        <v/>
      </c>
      <c r="AS138" s="88" t="str">
        <f>IF(ISNUMBER(M138),IF(AND(M138&lt;$H138,M138&lt;$AH138),IF($H138&gt;$AH138,($AH138-M138)*Constants!$G$10,($H138-M138)*Constants!$G$10),0),"")</f>
        <v/>
      </c>
      <c r="AT138" s="88" t="str">
        <f>IF(ISNUMBER(N138),IF(AND(N138&lt;$H138,N138&lt;$AH138),IF($H138&gt;$AH138,($AH138-N138)*Constants!$G$10,($H138-N138)*Constants!$G$10),0),"")</f>
        <v/>
      </c>
      <c r="AU138" s="88" t="str">
        <f>IF(ISNUMBER(I138),IF(T138="C",(I138-Constants!$E$15-Constants!$E$14)*Constants!$G$11,0),"")</f>
        <v/>
      </c>
      <c r="AV138" s="88" t="str">
        <f>IF(ISNUMBER(J138),IF(U138="C",(J138-Constants!$E$15-Constants!$E$14)*Constants!$G$11,0),"")</f>
        <v/>
      </c>
      <c r="AW138" s="88" t="str">
        <f>IF(ISNUMBER(K138),IF(V138="C",(K138-Constants!$E$15-Constants!$E$14)*Constants!$G$11,0),"")</f>
        <v/>
      </c>
      <c r="AX138" s="88" t="str">
        <f>IF(ISNUMBER(L138),IF(W138="C",(L138-Constants!$E$15-Constants!$E$14)*Constants!$G$11,0),"")</f>
        <v/>
      </c>
      <c r="AY138" s="88" t="str">
        <f>IF(ISNUMBER(M138),IF(X138="C",(M138-Constants!$E$15-Constants!$E$14)*Constants!$G$11,0),"")</f>
        <v/>
      </c>
      <c r="AZ138" s="88" t="str">
        <f>IF(ISNUMBER(N138),IF(Y138="C",(N138-Constants!$E$15-Constants!$E$14)*Constants!$G$11,0),"")</f>
        <v/>
      </c>
      <c r="BA138" s="88" t="str">
        <f t="shared" si="118"/>
        <v/>
      </c>
      <c r="BB138" s="88" t="str">
        <f t="shared" si="119"/>
        <v/>
      </c>
      <c r="BC138" s="88" t="str">
        <f t="shared" si="120"/>
        <v/>
      </c>
      <c r="BD138" s="88" t="str">
        <f t="shared" si="120"/>
        <v/>
      </c>
      <c r="BE138" s="88" t="str">
        <f t="shared" si="121"/>
        <v/>
      </c>
      <c r="BF138" s="62" t="str">
        <f t="shared" si="122"/>
        <v/>
      </c>
      <c r="BG138" s="128" t="str">
        <f t="shared" si="89"/>
        <v/>
      </c>
      <c r="BH138" s="129" t="str">
        <f t="shared" si="90"/>
        <v/>
      </c>
      <c r="BI138" s="129" t="str">
        <f t="shared" si="91"/>
        <v/>
      </c>
      <c r="BJ138" s="129" t="str">
        <f t="shared" si="92"/>
        <v/>
      </c>
      <c r="BK138" s="129" t="str">
        <f t="shared" si="93"/>
        <v/>
      </c>
      <c r="BL138" s="129" t="str">
        <f t="shared" si="94"/>
        <v/>
      </c>
      <c r="BM138" s="129" t="str">
        <f t="shared" si="95"/>
        <v/>
      </c>
      <c r="BN138" s="129" t="str">
        <f t="shared" si="96"/>
        <v/>
      </c>
      <c r="BO138" s="130" t="str">
        <f t="shared" si="97"/>
        <v/>
      </c>
      <c r="BP138" s="18"/>
    </row>
    <row r="139" spans="1:68" x14ac:dyDescent="0.35">
      <c r="A139" s="32"/>
      <c r="B139" s="40"/>
      <c r="C139" s="14"/>
      <c r="D139" s="26">
        <v>1</v>
      </c>
      <c r="E139" s="51" t="s">
        <v>315</v>
      </c>
      <c r="F139" s="49"/>
      <c r="G139" s="47"/>
      <c r="H139" s="47"/>
      <c r="I139" s="47"/>
      <c r="J139" s="47"/>
      <c r="K139" s="47"/>
      <c r="L139" s="47"/>
      <c r="M139" s="47"/>
      <c r="N139" s="50"/>
      <c r="O139" s="69">
        <f t="shared" si="98"/>
        <v>57</v>
      </c>
      <c r="P139" s="70">
        <f t="shared" si="99"/>
        <v>64</v>
      </c>
      <c r="Q139" s="13" t="str">
        <f t="shared" si="100"/>
        <v/>
      </c>
      <c r="R139" s="13" t="str">
        <f t="shared" si="101"/>
        <v/>
      </c>
      <c r="S139" s="13" t="str">
        <f t="shared" si="102"/>
        <v/>
      </c>
      <c r="T139" s="13" t="str">
        <f t="shared" si="103"/>
        <v/>
      </c>
      <c r="U139" s="13" t="str">
        <f t="shared" si="104"/>
        <v/>
      </c>
      <c r="V139" s="13" t="str">
        <f t="shared" si="105"/>
        <v/>
      </c>
      <c r="W139" s="13" t="str">
        <f t="shared" si="106"/>
        <v/>
      </c>
      <c r="X139" s="13" t="str">
        <f t="shared" si="107"/>
        <v/>
      </c>
      <c r="Y139" s="13" t="str">
        <f t="shared" si="108"/>
        <v/>
      </c>
      <c r="Z139" s="58" t="str">
        <f t="shared" si="109"/>
        <v/>
      </c>
      <c r="AA139" s="186" t="str">
        <f t="shared" si="110"/>
        <v/>
      </c>
      <c r="AB139" s="186" t="str">
        <f t="shared" si="111"/>
        <v/>
      </c>
      <c r="AC139" s="186" t="str">
        <f t="shared" si="112"/>
        <v/>
      </c>
      <c r="AD139" s="186" t="str">
        <f t="shared" si="113"/>
        <v/>
      </c>
      <c r="AE139" s="186" t="str">
        <f t="shared" si="114"/>
        <v/>
      </c>
      <c r="AF139" s="186" t="str">
        <f t="shared" si="115"/>
        <v/>
      </c>
      <c r="AG139" s="59" t="str">
        <f t="shared" si="116"/>
        <v/>
      </c>
      <c r="AH139" s="58">
        <f t="shared" si="117"/>
        <v>0</v>
      </c>
      <c r="AI139" s="88" t="str">
        <f>IF(ISNUMBER(I139),IF(AND(I139&lt;$H139,$H139&gt;$AH139),IF(I139&gt;$AH139,($H139-I139)*Constants!$G$9,($H139-$AH139)*Constants!$G$9),0),"")</f>
        <v/>
      </c>
      <c r="AJ139" s="88" t="str">
        <f>IF(ISNUMBER(J139),IF(AND(J139&lt;$H139,$H139&gt;$AH139),IF(J139&gt;$AH139,($H139-J139)*Constants!$G$9,($H139-$AH139)*Constants!$G$9),0),"")</f>
        <v/>
      </c>
      <c r="AK139" s="88" t="str">
        <f>IF(ISNUMBER(K139),IF(AND(K139&lt;$H139,$H139&gt;$AH139),IF(K139&gt;$AH139,($H139-K139)*Constants!$G$9,($H139-$AH139)*Constants!$G$9),0),"")</f>
        <v/>
      </c>
      <c r="AL139" s="88" t="str">
        <f>IF(ISNUMBER(L139),IF(AND(L139&lt;$H139,$H139&gt;$AH139),IF(L139&gt;$AH139,($H139-L139)*Constants!$G$9,($H139-$AH139)*Constants!$G$9),0),"")</f>
        <v/>
      </c>
      <c r="AM139" s="88" t="str">
        <f>IF(ISNUMBER(M139),IF(AND(M139&lt;$H139,$H139&gt;$AH139),IF(M139&gt;$AH139,($H139-M139)*Constants!$G$9,($H139-$AH139)*Constants!$G$9),0),"")</f>
        <v/>
      </c>
      <c r="AN139" s="88" t="str">
        <f>IF(ISNUMBER(N139),IF(AND(N139&lt;$H139,$H139&gt;$AH139),IF(N139&gt;$AH139,($H139-N139)*Constants!$G$9,($H139-$AH139)*Constants!$G$9),0),"")</f>
        <v/>
      </c>
      <c r="AO139" s="88" t="str">
        <f>IF(ISNUMBER(I139),IF(AND(I139&lt;$H139,I139&lt;$AH139),IF($H139&gt;$AH139,($AH139-I139)*Constants!$G$10,($H139-I139)*Constants!$G$10),0),"")</f>
        <v/>
      </c>
      <c r="AP139" s="88" t="str">
        <f>IF(ISNUMBER(J139),IF(AND(J139&lt;$H139,J139&lt;$AH139),IF($H139&gt;$AH139,($AH139-J139)*Constants!$G$10,($H139-J139)*Constants!$G$10),0),"")</f>
        <v/>
      </c>
      <c r="AQ139" s="88" t="str">
        <f>IF(ISNUMBER(K139),IF(AND(K139&lt;$H139,K139&lt;$AH139),IF($H139&gt;$AH139,($AH139-K139)*Constants!$G$10,($H139-K139)*Constants!$G$10),0),"")</f>
        <v/>
      </c>
      <c r="AR139" s="88" t="str">
        <f>IF(ISNUMBER(L139),IF(AND(L139&lt;$H139,L139&lt;$AH139),IF($H139&gt;$AH139,($AH139-L139)*Constants!$G$10,($H139-L139)*Constants!$G$10),0),"")</f>
        <v/>
      </c>
      <c r="AS139" s="88" t="str">
        <f>IF(ISNUMBER(M139),IF(AND(M139&lt;$H139,M139&lt;$AH139),IF($H139&gt;$AH139,($AH139-M139)*Constants!$G$10,($H139-M139)*Constants!$G$10),0),"")</f>
        <v/>
      </c>
      <c r="AT139" s="88" t="str">
        <f>IF(ISNUMBER(N139),IF(AND(N139&lt;$H139,N139&lt;$AH139),IF($H139&gt;$AH139,($AH139-N139)*Constants!$G$10,($H139-N139)*Constants!$G$10),0),"")</f>
        <v/>
      </c>
      <c r="AU139" s="88" t="str">
        <f>IF(ISNUMBER(I139),IF(T139="C",(I139-Constants!$E$15-Constants!$E$14)*Constants!$G$11,0),"")</f>
        <v/>
      </c>
      <c r="AV139" s="88" t="str">
        <f>IF(ISNUMBER(J139),IF(U139="C",(J139-Constants!$E$15-Constants!$E$14)*Constants!$G$11,0),"")</f>
        <v/>
      </c>
      <c r="AW139" s="88" t="str">
        <f>IF(ISNUMBER(K139),IF(V139="C",(K139-Constants!$E$15-Constants!$E$14)*Constants!$G$11,0),"")</f>
        <v/>
      </c>
      <c r="AX139" s="88" t="str">
        <f>IF(ISNUMBER(L139),IF(W139="C",(L139-Constants!$E$15-Constants!$E$14)*Constants!$G$11,0),"")</f>
        <v/>
      </c>
      <c r="AY139" s="88" t="str">
        <f>IF(ISNUMBER(M139),IF(X139="C",(M139-Constants!$E$15-Constants!$E$14)*Constants!$G$11,0),"")</f>
        <v/>
      </c>
      <c r="AZ139" s="88" t="str">
        <f>IF(ISNUMBER(N139),IF(Y139="C",(N139-Constants!$E$15-Constants!$E$14)*Constants!$G$11,0),"")</f>
        <v/>
      </c>
      <c r="BA139" s="88" t="str">
        <f t="shared" si="118"/>
        <v/>
      </c>
      <c r="BB139" s="88" t="str">
        <f t="shared" si="119"/>
        <v/>
      </c>
      <c r="BC139" s="88" t="str">
        <f t="shared" si="120"/>
        <v/>
      </c>
      <c r="BD139" s="88" t="str">
        <f t="shared" si="120"/>
        <v/>
      </c>
      <c r="BE139" s="88" t="str">
        <f t="shared" si="121"/>
        <v/>
      </c>
      <c r="BF139" s="62" t="str">
        <f t="shared" si="122"/>
        <v/>
      </c>
      <c r="BG139" s="128" t="str">
        <f t="shared" si="89"/>
        <v/>
      </c>
      <c r="BH139" s="129" t="str">
        <f t="shared" si="90"/>
        <v/>
      </c>
      <c r="BI139" s="129" t="str">
        <f t="shared" si="91"/>
        <v/>
      </c>
      <c r="BJ139" s="129" t="str">
        <f t="shared" si="92"/>
        <v/>
      </c>
      <c r="BK139" s="129" t="str">
        <f t="shared" si="93"/>
        <v/>
      </c>
      <c r="BL139" s="129" t="str">
        <f t="shared" si="94"/>
        <v/>
      </c>
      <c r="BM139" s="129" t="str">
        <f t="shared" si="95"/>
        <v/>
      </c>
      <c r="BN139" s="129" t="str">
        <f t="shared" si="96"/>
        <v/>
      </c>
      <c r="BO139" s="130" t="str">
        <f t="shared" si="97"/>
        <v/>
      </c>
      <c r="BP139" s="18"/>
    </row>
    <row r="140" spans="1:68" x14ac:dyDescent="0.35">
      <c r="A140" s="32"/>
      <c r="B140" s="40"/>
      <c r="C140" s="14"/>
      <c r="D140" s="26">
        <v>1</v>
      </c>
      <c r="E140" s="51" t="s">
        <v>315</v>
      </c>
      <c r="F140" s="49"/>
      <c r="G140" s="47"/>
      <c r="H140" s="47"/>
      <c r="I140" s="47"/>
      <c r="J140" s="47"/>
      <c r="K140" s="47"/>
      <c r="L140" s="47"/>
      <c r="M140" s="47"/>
      <c r="N140" s="50"/>
      <c r="O140" s="69">
        <f t="shared" si="98"/>
        <v>57</v>
      </c>
      <c r="P140" s="70">
        <f t="shared" si="99"/>
        <v>64</v>
      </c>
      <c r="Q140" s="13" t="str">
        <f t="shared" si="100"/>
        <v/>
      </c>
      <c r="R140" s="13" t="str">
        <f t="shared" si="101"/>
        <v/>
      </c>
      <c r="S140" s="13" t="str">
        <f t="shared" si="102"/>
        <v/>
      </c>
      <c r="T140" s="13" t="str">
        <f t="shared" si="103"/>
        <v/>
      </c>
      <c r="U140" s="13" t="str">
        <f t="shared" si="104"/>
        <v/>
      </c>
      <c r="V140" s="13" t="str">
        <f t="shared" si="105"/>
        <v/>
      </c>
      <c r="W140" s="13" t="str">
        <f t="shared" si="106"/>
        <v/>
      </c>
      <c r="X140" s="13" t="str">
        <f t="shared" si="107"/>
        <v/>
      </c>
      <c r="Y140" s="13" t="str">
        <f t="shared" si="108"/>
        <v/>
      </c>
      <c r="Z140" s="58" t="str">
        <f t="shared" si="109"/>
        <v/>
      </c>
      <c r="AA140" s="186" t="str">
        <f t="shared" si="110"/>
        <v/>
      </c>
      <c r="AB140" s="186" t="str">
        <f t="shared" si="111"/>
        <v/>
      </c>
      <c r="AC140" s="186" t="str">
        <f t="shared" si="112"/>
        <v/>
      </c>
      <c r="AD140" s="186" t="str">
        <f t="shared" si="113"/>
        <v/>
      </c>
      <c r="AE140" s="186" t="str">
        <f t="shared" si="114"/>
        <v/>
      </c>
      <c r="AF140" s="186" t="str">
        <f t="shared" si="115"/>
        <v/>
      </c>
      <c r="AG140" s="59" t="str">
        <f t="shared" si="116"/>
        <v/>
      </c>
      <c r="AH140" s="58">
        <f t="shared" si="117"/>
        <v>0</v>
      </c>
      <c r="AI140" s="88" t="str">
        <f>IF(ISNUMBER(I140),IF(AND(I140&lt;$H140,$H140&gt;$AH140),IF(I140&gt;$AH140,($H140-I140)*Constants!$G$9,($H140-$AH140)*Constants!$G$9),0),"")</f>
        <v/>
      </c>
      <c r="AJ140" s="88" t="str">
        <f>IF(ISNUMBER(J140),IF(AND(J140&lt;$H140,$H140&gt;$AH140),IF(J140&gt;$AH140,($H140-J140)*Constants!$G$9,($H140-$AH140)*Constants!$G$9),0),"")</f>
        <v/>
      </c>
      <c r="AK140" s="88" t="str">
        <f>IF(ISNUMBER(K140),IF(AND(K140&lt;$H140,$H140&gt;$AH140),IF(K140&gt;$AH140,($H140-K140)*Constants!$G$9,($H140-$AH140)*Constants!$G$9),0),"")</f>
        <v/>
      </c>
      <c r="AL140" s="88" t="str">
        <f>IF(ISNUMBER(L140),IF(AND(L140&lt;$H140,$H140&gt;$AH140),IF(L140&gt;$AH140,($H140-L140)*Constants!$G$9,($H140-$AH140)*Constants!$G$9),0),"")</f>
        <v/>
      </c>
      <c r="AM140" s="88" t="str">
        <f>IF(ISNUMBER(M140),IF(AND(M140&lt;$H140,$H140&gt;$AH140),IF(M140&gt;$AH140,($H140-M140)*Constants!$G$9,($H140-$AH140)*Constants!$G$9),0),"")</f>
        <v/>
      </c>
      <c r="AN140" s="88" t="str">
        <f>IF(ISNUMBER(N140),IF(AND(N140&lt;$H140,$H140&gt;$AH140),IF(N140&gt;$AH140,($H140-N140)*Constants!$G$9,($H140-$AH140)*Constants!$G$9),0),"")</f>
        <v/>
      </c>
      <c r="AO140" s="88" t="str">
        <f>IF(ISNUMBER(I140),IF(AND(I140&lt;$H140,I140&lt;$AH140),IF($H140&gt;$AH140,($AH140-I140)*Constants!$G$10,($H140-I140)*Constants!$G$10),0),"")</f>
        <v/>
      </c>
      <c r="AP140" s="88" t="str">
        <f>IF(ISNUMBER(J140),IF(AND(J140&lt;$H140,J140&lt;$AH140),IF($H140&gt;$AH140,($AH140-J140)*Constants!$G$10,($H140-J140)*Constants!$G$10),0),"")</f>
        <v/>
      </c>
      <c r="AQ140" s="88" t="str">
        <f>IF(ISNUMBER(K140),IF(AND(K140&lt;$H140,K140&lt;$AH140),IF($H140&gt;$AH140,($AH140-K140)*Constants!$G$10,($H140-K140)*Constants!$G$10),0),"")</f>
        <v/>
      </c>
      <c r="AR140" s="88" t="str">
        <f>IF(ISNUMBER(L140),IF(AND(L140&lt;$H140,L140&lt;$AH140),IF($H140&gt;$AH140,($AH140-L140)*Constants!$G$10,($H140-L140)*Constants!$G$10),0),"")</f>
        <v/>
      </c>
      <c r="AS140" s="88" t="str">
        <f>IF(ISNUMBER(M140),IF(AND(M140&lt;$H140,M140&lt;$AH140),IF($H140&gt;$AH140,($AH140-M140)*Constants!$G$10,($H140-M140)*Constants!$G$10),0),"")</f>
        <v/>
      </c>
      <c r="AT140" s="88" t="str">
        <f>IF(ISNUMBER(N140),IF(AND(N140&lt;$H140,N140&lt;$AH140),IF($H140&gt;$AH140,($AH140-N140)*Constants!$G$10,($H140-N140)*Constants!$G$10),0),"")</f>
        <v/>
      </c>
      <c r="AU140" s="88" t="str">
        <f>IF(ISNUMBER(I140),IF(T140="C",(I140-Constants!$E$15-Constants!$E$14)*Constants!$G$11,0),"")</f>
        <v/>
      </c>
      <c r="AV140" s="88" t="str">
        <f>IF(ISNUMBER(J140),IF(U140="C",(J140-Constants!$E$15-Constants!$E$14)*Constants!$G$11,0),"")</f>
        <v/>
      </c>
      <c r="AW140" s="88" t="str">
        <f>IF(ISNUMBER(K140),IF(V140="C",(K140-Constants!$E$15-Constants!$E$14)*Constants!$G$11,0),"")</f>
        <v/>
      </c>
      <c r="AX140" s="88" t="str">
        <f>IF(ISNUMBER(L140),IF(W140="C",(L140-Constants!$E$15-Constants!$E$14)*Constants!$G$11,0),"")</f>
        <v/>
      </c>
      <c r="AY140" s="88" t="str">
        <f>IF(ISNUMBER(M140),IF(X140="C",(M140-Constants!$E$15-Constants!$E$14)*Constants!$G$11,0),"")</f>
        <v/>
      </c>
      <c r="AZ140" s="88" t="str">
        <f>IF(ISNUMBER(N140),IF(Y140="C",(N140-Constants!$E$15-Constants!$E$14)*Constants!$G$11,0),"")</f>
        <v/>
      </c>
      <c r="BA140" s="88" t="str">
        <f t="shared" si="118"/>
        <v/>
      </c>
      <c r="BB140" s="88" t="str">
        <f t="shared" si="119"/>
        <v/>
      </c>
      <c r="BC140" s="88" t="str">
        <f t="shared" si="120"/>
        <v/>
      </c>
      <c r="BD140" s="88" t="str">
        <f t="shared" si="120"/>
        <v/>
      </c>
      <c r="BE140" s="88" t="str">
        <f t="shared" si="121"/>
        <v/>
      </c>
      <c r="BF140" s="62" t="str">
        <f t="shared" si="122"/>
        <v/>
      </c>
      <c r="BG140" s="128" t="str">
        <f t="shared" si="89"/>
        <v/>
      </c>
      <c r="BH140" s="129" t="str">
        <f t="shared" si="90"/>
        <v/>
      </c>
      <c r="BI140" s="129" t="str">
        <f t="shared" si="91"/>
        <v/>
      </c>
      <c r="BJ140" s="129" t="str">
        <f t="shared" si="92"/>
        <v/>
      </c>
      <c r="BK140" s="129" t="str">
        <f t="shared" si="93"/>
        <v/>
      </c>
      <c r="BL140" s="129" t="str">
        <f t="shared" si="94"/>
        <v/>
      </c>
      <c r="BM140" s="129" t="str">
        <f t="shared" si="95"/>
        <v/>
      </c>
      <c r="BN140" s="129" t="str">
        <f t="shared" si="96"/>
        <v/>
      </c>
      <c r="BO140" s="130" t="str">
        <f t="shared" si="97"/>
        <v/>
      </c>
      <c r="BP140" s="18"/>
    </row>
    <row r="141" spans="1:68" x14ac:dyDescent="0.35">
      <c r="A141" s="32"/>
      <c r="B141" s="40"/>
      <c r="C141" s="14"/>
      <c r="D141" s="26">
        <v>1</v>
      </c>
      <c r="E141" s="51" t="s">
        <v>315</v>
      </c>
      <c r="F141" s="49"/>
      <c r="G141" s="47"/>
      <c r="H141" s="47"/>
      <c r="I141" s="47"/>
      <c r="J141" s="47"/>
      <c r="K141" s="47"/>
      <c r="L141" s="47"/>
      <c r="M141" s="47"/>
      <c r="N141" s="50"/>
      <c r="O141" s="69">
        <f t="shared" si="98"/>
        <v>57</v>
      </c>
      <c r="P141" s="70">
        <f t="shared" si="99"/>
        <v>64</v>
      </c>
      <c r="Q141" s="13" t="str">
        <f t="shared" si="100"/>
        <v/>
      </c>
      <c r="R141" s="13" t="str">
        <f t="shared" si="101"/>
        <v/>
      </c>
      <c r="S141" s="13" t="str">
        <f t="shared" si="102"/>
        <v/>
      </c>
      <c r="T141" s="13" t="str">
        <f t="shared" si="103"/>
        <v/>
      </c>
      <c r="U141" s="13" t="str">
        <f t="shared" si="104"/>
        <v/>
      </c>
      <c r="V141" s="13" t="str">
        <f t="shared" si="105"/>
        <v/>
      </c>
      <c r="W141" s="13" t="str">
        <f t="shared" si="106"/>
        <v/>
      </c>
      <c r="X141" s="13" t="str">
        <f t="shared" si="107"/>
        <v/>
      </c>
      <c r="Y141" s="13" t="str">
        <f t="shared" si="108"/>
        <v/>
      </c>
      <c r="Z141" s="58" t="str">
        <f t="shared" si="109"/>
        <v/>
      </c>
      <c r="AA141" s="186" t="str">
        <f t="shared" si="110"/>
        <v/>
      </c>
      <c r="AB141" s="186" t="str">
        <f t="shared" si="111"/>
        <v/>
      </c>
      <c r="AC141" s="186" t="str">
        <f t="shared" si="112"/>
        <v/>
      </c>
      <c r="AD141" s="186" t="str">
        <f t="shared" si="113"/>
        <v/>
      </c>
      <c r="AE141" s="186" t="str">
        <f t="shared" si="114"/>
        <v/>
      </c>
      <c r="AF141" s="186" t="str">
        <f t="shared" si="115"/>
        <v/>
      </c>
      <c r="AG141" s="59" t="str">
        <f t="shared" si="116"/>
        <v/>
      </c>
      <c r="AH141" s="58">
        <f t="shared" si="117"/>
        <v>0</v>
      </c>
      <c r="AI141" s="88" t="str">
        <f>IF(ISNUMBER(I141),IF(AND(I141&lt;$H141,$H141&gt;$AH141),IF(I141&gt;$AH141,($H141-I141)*Constants!$G$9,($H141-$AH141)*Constants!$G$9),0),"")</f>
        <v/>
      </c>
      <c r="AJ141" s="88" t="str">
        <f>IF(ISNUMBER(J141),IF(AND(J141&lt;$H141,$H141&gt;$AH141),IF(J141&gt;$AH141,($H141-J141)*Constants!$G$9,($H141-$AH141)*Constants!$G$9),0),"")</f>
        <v/>
      </c>
      <c r="AK141" s="88" t="str">
        <f>IF(ISNUMBER(K141),IF(AND(K141&lt;$H141,$H141&gt;$AH141),IF(K141&gt;$AH141,($H141-K141)*Constants!$G$9,($H141-$AH141)*Constants!$G$9),0),"")</f>
        <v/>
      </c>
      <c r="AL141" s="88" t="str">
        <f>IF(ISNUMBER(L141),IF(AND(L141&lt;$H141,$H141&gt;$AH141),IF(L141&gt;$AH141,($H141-L141)*Constants!$G$9,($H141-$AH141)*Constants!$G$9),0),"")</f>
        <v/>
      </c>
      <c r="AM141" s="88" t="str">
        <f>IF(ISNUMBER(M141),IF(AND(M141&lt;$H141,$H141&gt;$AH141),IF(M141&gt;$AH141,($H141-M141)*Constants!$G$9,($H141-$AH141)*Constants!$G$9),0),"")</f>
        <v/>
      </c>
      <c r="AN141" s="88" t="str">
        <f>IF(ISNUMBER(N141),IF(AND(N141&lt;$H141,$H141&gt;$AH141),IF(N141&gt;$AH141,($H141-N141)*Constants!$G$9,($H141-$AH141)*Constants!$G$9),0),"")</f>
        <v/>
      </c>
      <c r="AO141" s="88" t="str">
        <f>IF(ISNUMBER(I141),IF(AND(I141&lt;$H141,I141&lt;$AH141),IF($H141&gt;$AH141,($AH141-I141)*Constants!$G$10,($H141-I141)*Constants!$G$10),0),"")</f>
        <v/>
      </c>
      <c r="AP141" s="88" t="str">
        <f>IF(ISNUMBER(J141),IF(AND(J141&lt;$H141,J141&lt;$AH141),IF($H141&gt;$AH141,($AH141-J141)*Constants!$G$10,($H141-J141)*Constants!$G$10),0),"")</f>
        <v/>
      </c>
      <c r="AQ141" s="88" t="str">
        <f>IF(ISNUMBER(K141),IF(AND(K141&lt;$H141,K141&lt;$AH141),IF($H141&gt;$AH141,($AH141-K141)*Constants!$G$10,($H141-K141)*Constants!$G$10),0),"")</f>
        <v/>
      </c>
      <c r="AR141" s="88" t="str">
        <f>IF(ISNUMBER(L141),IF(AND(L141&lt;$H141,L141&lt;$AH141),IF($H141&gt;$AH141,($AH141-L141)*Constants!$G$10,($H141-L141)*Constants!$G$10),0),"")</f>
        <v/>
      </c>
      <c r="AS141" s="88" t="str">
        <f>IF(ISNUMBER(M141),IF(AND(M141&lt;$H141,M141&lt;$AH141),IF($H141&gt;$AH141,($AH141-M141)*Constants!$G$10,($H141-M141)*Constants!$G$10),0),"")</f>
        <v/>
      </c>
      <c r="AT141" s="88" t="str">
        <f>IF(ISNUMBER(N141),IF(AND(N141&lt;$H141,N141&lt;$AH141),IF($H141&gt;$AH141,($AH141-N141)*Constants!$G$10,($H141-N141)*Constants!$G$10),0),"")</f>
        <v/>
      </c>
      <c r="AU141" s="88" t="str">
        <f>IF(ISNUMBER(I141),IF(T141="C",(I141-Constants!$E$15-Constants!$E$14)*Constants!$G$11,0),"")</f>
        <v/>
      </c>
      <c r="AV141" s="88" t="str">
        <f>IF(ISNUMBER(J141),IF(U141="C",(J141-Constants!$E$15-Constants!$E$14)*Constants!$G$11,0),"")</f>
        <v/>
      </c>
      <c r="AW141" s="88" t="str">
        <f>IF(ISNUMBER(K141),IF(V141="C",(K141-Constants!$E$15-Constants!$E$14)*Constants!$G$11,0),"")</f>
        <v/>
      </c>
      <c r="AX141" s="88" t="str">
        <f>IF(ISNUMBER(L141),IF(W141="C",(L141-Constants!$E$15-Constants!$E$14)*Constants!$G$11,0),"")</f>
        <v/>
      </c>
      <c r="AY141" s="88" t="str">
        <f>IF(ISNUMBER(M141),IF(X141="C",(M141-Constants!$E$15-Constants!$E$14)*Constants!$G$11,0),"")</f>
        <v/>
      </c>
      <c r="AZ141" s="88" t="str">
        <f>IF(ISNUMBER(N141),IF(Y141="C",(N141-Constants!$E$15-Constants!$E$14)*Constants!$G$11,0),"")</f>
        <v/>
      </c>
      <c r="BA141" s="88" t="str">
        <f t="shared" si="118"/>
        <v/>
      </c>
      <c r="BB141" s="88" t="str">
        <f t="shared" si="119"/>
        <v/>
      </c>
      <c r="BC141" s="88" t="str">
        <f t="shared" si="120"/>
        <v/>
      </c>
      <c r="BD141" s="88" t="str">
        <f t="shared" si="120"/>
        <v/>
      </c>
      <c r="BE141" s="88" t="str">
        <f t="shared" si="121"/>
        <v/>
      </c>
      <c r="BF141" s="62" t="str">
        <f t="shared" si="122"/>
        <v/>
      </c>
      <c r="BG141" s="128" t="str">
        <f t="shared" si="89"/>
        <v/>
      </c>
      <c r="BH141" s="129" t="str">
        <f t="shared" si="90"/>
        <v/>
      </c>
      <c r="BI141" s="129" t="str">
        <f t="shared" si="91"/>
        <v/>
      </c>
      <c r="BJ141" s="129" t="str">
        <f t="shared" si="92"/>
        <v/>
      </c>
      <c r="BK141" s="129" t="str">
        <f t="shared" si="93"/>
        <v/>
      </c>
      <c r="BL141" s="129" t="str">
        <f t="shared" si="94"/>
        <v/>
      </c>
      <c r="BM141" s="129" t="str">
        <f t="shared" si="95"/>
        <v/>
      </c>
      <c r="BN141" s="129" t="str">
        <f t="shared" si="96"/>
        <v/>
      </c>
      <c r="BO141" s="130" t="str">
        <f t="shared" si="97"/>
        <v/>
      </c>
      <c r="BP141" s="18"/>
    </row>
    <row r="142" spans="1:68" x14ac:dyDescent="0.35">
      <c r="A142" s="32"/>
      <c r="B142" s="40"/>
      <c r="C142" s="14"/>
      <c r="D142" s="26">
        <v>1</v>
      </c>
      <c r="E142" s="51" t="s">
        <v>315</v>
      </c>
      <c r="F142" s="49"/>
      <c r="G142" s="47"/>
      <c r="H142" s="47"/>
      <c r="I142" s="47"/>
      <c r="J142" s="47"/>
      <c r="K142" s="47"/>
      <c r="L142" s="47"/>
      <c r="M142" s="47"/>
      <c r="N142" s="50"/>
      <c r="O142" s="69">
        <f t="shared" si="98"/>
        <v>57</v>
      </c>
      <c r="P142" s="70">
        <f t="shared" si="99"/>
        <v>64</v>
      </c>
      <c r="Q142" s="13" t="str">
        <f t="shared" si="100"/>
        <v/>
      </c>
      <c r="R142" s="13" t="str">
        <f t="shared" si="101"/>
        <v/>
      </c>
      <c r="S142" s="13" t="str">
        <f t="shared" si="102"/>
        <v/>
      </c>
      <c r="T142" s="13" t="str">
        <f t="shared" si="103"/>
        <v/>
      </c>
      <c r="U142" s="13" t="str">
        <f t="shared" si="104"/>
        <v/>
      </c>
      <c r="V142" s="13" t="str">
        <f t="shared" si="105"/>
        <v/>
      </c>
      <c r="W142" s="13" t="str">
        <f t="shared" si="106"/>
        <v/>
      </c>
      <c r="X142" s="13" t="str">
        <f t="shared" si="107"/>
        <v/>
      </c>
      <c r="Y142" s="13" t="str">
        <f t="shared" si="108"/>
        <v/>
      </c>
      <c r="Z142" s="58" t="str">
        <f t="shared" si="109"/>
        <v/>
      </c>
      <c r="AA142" s="186" t="str">
        <f t="shared" si="110"/>
        <v/>
      </c>
      <c r="AB142" s="186" t="str">
        <f t="shared" si="111"/>
        <v/>
      </c>
      <c r="AC142" s="186" t="str">
        <f t="shared" si="112"/>
        <v/>
      </c>
      <c r="AD142" s="186" t="str">
        <f t="shared" si="113"/>
        <v/>
      </c>
      <c r="AE142" s="186" t="str">
        <f t="shared" si="114"/>
        <v/>
      </c>
      <c r="AF142" s="186" t="str">
        <f t="shared" si="115"/>
        <v/>
      </c>
      <c r="AG142" s="59" t="str">
        <f t="shared" si="116"/>
        <v/>
      </c>
      <c r="AH142" s="58">
        <f t="shared" si="117"/>
        <v>0</v>
      </c>
      <c r="AI142" s="88" t="str">
        <f>IF(ISNUMBER(I142),IF(AND(I142&lt;$H142,$H142&gt;$AH142),IF(I142&gt;$AH142,($H142-I142)*Constants!$G$9,($H142-$AH142)*Constants!$G$9),0),"")</f>
        <v/>
      </c>
      <c r="AJ142" s="88" t="str">
        <f>IF(ISNUMBER(J142),IF(AND(J142&lt;$H142,$H142&gt;$AH142),IF(J142&gt;$AH142,($H142-J142)*Constants!$G$9,($H142-$AH142)*Constants!$G$9),0),"")</f>
        <v/>
      </c>
      <c r="AK142" s="88" t="str">
        <f>IF(ISNUMBER(K142),IF(AND(K142&lt;$H142,$H142&gt;$AH142),IF(K142&gt;$AH142,($H142-K142)*Constants!$G$9,($H142-$AH142)*Constants!$G$9),0),"")</f>
        <v/>
      </c>
      <c r="AL142" s="88" t="str">
        <f>IF(ISNUMBER(L142),IF(AND(L142&lt;$H142,$H142&gt;$AH142),IF(L142&gt;$AH142,($H142-L142)*Constants!$G$9,($H142-$AH142)*Constants!$G$9),0),"")</f>
        <v/>
      </c>
      <c r="AM142" s="88" t="str">
        <f>IF(ISNUMBER(M142),IF(AND(M142&lt;$H142,$H142&gt;$AH142),IF(M142&gt;$AH142,($H142-M142)*Constants!$G$9,($H142-$AH142)*Constants!$G$9),0),"")</f>
        <v/>
      </c>
      <c r="AN142" s="88" t="str">
        <f>IF(ISNUMBER(N142),IF(AND(N142&lt;$H142,$H142&gt;$AH142),IF(N142&gt;$AH142,($H142-N142)*Constants!$G$9,($H142-$AH142)*Constants!$G$9),0),"")</f>
        <v/>
      </c>
      <c r="AO142" s="88" t="str">
        <f>IF(ISNUMBER(I142),IF(AND(I142&lt;$H142,I142&lt;$AH142),IF($H142&gt;$AH142,($AH142-I142)*Constants!$G$10,($H142-I142)*Constants!$G$10),0),"")</f>
        <v/>
      </c>
      <c r="AP142" s="88" t="str">
        <f>IF(ISNUMBER(J142),IF(AND(J142&lt;$H142,J142&lt;$AH142),IF($H142&gt;$AH142,($AH142-J142)*Constants!$G$10,($H142-J142)*Constants!$G$10),0),"")</f>
        <v/>
      </c>
      <c r="AQ142" s="88" t="str">
        <f>IF(ISNUMBER(K142),IF(AND(K142&lt;$H142,K142&lt;$AH142),IF($H142&gt;$AH142,($AH142-K142)*Constants!$G$10,($H142-K142)*Constants!$G$10),0),"")</f>
        <v/>
      </c>
      <c r="AR142" s="88" t="str">
        <f>IF(ISNUMBER(L142),IF(AND(L142&lt;$H142,L142&lt;$AH142),IF($H142&gt;$AH142,($AH142-L142)*Constants!$G$10,($H142-L142)*Constants!$G$10),0),"")</f>
        <v/>
      </c>
      <c r="AS142" s="88" t="str">
        <f>IF(ISNUMBER(M142),IF(AND(M142&lt;$H142,M142&lt;$AH142),IF($H142&gt;$AH142,($AH142-M142)*Constants!$G$10,($H142-M142)*Constants!$G$10),0),"")</f>
        <v/>
      </c>
      <c r="AT142" s="88" t="str">
        <f>IF(ISNUMBER(N142),IF(AND(N142&lt;$H142,N142&lt;$AH142),IF($H142&gt;$AH142,($AH142-N142)*Constants!$G$10,($H142-N142)*Constants!$G$10),0),"")</f>
        <v/>
      </c>
      <c r="AU142" s="88" t="str">
        <f>IF(ISNUMBER(I142),IF(T142="C",(I142-Constants!$E$15-Constants!$E$14)*Constants!$G$11,0),"")</f>
        <v/>
      </c>
      <c r="AV142" s="88" t="str">
        <f>IF(ISNUMBER(J142),IF(U142="C",(J142-Constants!$E$15-Constants!$E$14)*Constants!$G$11,0),"")</f>
        <v/>
      </c>
      <c r="AW142" s="88" t="str">
        <f>IF(ISNUMBER(K142),IF(V142="C",(K142-Constants!$E$15-Constants!$E$14)*Constants!$G$11,0),"")</f>
        <v/>
      </c>
      <c r="AX142" s="88" t="str">
        <f>IF(ISNUMBER(L142),IF(W142="C",(L142-Constants!$E$15-Constants!$E$14)*Constants!$G$11,0),"")</f>
        <v/>
      </c>
      <c r="AY142" s="88" t="str">
        <f>IF(ISNUMBER(M142),IF(X142="C",(M142-Constants!$E$15-Constants!$E$14)*Constants!$G$11,0),"")</f>
        <v/>
      </c>
      <c r="AZ142" s="88" t="str">
        <f>IF(ISNUMBER(N142),IF(Y142="C",(N142-Constants!$E$15-Constants!$E$14)*Constants!$G$11,0),"")</f>
        <v/>
      </c>
      <c r="BA142" s="88" t="str">
        <f t="shared" si="118"/>
        <v/>
      </c>
      <c r="BB142" s="88" t="str">
        <f t="shared" si="119"/>
        <v/>
      </c>
      <c r="BC142" s="88" t="str">
        <f t="shared" si="120"/>
        <v/>
      </c>
      <c r="BD142" s="88" t="str">
        <f t="shared" si="120"/>
        <v/>
      </c>
      <c r="BE142" s="88" t="str">
        <f t="shared" si="121"/>
        <v/>
      </c>
      <c r="BF142" s="62" t="str">
        <f t="shared" si="122"/>
        <v/>
      </c>
      <c r="BG142" s="128" t="str">
        <f t="shared" si="89"/>
        <v/>
      </c>
      <c r="BH142" s="129" t="str">
        <f t="shared" si="90"/>
        <v/>
      </c>
      <c r="BI142" s="129" t="str">
        <f t="shared" si="91"/>
        <v/>
      </c>
      <c r="BJ142" s="129" t="str">
        <f t="shared" si="92"/>
        <v/>
      </c>
      <c r="BK142" s="129" t="str">
        <f t="shared" si="93"/>
        <v/>
      </c>
      <c r="BL142" s="129" t="str">
        <f t="shared" si="94"/>
        <v/>
      </c>
      <c r="BM142" s="129" t="str">
        <f t="shared" si="95"/>
        <v/>
      </c>
      <c r="BN142" s="129" t="str">
        <f t="shared" si="96"/>
        <v/>
      </c>
      <c r="BO142" s="130" t="str">
        <f t="shared" si="97"/>
        <v/>
      </c>
      <c r="BP142" s="18"/>
    </row>
    <row r="143" spans="1:68" x14ac:dyDescent="0.35">
      <c r="A143" s="32"/>
      <c r="B143" s="40"/>
      <c r="C143" s="14"/>
      <c r="D143" s="26">
        <v>1</v>
      </c>
      <c r="E143" s="51" t="s">
        <v>315</v>
      </c>
      <c r="F143" s="49"/>
      <c r="G143" s="47"/>
      <c r="H143" s="47"/>
      <c r="I143" s="47"/>
      <c r="J143" s="47"/>
      <c r="K143" s="47"/>
      <c r="L143" s="47"/>
      <c r="M143" s="47"/>
      <c r="N143" s="50"/>
      <c r="O143" s="69">
        <f t="shared" si="98"/>
        <v>57</v>
      </c>
      <c r="P143" s="70">
        <f t="shared" si="99"/>
        <v>64</v>
      </c>
      <c r="Q143" s="13" t="str">
        <f t="shared" si="100"/>
        <v/>
      </c>
      <c r="R143" s="13" t="str">
        <f t="shared" si="101"/>
        <v/>
      </c>
      <c r="S143" s="13" t="str">
        <f t="shared" si="102"/>
        <v/>
      </c>
      <c r="T143" s="13" t="str">
        <f t="shared" si="103"/>
        <v/>
      </c>
      <c r="U143" s="13" t="str">
        <f t="shared" si="104"/>
        <v/>
      </c>
      <c r="V143" s="13" t="str">
        <f t="shared" si="105"/>
        <v/>
      </c>
      <c r="W143" s="13" t="str">
        <f t="shared" si="106"/>
        <v/>
      </c>
      <c r="X143" s="13" t="str">
        <f t="shared" si="107"/>
        <v/>
      </c>
      <c r="Y143" s="13" t="str">
        <f t="shared" si="108"/>
        <v/>
      </c>
      <c r="Z143" s="58" t="str">
        <f t="shared" si="109"/>
        <v/>
      </c>
      <c r="AA143" s="186" t="str">
        <f t="shared" si="110"/>
        <v/>
      </c>
      <c r="AB143" s="186" t="str">
        <f t="shared" si="111"/>
        <v/>
      </c>
      <c r="AC143" s="186" t="str">
        <f t="shared" si="112"/>
        <v/>
      </c>
      <c r="AD143" s="186" t="str">
        <f t="shared" si="113"/>
        <v/>
      </c>
      <c r="AE143" s="186" t="str">
        <f t="shared" si="114"/>
        <v/>
      </c>
      <c r="AF143" s="186" t="str">
        <f t="shared" si="115"/>
        <v/>
      </c>
      <c r="AG143" s="59" t="str">
        <f t="shared" si="116"/>
        <v/>
      </c>
      <c r="AH143" s="58">
        <f t="shared" si="117"/>
        <v>0</v>
      </c>
      <c r="AI143" s="88" t="str">
        <f>IF(ISNUMBER(I143),IF(AND(I143&lt;$H143,$H143&gt;$AH143),IF(I143&gt;$AH143,($H143-I143)*Constants!$G$9,($H143-$AH143)*Constants!$G$9),0),"")</f>
        <v/>
      </c>
      <c r="AJ143" s="88" t="str">
        <f>IF(ISNUMBER(J143),IF(AND(J143&lt;$H143,$H143&gt;$AH143),IF(J143&gt;$AH143,($H143-J143)*Constants!$G$9,($H143-$AH143)*Constants!$G$9),0),"")</f>
        <v/>
      </c>
      <c r="AK143" s="88" t="str">
        <f>IF(ISNUMBER(K143),IF(AND(K143&lt;$H143,$H143&gt;$AH143),IF(K143&gt;$AH143,($H143-K143)*Constants!$G$9,($H143-$AH143)*Constants!$G$9),0),"")</f>
        <v/>
      </c>
      <c r="AL143" s="88" t="str">
        <f>IF(ISNUMBER(L143),IF(AND(L143&lt;$H143,$H143&gt;$AH143),IF(L143&gt;$AH143,($H143-L143)*Constants!$G$9,($H143-$AH143)*Constants!$G$9),0),"")</f>
        <v/>
      </c>
      <c r="AM143" s="88" t="str">
        <f>IF(ISNUMBER(M143),IF(AND(M143&lt;$H143,$H143&gt;$AH143),IF(M143&gt;$AH143,($H143-M143)*Constants!$G$9,($H143-$AH143)*Constants!$G$9),0),"")</f>
        <v/>
      </c>
      <c r="AN143" s="88" t="str">
        <f>IF(ISNUMBER(N143),IF(AND(N143&lt;$H143,$H143&gt;$AH143),IF(N143&gt;$AH143,($H143-N143)*Constants!$G$9,($H143-$AH143)*Constants!$G$9),0),"")</f>
        <v/>
      </c>
      <c r="AO143" s="88" t="str">
        <f>IF(ISNUMBER(I143),IF(AND(I143&lt;$H143,I143&lt;$AH143),IF($H143&gt;$AH143,($AH143-I143)*Constants!$G$10,($H143-I143)*Constants!$G$10),0),"")</f>
        <v/>
      </c>
      <c r="AP143" s="88" t="str">
        <f>IF(ISNUMBER(J143),IF(AND(J143&lt;$H143,J143&lt;$AH143),IF($H143&gt;$AH143,($AH143-J143)*Constants!$G$10,($H143-J143)*Constants!$G$10),0),"")</f>
        <v/>
      </c>
      <c r="AQ143" s="88" t="str">
        <f>IF(ISNUMBER(K143),IF(AND(K143&lt;$H143,K143&lt;$AH143),IF($H143&gt;$AH143,($AH143-K143)*Constants!$G$10,($H143-K143)*Constants!$G$10),0),"")</f>
        <v/>
      </c>
      <c r="AR143" s="88" t="str">
        <f>IF(ISNUMBER(L143),IF(AND(L143&lt;$H143,L143&lt;$AH143),IF($H143&gt;$AH143,($AH143-L143)*Constants!$G$10,($H143-L143)*Constants!$G$10),0),"")</f>
        <v/>
      </c>
      <c r="AS143" s="88" t="str">
        <f>IF(ISNUMBER(M143),IF(AND(M143&lt;$H143,M143&lt;$AH143),IF($H143&gt;$AH143,($AH143-M143)*Constants!$G$10,($H143-M143)*Constants!$G$10),0),"")</f>
        <v/>
      </c>
      <c r="AT143" s="88" t="str">
        <f>IF(ISNUMBER(N143),IF(AND(N143&lt;$H143,N143&lt;$AH143),IF($H143&gt;$AH143,($AH143-N143)*Constants!$G$10,($H143-N143)*Constants!$G$10),0),"")</f>
        <v/>
      </c>
      <c r="AU143" s="88" t="str">
        <f>IF(ISNUMBER(I143),IF(T143="C",(I143-Constants!$E$15-Constants!$E$14)*Constants!$G$11,0),"")</f>
        <v/>
      </c>
      <c r="AV143" s="88" t="str">
        <f>IF(ISNUMBER(J143),IF(U143="C",(J143-Constants!$E$15-Constants!$E$14)*Constants!$G$11,0),"")</f>
        <v/>
      </c>
      <c r="AW143" s="88" t="str">
        <f>IF(ISNUMBER(K143),IF(V143="C",(K143-Constants!$E$15-Constants!$E$14)*Constants!$G$11,0),"")</f>
        <v/>
      </c>
      <c r="AX143" s="88" t="str">
        <f>IF(ISNUMBER(L143),IF(W143="C",(L143-Constants!$E$15-Constants!$E$14)*Constants!$G$11,0),"")</f>
        <v/>
      </c>
      <c r="AY143" s="88" t="str">
        <f>IF(ISNUMBER(M143),IF(X143="C",(M143-Constants!$E$15-Constants!$E$14)*Constants!$G$11,0),"")</f>
        <v/>
      </c>
      <c r="AZ143" s="88" t="str">
        <f>IF(ISNUMBER(N143),IF(Y143="C",(N143-Constants!$E$15-Constants!$E$14)*Constants!$G$11,0),"")</f>
        <v/>
      </c>
      <c r="BA143" s="88" t="str">
        <f t="shared" si="118"/>
        <v/>
      </c>
      <c r="BB143" s="88" t="str">
        <f t="shared" si="119"/>
        <v/>
      </c>
      <c r="BC143" s="88" t="str">
        <f t="shared" si="120"/>
        <v/>
      </c>
      <c r="BD143" s="88" t="str">
        <f t="shared" si="120"/>
        <v/>
      </c>
      <c r="BE143" s="88" t="str">
        <f t="shared" si="121"/>
        <v/>
      </c>
      <c r="BF143" s="62" t="str">
        <f t="shared" si="122"/>
        <v/>
      </c>
      <c r="BG143" s="128" t="str">
        <f t="shared" si="89"/>
        <v/>
      </c>
      <c r="BH143" s="129" t="str">
        <f t="shared" si="90"/>
        <v/>
      </c>
      <c r="BI143" s="129" t="str">
        <f t="shared" si="91"/>
        <v/>
      </c>
      <c r="BJ143" s="129" t="str">
        <f t="shared" si="92"/>
        <v/>
      </c>
      <c r="BK143" s="129" t="str">
        <f t="shared" si="93"/>
        <v/>
      </c>
      <c r="BL143" s="129" t="str">
        <f t="shared" si="94"/>
        <v/>
      </c>
      <c r="BM143" s="129" t="str">
        <f t="shared" si="95"/>
        <v/>
      </c>
      <c r="BN143" s="129" t="str">
        <f t="shared" si="96"/>
        <v/>
      </c>
      <c r="BO143" s="130" t="str">
        <f t="shared" si="97"/>
        <v/>
      </c>
      <c r="BP143" s="18"/>
    </row>
    <row r="144" spans="1:68" x14ac:dyDescent="0.35">
      <c r="A144" s="32"/>
      <c r="B144" s="40"/>
      <c r="C144" s="14"/>
      <c r="D144" s="26">
        <v>1</v>
      </c>
      <c r="E144" s="51" t="s">
        <v>315</v>
      </c>
      <c r="F144" s="49"/>
      <c r="G144" s="47"/>
      <c r="H144" s="47"/>
      <c r="I144" s="47"/>
      <c r="J144" s="47"/>
      <c r="K144" s="47"/>
      <c r="L144" s="47"/>
      <c r="M144" s="47"/>
      <c r="N144" s="50"/>
      <c r="O144" s="69">
        <f t="shared" si="98"/>
        <v>57</v>
      </c>
      <c r="P144" s="70">
        <f t="shared" si="99"/>
        <v>64</v>
      </c>
      <c r="Q144" s="13" t="str">
        <f t="shared" si="100"/>
        <v/>
      </c>
      <c r="R144" s="13" t="str">
        <f t="shared" si="101"/>
        <v/>
      </c>
      <c r="S144" s="13" t="str">
        <f t="shared" si="102"/>
        <v/>
      </c>
      <c r="T144" s="13" t="str">
        <f t="shared" si="103"/>
        <v/>
      </c>
      <c r="U144" s="13" t="str">
        <f t="shared" si="104"/>
        <v/>
      </c>
      <c r="V144" s="13" t="str">
        <f t="shared" si="105"/>
        <v/>
      </c>
      <c r="W144" s="13" t="str">
        <f t="shared" si="106"/>
        <v/>
      </c>
      <c r="X144" s="13" t="str">
        <f t="shared" si="107"/>
        <v/>
      </c>
      <c r="Y144" s="13" t="str">
        <f t="shared" si="108"/>
        <v/>
      </c>
      <c r="Z144" s="58" t="str">
        <f t="shared" si="109"/>
        <v/>
      </c>
      <c r="AA144" s="186" t="str">
        <f t="shared" si="110"/>
        <v/>
      </c>
      <c r="AB144" s="186" t="str">
        <f t="shared" si="111"/>
        <v/>
      </c>
      <c r="AC144" s="186" t="str">
        <f t="shared" si="112"/>
        <v/>
      </c>
      <c r="AD144" s="186" t="str">
        <f t="shared" si="113"/>
        <v/>
      </c>
      <c r="AE144" s="186" t="str">
        <f t="shared" si="114"/>
        <v/>
      </c>
      <c r="AF144" s="186" t="str">
        <f t="shared" si="115"/>
        <v/>
      </c>
      <c r="AG144" s="59" t="str">
        <f t="shared" si="116"/>
        <v/>
      </c>
      <c r="AH144" s="58">
        <f t="shared" si="117"/>
        <v>0</v>
      </c>
      <c r="AI144" s="88" t="str">
        <f>IF(ISNUMBER(I144),IF(AND(I144&lt;$H144,$H144&gt;$AH144),IF(I144&gt;$AH144,($H144-I144)*Constants!$G$9,($H144-$AH144)*Constants!$G$9),0),"")</f>
        <v/>
      </c>
      <c r="AJ144" s="88" t="str">
        <f>IF(ISNUMBER(J144),IF(AND(J144&lt;$H144,$H144&gt;$AH144),IF(J144&gt;$AH144,($H144-J144)*Constants!$G$9,($H144-$AH144)*Constants!$G$9),0),"")</f>
        <v/>
      </c>
      <c r="AK144" s="88" t="str">
        <f>IF(ISNUMBER(K144),IF(AND(K144&lt;$H144,$H144&gt;$AH144),IF(K144&gt;$AH144,($H144-K144)*Constants!$G$9,($H144-$AH144)*Constants!$G$9),0),"")</f>
        <v/>
      </c>
      <c r="AL144" s="88" t="str">
        <f>IF(ISNUMBER(L144),IF(AND(L144&lt;$H144,$H144&gt;$AH144),IF(L144&gt;$AH144,($H144-L144)*Constants!$G$9,($H144-$AH144)*Constants!$G$9),0),"")</f>
        <v/>
      </c>
      <c r="AM144" s="88" t="str">
        <f>IF(ISNUMBER(M144),IF(AND(M144&lt;$H144,$H144&gt;$AH144),IF(M144&gt;$AH144,($H144-M144)*Constants!$G$9,($H144-$AH144)*Constants!$G$9),0),"")</f>
        <v/>
      </c>
      <c r="AN144" s="88" t="str">
        <f>IF(ISNUMBER(N144),IF(AND(N144&lt;$H144,$H144&gt;$AH144),IF(N144&gt;$AH144,($H144-N144)*Constants!$G$9,($H144-$AH144)*Constants!$G$9),0),"")</f>
        <v/>
      </c>
      <c r="AO144" s="88" t="str">
        <f>IF(ISNUMBER(I144),IF(AND(I144&lt;$H144,I144&lt;$AH144),IF($H144&gt;$AH144,($AH144-I144)*Constants!$G$10,($H144-I144)*Constants!$G$10),0),"")</f>
        <v/>
      </c>
      <c r="AP144" s="88" t="str">
        <f>IF(ISNUMBER(J144),IF(AND(J144&lt;$H144,J144&lt;$AH144),IF($H144&gt;$AH144,($AH144-J144)*Constants!$G$10,($H144-J144)*Constants!$G$10),0),"")</f>
        <v/>
      </c>
      <c r="AQ144" s="88" t="str">
        <f>IF(ISNUMBER(K144),IF(AND(K144&lt;$H144,K144&lt;$AH144),IF($H144&gt;$AH144,($AH144-K144)*Constants!$G$10,($H144-K144)*Constants!$G$10),0),"")</f>
        <v/>
      </c>
      <c r="AR144" s="88" t="str">
        <f>IF(ISNUMBER(L144),IF(AND(L144&lt;$H144,L144&lt;$AH144),IF($H144&gt;$AH144,($AH144-L144)*Constants!$G$10,($H144-L144)*Constants!$G$10),0),"")</f>
        <v/>
      </c>
      <c r="AS144" s="88" t="str">
        <f>IF(ISNUMBER(M144),IF(AND(M144&lt;$H144,M144&lt;$AH144),IF($H144&gt;$AH144,($AH144-M144)*Constants!$G$10,($H144-M144)*Constants!$G$10),0),"")</f>
        <v/>
      </c>
      <c r="AT144" s="88" t="str">
        <f>IF(ISNUMBER(N144),IF(AND(N144&lt;$H144,N144&lt;$AH144),IF($H144&gt;$AH144,($AH144-N144)*Constants!$G$10,($H144-N144)*Constants!$G$10),0),"")</f>
        <v/>
      </c>
      <c r="AU144" s="88" t="str">
        <f>IF(ISNUMBER(I144),IF(T144="C",(I144-Constants!$E$15-Constants!$E$14)*Constants!$G$11,0),"")</f>
        <v/>
      </c>
      <c r="AV144" s="88" t="str">
        <f>IF(ISNUMBER(J144),IF(U144="C",(J144-Constants!$E$15-Constants!$E$14)*Constants!$G$11,0),"")</f>
        <v/>
      </c>
      <c r="AW144" s="88" t="str">
        <f>IF(ISNUMBER(K144),IF(V144="C",(K144-Constants!$E$15-Constants!$E$14)*Constants!$G$11,0),"")</f>
        <v/>
      </c>
      <c r="AX144" s="88" t="str">
        <f>IF(ISNUMBER(L144),IF(W144="C",(L144-Constants!$E$15-Constants!$E$14)*Constants!$G$11,0),"")</f>
        <v/>
      </c>
      <c r="AY144" s="88" t="str">
        <f>IF(ISNUMBER(M144),IF(X144="C",(M144-Constants!$E$15-Constants!$E$14)*Constants!$G$11,0),"")</f>
        <v/>
      </c>
      <c r="AZ144" s="88" t="str">
        <f>IF(ISNUMBER(N144),IF(Y144="C",(N144-Constants!$E$15-Constants!$E$14)*Constants!$G$11,0),"")</f>
        <v/>
      </c>
      <c r="BA144" s="88" t="str">
        <f t="shared" si="118"/>
        <v/>
      </c>
      <c r="BB144" s="88" t="str">
        <f t="shared" si="119"/>
        <v/>
      </c>
      <c r="BC144" s="88" t="str">
        <f t="shared" si="120"/>
        <v/>
      </c>
      <c r="BD144" s="88" t="str">
        <f t="shared" si="120"/>
        <v/>
      </c>
      <c r="BE144" s="88" t="str">
        <f t="shared" si="121"/>
        <v/>
      </c>
      <c r="BF144" s="62" t="str">
        <f t="shared" si="122"/>
        <v/>
      </c>
      <c r="BG144" s="128" t="str">
        <f t="shared" si="89"/>
        <v/>
      </c>
      <c r="BH144" s="129" t="str">
        <f t="shared" si="90"/>
        <v/>
      </c>
      <c r="BI144" s="129" t="str">
        <f t="shared" si="91"/>
        <v/>
      </c>
      <c r="BJ144" s="129" t="str">
        <f t="shared" si="92"/>
        <v/>
      </c>
      <c r="BK144" s="129" t="str">
        <f t="shared" si="93"/>
        <v/>
      </c>
      <c r="BL144" s="129" t="str">
        <f t="shared" si="94"/>
        <v/>
      </c>
      <c r="BM144" s="129" t="str">
        <f t="shared" si="95"/>
        <v/>
      </c>
      <c r="BN144" s="129" t="str">
        <f t="shared" si="96"/>
        <v/>
      </c>
      <c r="BO144" s="130" t="str">
        <f t="shared" si="97"/>
        <v/>
      </c>
      <c r="BP144" s="18"/>
    </row>
    <row r="145" spans="1:68" x14ac:dyDescent="0.35">
      <c r="A145" s="32"/>
      <c r="B145" s="40"/>
      <c r="C145" s="14"/>
      <c r="D145" s="26">
        <v>1</v>
      </c>
      <c r="E145" s="51" t="s">
        <v>315</v>
      </c>
      <c r="F145" s="49"/>
      <c r="G145" s="47"/>
      <c r="H145" s="47"/>
      <c r="I145" s="47"/>
      <c r="J145" s="47"/>
      <c r="K145" s="47"/>
      <c r="L145" s="47"/>
      <c r="M145" s="47"/>
      <c r="N145" s="50"/>
      <c r="O145" s="69">
        <f t="shared" si="98"/>
        <v>57</v>
      </c>
      <c r="P145" s="70">
        <f t="shared" si="99"/>
        <v>64</v>
      </c>
      <c r="Q145" s="13" t="str">
        <f t="shared" si="100"/>
        <v/>
      </c>
      <c r="R145" s="13" t="str">
        <f t="shared" si="101"/>
        <v/>
      </c>
      <c r="S145" s="13" t="str">
        <f t="shared" si="102"/>
        <v/>
      </c>
      <c r="T145" s="13" t="str">
        <f t="shared" si="103"/>
        <v/>
      </c>
      <c r="U145" s="13" t="str">
        <f t="shared" si="104"/>
        <v/>
      </c>
      <c r="V145" s="13" t="str">
        <f t="shared" si="105"/>
        <v/>
      </c>
      <c r="W145" s="13" t="str">
        <f t="shared" si="106"/>
        <v/>
      </c>
      <c r="X145" s="13" t="str">
        <f t="shared" si="107"/>
        <v/>
      </c>
      <c r="Y145" s="13" t="str">
        <f t="shared" si="108"/>
        <v/>
      </c>
      <c r="Z145" s="58" t="str">
        <f t="shared" si="109"/>
        <v/>
      </c>
      <c r="AA145" s="186" t="str">
        <f t="shared" si="110"/>
        <v/>
      </c>
      <c r="AB145" s="186" t="str">
        <f t="shared" si="111"/>
        <v/>
      </c>
      <c r="AC145" s="186" t="str">
        <f t="shared" si="112"/>
        <v/>
      </c>
      <c r="AD145" s="186" t="str">
        <f t="shared" si="113"/>
        <v/>
      </c>
      <c r="AE145" s="186" t="str">
        <f t="shared" si="114"/>
        <v/>
      </c>
      <c r="AF145" s="186" t="str">
        <f t="shared" si="115"/>
        <v/>
      </c>
      <c r="AG145" s="59" t="str">
        <f t="shared" si="116"/>
        <v/>
      </c>
      <c r="AH145" s="58">
        <f t="shared" si="117"/>
        <v>0</v>
      </c>
      <c r="AI145" s="88" t="str">
        <f>IF(ISNUMBER(I145),IF(AND(I145&lt;$H145,$H145&gt;$AH145),IF(I145&gt;$AH145,($H145-I145)*Constants!$G$9,($H145-$AH145)*Constants!$G$9),0),"")</f>
        <v/>
      </c>
      <c r="AJ145" s="88" t="str">
        <f>IF(ISNUMBER(J145),IF(AND(J145&lt;$H145,$H145&gt;$AH145),IF(J145&gt;$AH145,($H145-J145)*Constants!$G$9,($H145-$AH145)*Constants!$G$9),0),"")</f>
        <v/>
      </c>
      <c r="AK145" s="88" t="str">
        <f>IF(ISNUMBER(K145),IF(AND(K145&lt;$H145,$H145&gt;$AH145),IF(K145&gt;$AH145,($H145-K145)*Constants!$G$9,($H145-$AH145)*Constants!$G$9),0),"")</f>
        <v/>
      </c>
      <c r="AL145" s="88" t="str">
        <f>IF(ISNUMBER(L145),IF(AND(L145&lt;$H145,$H145&gt;$AH145),IF(L145&gt;$AH145,($H145-L145)*Constants!$G$9,($H145-$AH145)*Constants!$G$9),0),"")</f>
        <v/>
      </c>
      <c r="AM145" s="88" t="str">
        <f>IF(ISNUMBER(M145),IF(AND(M145&lt;$H145,$H145&gt;$AH145),IF(M145&gt;$AH145,($H145-M145)*Constants!$G$9,($H145-$AH145)*Constants!$G$9),0),"")</f>
        <v/>
      </c>
      <c r="AN145" s="88" t="str">
        <f>IF(ISNUMBER(N145),IF(AND(N145&lt;$H145,$H145&gt;$AH145),IF(N145&gt;$AH145,($H145-N145)*Constants!$G$9,($H145-$AH145)*Constants!$G$9),0),"")</f>
        <v/>
      </c>
      <c r="AO145" s="88" t="str">
        <f>IF(ISNUMBER(I145),IF(AND(I145&lt;$H145,I145&lt;$AH145),IF($H145&gt;$AH145,($AH145-I145)*Constants!$G$10,($H145-I145)*Constants!$G$10),0),"")</f>
        <v/>
      </c>
      <c r="AP145" s="88" t="str">
        <f>IF(ISNUMBER(J145),IF(AND(J145&lt;$H145,J145&lt;$AH145),IF($H145&gt;$AH145,($AH145-J145)*Constants!$G$10,($H145-J145)*Constants!$G$10),0),"")</f>
        <v/>
      </c>
      <c r="AQ145" s="88" t="str">
        <f>IF(ISNUMBER(K145),IF(AND(K145&lt;$H145,K145&lt;$AH145),IF($H145&gt;$AH145,($AH145-K145)*Constants!$G$10,($H145-K145)*Constants!$G$10),0),"")</f>
        <v/>
      </c>
      <c r="AR145" s="88" t="str">
        <f>IF(ISNUMBER(L145),IF(AND(L145&lt;$H145,L145&lt;$AH145),IF($H145&gt;$AH145,($AH145-L145)*Constants!$G$10,($H145-L145)*Constants!$G$10),0),"")</f>
        <v/>
      </c>
      <c r="AS145" s="88" t="str">
        <f>IF(ISNUMBER(M145),IF(AND(M145&lt;$H145,M145&lt;$AH145),IF($H145&gt;$AH145,($AH145-M145)*Constants!$G$10,($H145-M145)*Constants!$G$10),0),"")</f>
        <v/>
      </c>
      <c r="AT145" s="88" t="str">
        <f>IF(ISNUMBER(N145),IF(AND(N145&lt;$H145,N145&lt;$AH145),IF($H145&gt;$AH145,($AH145-N145)*Constants!$G$10,($H145-N145)*Constants!$G$10),0),"")</f>
        <v/>
      </c>
      <c r="AU145" s="88" t="str">
        <f>IF(ISNUMBER(I145),IF(T145="C",(I145-Constants!$E$15-Constants!$E$14)*Constants!$G$11,0),"")</f>
        <v/>
      </c>
      <c r="AV145" s="88" t="str">
        <f>IF(ISNUMBER(J145),IF(U145="C",(J145-Constants!$E$15-Constants!$E$14)*Constants!$G$11,0),"")</f>
        <v/>
      </c>
      <c r="AW145" s="88" t="str">
        <f>IF(ISNUMBER(K145),IF(V145="C",(K145-Constants!$E$15-Constants!$E$14)*Constants!$G$11,0),"")</f>
        <v/>
      </c>
      <c r="AX145" s="88" t="str">
        <f>IF(ISNUMBER(L145),IF(W145="C",(L145-Constants!$E$15-Constants!$E$14)*Constants!$G$11,0),"")</f>
        <v/>
      </c>
      <c r="AY145" s="88" t="str">
        <f>IF(ISNUMBER(M145),IF(X145="C",(M145-Constants!$E$15-Constants!$E$14)*Constants!$G$11,0),"")</f>
        <v/>
      </c>
      <c r="AZ145" s="88" t="str">
        <f>IF(ISNUMBER(N145),IF(Y145="C",(N145-Constants!$E$15-Constants!$E$14)*Constants!$G$11,0),"")</f>
        <v/>
      </c>
      <c r="BA145" s="88" t="str">
        <f t="shared" si="118"/>
        <v/>
      </c>
      <c r="BB145" s="88" t="str">
        <f t="shared" si="119"/>
        <v/>
      </c>
      <c r="BC145" s="88" t="str">
        <f t="shared" si="120"/>
        <v/>
      </c>
      <c r="BD145" s="88" t="str">
        <f t="shared" si="120"/>
        <v/>
      </c>
      <c r="BE145" s="88" t="str">
        <f t="shared" si="121"/>
        <v/>
      </c>
      <c r="BF145" s="62" t="str">
        <f t="shared" si="122"/>
        <v/>
      </c>
      <c r="BG145" s="128" t="str">
        <f t="shared" si="89"/>
        <v/>
      </c>
      <c r="BH145" s="129" t="str">
        <f t="shared" si="90"/>
        <v/>
      </c>
      <c r="BI145" s="129" t="str">
        <f t="shared" si="91"/>
        <v/>
      </c>
      <c r="BJ145" s="129" t="str">
        <f t="shared" si="92"/>
        <v/>
      </c>
      <c r="BK145" s="129" t="str">
        <f t="shared" si="93"/>
        <v/>
      </c>
      <c r="BL145" s="129" t="str">
        <f t="shared" si="94"/>
        <v/>
      </c>
      <c r="BM145" s="129" t="str">
        <f t="shared" si="95"/>
        <v/>
      </c>
      <c r="BN145" s="129" t="str">
        <f t="shared" si="96"/>
        <v/>
      </c>
      <c r="BO145" s="130" t="str">
        <f t="shared" si="97"/>
        <v/>
      </c>
      <c r="BP145" s="18"/>
    </row>
    <row r="146" spans="1:68" x14ac:dyDescent="0.35">
      <c r="A146" s="32"/>
      <c r="B146" s="40"/>
      <c r="C146" s="14"/>
      <c r="D146" s="26">
        <v>1</v>
      </c>
      <c r="E146" s="51" t="s">
        <v>315</v>
      </c>
      <c r="F146" s="49"/>
      <c r="G146" s="47"/>
      <c r="H146" s="47"/>
      <c r="I146" s="47"/>
      <c r="J146" s="47"/>
      <c r="K146" s="47"/>
      <c r="L146" s="47"/>
      <c r="M146" s="47"/>
      <c r="N146" s="50"/>
      <c r="O146" s="69">
        <f t="shared" si="98"/>
        <v>57</v>
      </c>
      <c r="P146" s="70">
        <f t="shared" si="99"/>
        <v>64</v>
      </c>
      <c r="Q146" s="13" t="str">
        <f t="shared" si="100"/>
        <v/>
      </c>
      <c r="R146" s="13" t="str">
        <f t="shared" si="101"/>
        <v/>
      </c>
      <c r="S146" s="13" t="str">
        <f t="shared" si="102"/>
        <v/>
      </c>
      <c r="T146" s="13" t="str">
        <f t="shared" si="103"/>
        <v/>
      </c>
      <c r="U146" s="13" t="str">
        <f t="shared" si="104"/>
        <v/>
      </c>
      <c r="V146" s="13" t="str">
        <f t="shared" si="105"/>
        <v/>
      </c>
      <c r="W146" s="13" t="str">
        <f t="shared" si="106"/>
        <v/>
      </c>
      <c r="X146" s="13" t="str">
        <f t="shared" si="107"/>
        <v/>
      </c>
      <c r="Y146" s="13" t="str">
        <f t="shared" si="108"/>
        <v/>
      </c>
      <c r="Z146" s="58" t="str">
        <f t="shared" si="109"/>
        <v/>
      </c>
      <c r="AA146" s="186" t="str">
        <f t="shared" si="110"/>
        <v/>
      </c>
      <c r="AB146" s="186" t="str">
        <f t="shared" si="111"/>
        <v/>
      </c>
      <c r="AC146" s="186" t="str">
        <f t="shared" si="112"/>
        <v/>
      </c>
      <c r="AD146" s="186" t="str">
        <f t="shared" si="113"/>
        <v/>
      </c>
      <c r="AE146" s="186" t="str">
        <f t="shared" si="114"/>
        <v/>
      </c>
      <c r="AF146" s="186" t="str">
        <f t="shared" si="115"/>
        <v/>
      </c>
      <c r="AG146" s="59" t="str">
        <f t="shared" si="116"/>
        <v/>
      </c>
      <c r="AH146" s="58">
        <f t="shared" si="117"/>
        <v>0</v>
      </c>
      <c r="AI146" s="88" t="str">
        <f>IF(ISNUMBER(I146),IF(AND(I146&lt;$H146,$H146&gt;$AH146),IF(I146&gt;$AH146,($H146-I146)*Constants!$G$9,($H146-$AH146)*Constants!$G$9),0),"")</f>
        <v/>
      </c>
      <c r="AJ146" s="88" t="str">
        <f>IF(ISNUMBER(J146),IF(AND(J146&lt;$H146,$H146&gt;$AH146),IF(J146&gt;$AH146,($H146-J146)*Constants!$G$9,($H146-$AH146)*Constants!$G$9),0),"")</f>
        <v/>
      </c>
      <c r="AK146" s="88" t="str">
        <f>IF(ISNUMBER(K146),IF(AND(K146&lt;$H146,$H146&gt;$AH146),IF(K146&gt;$AH146,($H146-K146)*Constants!$G$9,($H146-$AH146)*Constants!$G$9),0),"")</f>
        <v/>
      </c>
      <c r="AL146" s="88" t="str">
        <f>IF(ISNUMBER(L146),IF(AND(L146&lt;$H146,$H146&gt;$AH146),IF(L146&gt;$AH146,($H146-L146)*Constants!$G$9,($H146-$AH146)*Constants!$G$9),0),"")</f>
        <v/>
      </c>
      <c r="AM146" s="88" t="str">
        <f>IF(ISNUMBER(M146),IF(AND(M146&lt;$H146,$H146&gt;$AH146),IF(M146&gt;$AH146,($H146-M146)*Constants!$G$9,($H146-$AH146)*Constants!$G$9),0),"")</f>
        <v/>
      </c>
      <c r="AN146" s="88" t="str">
        <f>IF(ISNUMBER(N146),IF(AND(N146&lt;$H146,$H146&gt;$AH146),IF(N146&gt;$AH146,($H146-N146)*Constants!$G$9,($H146-$AH146)*Constants!$G$9),0),"")</f>
        <v/>
      </c>
      <c r="AO146" s="88" t="str">
        <f>IF(ISNUMBER(I146),IF(AND(I146&lt;$H146,I146&lt;$AH146),IF($H146&gt;$AH146,($AH146-I146)*Constants!$G$10,($H146-I146)*Constants!$G$10),0),"")</f>
        <v/>
      </c>
      <c r="AP146" s="88" t="str">
        <f>IF(ISNUMBER(J146),IF(AND(J146&lt;$H146,J146&lt;$AH146),IF($H146&gt;$AH146,($AH146-J146)*Constants!$G$10,($H146-J146)*Constants!$G$10),0),"")</f>
        <v/>
      </c>
      <c r="AQ146" s="88" t="str">
        <f>IF(ISNUMBER(K146),IF(AND(K146&lt;$H146,K146&lt;$AH146),IF($H146&gt;$AH146,($AH146-K146)*Constants!$G$10,($H146-K146)*Constants!$G$10),0),"")</f>
        <v/>
      </c>
      <c r="AR146" s="88" t="str">
        <f>IF(ISNUMBER(L146),IF(AND(L146&lt;$H146,L146&lt;$AH146),IF($H146&gt;$AH146,($AH146-L146)*Constants!$G$10,($H146-L146)*Constants!$G$10),0),"")</f>
        <v/>
      </c>
      <c r="AS146" s="88" t="str">
        <f>IF(ISNUMBER(M146),IF(AND(M146&lt;$H146,M146&lt;$AH146),IF($H146&gt;$AH146,($AH146-M146)*Constants!$G$10,($H146-M146)*Constants!$G$10),0),"")</f>
        <v/>
      </c>
      <c r="AT146" s="88" t="str">
        <f>IF(ISNUMBER(N146),IF(AND(N146&lt;$H146,N146&lt;$AH146),IF($H146&gt;$AH146,($AH146-N146)*Constants!$G$10,($H146-N146)*Constants!$G$10),0),"")</f>
        <v/>
      </c>
      <c r="AU146" s="88" t="str">
        <f>IF(ISNUMBER(I146),IF(T146="C",(I146-Constants!$E$15-Constants!$E$14)*Constants!$G$11,0),"")</f>
        <v/>
      </c>
      <c r="AV146" s="88" t="str">
        <f>IF(ISNUMBER(J146),IF(U146="C",(J146-Constants!$E$15-Constants!$E$14)*Constants!$G$11,0),"")</f>
        <v/>
      </c>
      <c r="AW146" s="88" t="str">
        <f>IF(ISNUMBER(K146),IF(V146="C",(K146-Constants!$E$15-Constants!$E$14)*Constants!$G$11,0),"")</f>
        <v/>
      </c>
      <c r="AX146" s="88" t="str">
        <f>IF(ISNUMBER(L146),IF(W146="C",(L146-Constants!$E$15-Constants!$E$14)*Constants!$G$11,0),"")</f>
        <v/>
      </c>
      <c r="AY146" s="88" t="str">
        <f>IF(ISNUMBER(M146),IF(X146="C",(M146-Constants!$E$15-Constants!$E$14)*Constants!$G$11,0),"")</f>
        <v/>
      </c>
      <c r="AZ146" s="88" t="str">
        <f>IF(ISNUMBER(N146),IF(Y146="C",(N146-Constants!$E$15-Constants!$E$14)*Constants!$G$11,0),"")</f>
        <v/>
      </c>
      <c r="BA146" s="88" t="str">
        <f t="shared" si="118"/>
        <v/>
      </c>
      <c r="BB146" s="88" t="str">
        <f t="shared" si="119"/>
        <v/>
      </c>
      <c r="BC146" s="88" t="str">
        <f t="shared" si="120"/>
        <v/>
      </c>
      <c r="BD146" s="88" t="str">
        <f t="shared" si="120"/>
        <v/>
      </c>
      <c r="BE146" s="88" t="str">
        <f t="shared" si="121"/>
        <v/>
      </c>
      <c r="BF146" s="62" t="str">
        <f t="shared" si="122"/>
        <v/>
      </c>
      <c r="BG146" s="128" t="str">
        <f t="shared" si="89"/>
        <v/>
      </c>
      <c r="BH146" s="129" t="str">
        <f t="shared" si="90"/>
        <v/>
      </c>
      <c r="BI146" s="129" t="str">
        <f t="shared" si="91"/>
        <v/>
      </c>
      <c r="BJ146" s="129" t="str">
        <f t="shared" si="92"/>
        <v/>
      </c>
      <c r="BK146" s="129" t="str">
        <f t="shared" si="93"/>
        <v/>
      </c>
      <c r="BL146" s="129" t="str">
        <f t="shared" si="94"/>
        <v/>
      </c>
      <c r="BM146" s="129" t="str">
        <f t="shared" si="95"/>
        <v/>
      </c>
      <c r="BN146" s="129" t="str">
        <f t="shared" si="96"/>
        <v/>
      </c>
      <c r="BO146" s="130" t="str">
        <f t="shared" si="97"/>
        <v/>
      </c>
      <c r="BP146" s="18"/>
    </row>
    <row r="147" spans="1:68" x14ac:dyDescent="0.35">
      <c r="A147" s="32"/>
      <c r="B147" s="40"/>
      <c r="C147" s="14"/>
      <c r="D147" s="26">
        <v>1</v>
      </c>
      <c r="E147" s="51" t="s">
        <v>315</v>
      </c>
      <c r="F147" s="49"/>
      <c r="G147" s="47"/>
      <c r="H147" s="47"/>
      <c r="I147" s="47"/>
      <c r="J147" s="47"/>
      <c r="K147" s="47"/>
      <c r="L147" s="47"/>
      <c r="M147" s="47"/>
      <c r="N147" s="50"/>
      <c r="O147" s="69">
        <f t="shared" si="98"/>
        <v>57</v>
      </c>
      <c r="P147" s="70">
        <f t="shared" si="99"/>
        <v>64</v>
      </c>
      <c r="Q147" s="13" t="str">
        <f t="shared" si="100"/>
        <v/>
      </c>
      <c r="R147" s="13" t="str">
        <f t="shared" si="101"/>
        <v/>
      </c>
      <c r="S147" s="13" t="str">
        <f t="shared" si="102"/>
        <v/>
      </c>
      <c r="T147" s="13" t="str">
        <f t="shared" si="103"/>
        <v/>
      </c>
      <c r="U147" s="13" t="str">
        <f t="shared" si="104"/>
        <v/>
      </c>
      <c r="V147" s="13" t="str">
        <f t="shared" si="105"/>
        <v/>
      </c>
      <c r="W147" s="13" t="str">
        <f t="shared" si="106"/>
        <v/>
      </c>
      <c r="X147" s="13" t="str">
        <f t="shared" si="107"/>
        <v/>
      </c>
      <c r="Y147" s="13" t="str">
        <f t="shared" si="108"/>
        <v/>
      </c>
      <c r="Z147" s="58" t="str">
        <f t="shared" si="109"/>
        <v/>
      </c>
      <c r="AA147" s="186" t="str">
        <f t="shared" si="110"/>
        <v/>
      </c>
      <c r="AB147" s="186" t="str">
        <f t="shared" si="111"/>
        <v/>
      </c>
      <c r="AC147" s="186" t="str">
        <f t="shared" si="112"/>
        <v/>
      </c>
      <c r="AD147" s="186" t="str">
        <f t="shared" si="113"/>
        <v/>
      </c>
      <c r="AE147" s="186" t="str">
        <f t="shared" si="114"/>
        <v/>
      </c>
      <c r="AF147" s="186" t="str">
        <f t="shared" si="115"/>
        <v/>
      </c>
      <c r="AG147" s="59" t="str">
        <f t="shared" si="116"/>
        <v/>
      </c>
      <c r="AH147" s="58">
        <f t="shared" si="117"/>
        <v>0</v>
      </c>
      <c r="AI147" s="88" t="str">
        <f>IF(ISNUMBER(I147),IF(AND(I147&lt;$H147,$H147&gt;$AH147),IF(I147&gt;$AH147,($H147-I147)*Constants!$G$9,($H147-$AH147)*Constants!$G$9),0),"")</f>
        <v/>
      </c>
      <c r="AJ147" s="88" t="str">
        <f>IF(ISNUMBER(J147),IF(AND(J147&lt;$H147,$H147&gt;$AH147),IF(J147&gt;$AH147,($H147-J147)*Constants!$G$9,($H147-$AH147)*Constants!$G$9),0),"")</f>
        <v/>
      </c>
      <c r="AK147" s="88" t="str">
        <f>IF(ISNUMBER(K147),IF(AND(K147&lt;$H147,$H147&gt;$AH147),IF(K147&gt;$AH147,($H147-K147)*Constants!$G$9,($H147-$AH147)*Constants!$G$9),0),"")</f>
        <v/>
      </c>
      <c r="AL147" s="88" t="str">
        <f>IF(ISNUMBER(L147),IF(AND(L147&lt;$H147,$H147&gt;$AH147),IF(L147&gt;$AH147,($H147-L147)*Constants!$G$9,($H147-$AH147)*Constants!$G$9),0),"")</f>
        <v/>
      </c>
      <c r="AM147" s="88" t="str">
        <f>IF(ISNUMBER(M147),IF(AND(M147&lt;$H147,$H147&gt;$AH147),IF(M147&gt;$AH147,($H147-M147)*Constants!$G$9,($H147-$AH147)*Constants!$G$9),0),"")</f>
        <v/>
      </c>
      <c r="AN147" s="88" t="str">
        <f>IF(ISNUMBER(N147),IF(AND(N147&lt;$H147,$H147&gt;$AH147),IF(N147&gt;$AH147,($H147-N147)*Constants!$G$9,($H147-$AH147)*Constants!$G$9),0),"")</f>
        <v/>
      </c>
      <c r="AO147" s="88" t="str">
        <f>IF(ISNUMBER(I147),IF(AND(I147&lt;$H147,I147&lt;$AH147),IF($H147&gt;$AH147,($AH147-I147)*Constants!$G$10,($H147-I147)*Constants!$G$10),0),"")</f>
        <v/>
      </c>
      <c r="AP147" s="88" t="str">
        <f>IF(ISNUMBER(J147),IF(AND(J147&lt;$H147,J147&lt;$AH147),IF($H147&gt;$AH147,($AH147-J147)*Constants!$G$10,($H147-J147)*Constants!$G$10),0),"")</f>
        <v/>
      </c>
      <c r="AQ147" s="88" t="str">
        <f>IF(ISNUMBER(K147),IF(AND(K147&lt;$H147,K147&lt;$AH147),IF($H147&gt;$AH147,($AH147-K147)*Constants!$G$10,($H147-K147)*Constants!$G$10),0),"")</f>
        <v/>
      </c>
      <c r="AR147" s="88" t="str">
        <f>IF(ISNUMBER(L147),IF(AND(L147&lt;$H147,L147&lt;$AH147),IF($H147&gt;$AH147,($AH147-L147)*Constants!$G$10,($H147-L147)*Constants!$G$10),0),"")</f>
        <v/>
      </c>
      <c r="AS147" s="88" t="str">
        <f>IF(ISNUMBER(M147),IF(AND(M147&lt;$H147,M147&lt;$AH147),IF($H147&gt;$AH147,($AH147-M147)*Constants!$G$10,($H147-M147)*Constants!$G$10),0),"")</f>
        <v/>
      </c>
      <c r="AT147" s="88" t="str">
        <f>IF(ISNUMBER(N147),IF(AND(N147&lt;$H147,N147&lt;$AH147),IF($H147&gt;$AH147,($AH147-N147)*Constants!$G$10,($H147-N147)*Constants!$G$10),0),"")</f>
        <v/>
      </c>
      <c r="AU147" s="88" t="str">
        <f>IF(ISNUMBER(I147),IF(T147="C",(I147-Constants!$E$15-Constants!$E$14)*Constants!$G$11,0),"")</f>
        <v/>
      </c>
      <c r="AV147" s="88" t="str">
        <f>IF(ISNUMBER(J147),IF(U147="C",(J147-Constants!$E$15-Constants!$E$14)*Constants!$G$11,0),"")</f>
        <v/>
      </c>
      <c r="AW147" s="88" t="str">
        <f>IF(ISNUMBER(K147),IF(V147="C",(K147-Constants!$E$15-Constants!$E$14)*Constants!$G$11,0),"")</f>
        <v/>
      </c>
      <c r="AX147" s="88" t="str">
        <f>IF(ISNUMBER(L147),IF(W147="C",(L147-Constants!$E$15-Constants!$E$14)*Constants!$G$11,0),"")</f>
        <v/>
      </c>
      <c r="AY147" s="88" t="str">
        <f>IF(ISNUMBER(M147),IF(X147="C",(M147-Constants!$E$15-Constants!$E$14)*Constants!$G$11,0),"")</f>
        <v/>
      </c>
      <c r="AZ147" s="88" t="str">
        <f>IF(ISNUMBER(N147),IF(Y147="C",(N147-Constants!$E$15-Constants!$E$14)*Constants!$G$11,0),"")</f>
        <v/>
      </c>
      <c r="BA147" s="88" t="str">
        <f t="shared" si="118"/>
        <v/>
      </c>
      <c r="BB147" s="88" t="str">
        <f t="shared" si="119"/>
        <v/>
      </c>
      <c r="BC147" s="88" t="str">
        <f t="shared" si="120"/>
        <v/>
      </c>
      <c r="BD147" s="88" t="str">
        <f t="shared" si="120"/>
        <v/>
      </c>
      <c r="BE147" s="88" t="str">
        <f t="shared" si="121"/>
        <v/>
      </c>
      <c r="BF147" s="62" t="str">
        <f t="shared" si="122"/>
        <v/>
      </c>
      <c r="BG147" s="128" t="str">
        <f t="shared" si="89"/>
        <v/>
      </c>
      <c r="BH147" s="129" t="str">
        <f t="shared" si="90"/>
        <v/>
      </c>
      <c r="BI147" s="129" t="str">
        <f t="shared" si="91"/>
        <v/>
      </c>
      <c r="BJ147" s="129" t="str">
        <f t="shared" si="92"/>
        <v/>
      </c>
      <c r="BK147" s="129" t="str">
        <f t="shared" si="93"/>
        <v/>
      </c>
      <c r="BL147" s="129" t="str">
        <f t="shared" si="94"/>
        <v/>
      </c>
      <c r="BM147" s="129" t="str">
        <f t="shared" si="95"/>
        <v/>
      </c>
      <c r="BN147" s="129" t="str">
        <f t="shared" si="96"/>
        <v/>
      </c>
      <c r="BO147" s="130" t="str">
        <f t="shared" si="97"/>
        <v/>
      </c>
      <c r="BP147" s="18"/>
    </row>
    <row r="148" spans="1:68" x14ac:dyDescent="0.35">
      <c r="A148" s="32"/>
      <c r="B148" s="40"/>
      <c r="C148" s="14"/>
      <c r="D148" s="26">
        <v>1</v>
      </c>
      <c r="E148" s="51" t="s">
        <v>315</v>
      </c>
      <c r="F148" s="49"/>
      <c r="G148" s="47"/>
      <c r="H148" s="47"/>
      <c r="I148" s="47"/>
      <c r="J148" s="47"/>
      <c r="K148" s="47"/>
      <c r="L148" s="47"/>
      <c r="M148" s="47"/>
      <c r="N148" s="50"/>
      <c r="O148" s="69">
        <f t="shared" si="98"/>
        <v>57</v>
      </c>
      <c r="P148" s="70">
        <f t="shared" si="99"/>
        <v>64</v>
      </c>
      <c r="Q148" s="13" t="str">
        <f t="shared" si="100"/>
        <v/>
      </c>
      <c r="R148" s="13" t="str">
        <f t="shared" si="101"/>
        <v/>
      </c>
      <c r="S148" s="13" t="str">
        <f t="shared" si="102"/>
        <v/>
      </c>
      <c r="T148" s="13" t="str">
        <f t="shared" si="103"/>
        <v/>
      </c>
      <c r="U148" s="13" t="str">
        <f t="shared" si="104"/>
        <v/>
      </c>
      <c r="V148" s="13" t="str">
        <f t="shared" si="105"/>
        <v/>
      </c>
      <c r="W148" s="13" t="str">
        <f t="shared" si="106"/>
        <v/>
      </c>
      <c r="X148" s="13" t="str">
        <f t="shared" si="107"/>
        <v/>
      </c>
      <c r="Y148" s="13" t="str">
        <f t="shared" si="108"/>
        <v/>
      </c>
      <c r="Z148" s="58" t="str">
        <f t="shared" si="109"/>
        <v/>
      </c>
      <c r="AA148" s="186" t="str">
        <f t="shared" si="110"/>
        <v/>
      </c>
      <c r="AB148" s="186" t="str">
        <f t="shared" si="111"/>
        <v/>
      </c>
      <c r="AC148" s="186" t="str">
        <f t="shared" si="112"/>
        <v/>
      </c>
      <c r="AD148" s="186" t="str">
        <f t="shared" si="113"/>
        <v/>
      </c>
      <c r="AE148" s="186" t="str">
        <f t="shared" si="114"/>
        <v/>
      </c>
      <c r="AF148" s="186" t="str">
        <f t="shared" si="115"/>
        <v/>
      </c>
      <c r="AG148" s="59" t="str">
        <f t="shared" si="116"/>
        <v/>
      </c>
      <c r="AH148" s="58">
        <f t="shared" si="117"/>
        <v>0</v>
      </c>
      <c r="AI148" s="88" t="str">
        <f>IF(ISNUMBER(I148),IF(AND(I148&lt;$H148,$H148&gt;$AH148),IF(I148&gt;$AH148,($H148-I148)*Constants!$G$9,($H148-$AH148)*Constants!$G$9),0),"")</f>
        <v/>
      </c>
      <c r="AJ148" s="88" t="str">
        <f>IF(ISNUMBER(J148),IF(AND(J148&lt;$H148,$H148&gt;$AH148),IF(J148&gt;$AH148,($H148-J148)*Constants!$G$9,($H148-$AH148)*Constants!$G$9),0),"")</f>
        <v/>
      </c>
      <c r="AK148" s="88" t="str">
        <f>IF(ISNUMBER(K148),IF(AND(K148&lt;$H148,$H148&gt;$AH148),IF(K148&gt;$AH148,($H148-K148)*Constants!$G$9,($H148-$AH148)*Constants!$G$9),0),"")</f>
        <v/>
      </c>
      <c r="AL148" s="88" t="str">
        <f>IF(ISNUMBER(L148),IF(AND(L148&lt;$H148,$H148&gt;$AH148),IF(L148&gt;$AH148,($H148-L148)*Constants!$G$9,($H148-$AH148)*Constants!$G$9),0),"")</f>
        <v/>
      </c>
      <c r="AM148" s="88" t="str">
        <f>IF(ISNUMBER(M148),IF(AND(M148&lt;$H148,$H148&gt;$AH148),IF(M148&gt;$AH148,($H148-M148)*Constants!$G$9,($H148-$AH148)*Constants!$G$9),0),"")</f>
        <v/>
      </c>
      <c r="AN148" s="88" t="str">
        <f>IF(ISNUMBER(N148),IF(AND(N148&lt;$H148,$H148&gt;$AH148),IF(N148&gt;$AH148,($H148-N148)*Constants!$G$9,($H148-$AH148)*Constants!$G$9),0),"")</f>
        <v/>
      </c>
      <c r="AO148" s="88" t="str">
        <f>IF(ISNUMBER(I148),IF(AND(I148&lt;$H148,I148&lt;$AH148),IF($H148&gt;$AH148,($AH148-I148)*Constants!$G$10,($H148-I148)*Constants!$G$10),0),"")</f>
        <v/>
      </c>
      <c r="AP148" s="88" t="str">
        <f>IF(ISNUMBER(J148),IF(AND(J148&lt;$H148,J148&lt;$AH148),IF($H148&gt;$AH148,($AH148-J148)*Constants!$G$10,($H148-J148)*Constants!$G$10),0),"")</f>
        <v/>
      </c>
      <c r="AQ148" s="88" t="str">
        <f>IF(ISNUMBER(K148),IF(AND(K148&lt;$H148,K148&lt;$AH148),IF($H148&gt;$AH148,($AH148-K148)*Constants!$G$10,($H148-K148)*Constants!$G$10),0),"")</f>
        <v/>
      </c>
      <c r="AR148" s="88" t="str">
        <f>IF(ISNUMBER(L148),IF(AND(L148&lt;$H148,L148&lt;$AH148),IF($H148&gt;$AH148,($AH148-L148)*Constants!$G$10,($H148-L148)*Constants!$G$10),0),"")</f>
        <v/>
      </c>
      <c r="AS148" s="88" t="str">
        <f>IF(ISNUMBER(M148),IF(AND(M148&lt;$H148,M148&lt;$AH148),IF($H148&gt;$AH148,($AH148-M148)*Constants!$G$10,($H148-M148)*Constants!$G$10),0),"")</f>
        <v/>
      </c>
      <c r="AT148" s="88" t="str">
        <f>IF(ISNUMBER(N148),IF(AND(N148&lt;$H148,N148&lt;$AH148),IF($H148&gt;$AH148,($AH148-N148)*Constants!$G$10,($H148-N148)*Constants!$G$10),0),"")</f>
        <v/>
      </c>
      <c r="AU148" s="88" t="str">
        <f>IF(ISNUMBER(I148),IF(T148="C",(I148-Constants!$E$15-Constants!$E$14)*Constants!$G$11,0),"")</f>
        <v/>
      </c>
      <c r="AV148" s="88" t="str">
        <f>IF(ISNUMBER(J148),IF(U148="C",(J148-Constants!$E$15-Constants!$E$14)*Constants!$G$11,0),"")</f>
        <v/>
      </c>
      <c r="AW148" s="88" t="str">
        <f>IF(ISNUMBER(K148),IF(V148="C",(K148-Constants!$E$15-Constants!$E$14)*Constants!$G$11,0),"")</f>
        <v/>
      </c>
      <c r="AX148" s="88" t="str">
        <f>IF(ISNUMBER(L148),IF(W148="C",(L148-Constants!$E$15-Constants!$E$14)*Constants!$G$11,0),"")</f>
        <v/>
      </c>
      <c r="AY148" s="88" t="str">
        <f>IF(ISNUMBER(M148),IF(X148="C",(M148-Constants!$E$15-Constants!$E$14)*Constants!$G$11,0),"")</f>
        <v/>
      </c>
      <c r="AZ148" s="88" t="str">
        <f>IF(ISNUMBER(N148),IF(Y148="C",(N148-Constants!$E$15-Constants!$E$14)*Constants!$G$11,0),"")</f>
        <v/>
      </c>
      <c r="BA148" s="88" t="str">
        <f t="shared" si="118"/>
        <v/>
      </c>
      <c r="BB148" s="88" t="str">
        <f t="shared" si="119"/>
        <v/>
      </c>
      <c r="BC148" s="88" t="str">
        <f t="shared" si="120"/>
        <v/>
      </c>
      <c r="BD148" s="88" t="str">
        <f t="shared" si="120"/>
        <v/>
      </c>
      <c r="BE148" s="88" t="str">
        <f t="shared" si="121"/>
        <v/>
      </c>
      <c r="BF148" s="62" t="str">
        <f t="shared" si="122"/>
        <v/>
      </c>
      <c r="BG148" s="128" t="str">
        <f t="shared" si="89"/>
        <v/>
      </c>
      <c r="BH148" s="129" t="str">
        <f t="shared" si="90"/>
        <v/>
      </c>
      <c r="BI148" s="129" t="str">
        <f t="shared" si="91"/>
        <v/>
      </c>
      <c r="BJ148" s="129" t="str">
        <f t="shared" si="92"/>
        <v/>
      </c>
      <c r="BK148" s="129" t="str">
        <f t="shared" si="93"/>
        <v/>
      </c>
      <c r="BL148" s="129" t="str">
        <f t="shared" si="94"/>
        <v/>
      </c>
      <c r="BM148" s="129" t="str">
        <f t="shared" si="95"/>
        <v/>
      </c>
      <c r="BN148" s="129" t="str">
        <f t="shared" si="96"/>
        <v/>
      </c>
      <c r="BO148" s="130" t="str">
        <f t="shared" si="97"/>
        <v/>
      </c>
      <c r="BP148" s="18"/>
    </row>
    <row r="149" spans="1:68" x14ac:dyDescent="0.35">
      <c r="A149" s="32"/>
      <c r="B149" s="40"/>
      <c r="C149" s="14"/>
      <c r="D149" s="26">
        <v>1</v>
      </c>
      <c r="E149" s="51" t="s">
        <v>315</v>
      </c>
      <c r="F149" s="49"/>
      <c r="G149" s="47"/>
      <c r="H149" s="47"/>
      <c r="I149" s="47"/>
      <c r="J149" s="47"/>
      <c r="K149" s="47"/>
      <c r="L149" s="47"/>
      <c r="M149" s="47"/>
      <c r="N149" s="50"/>
      <c r="O149" s="69">
        <f t="shared" si="98"/>
        <v>57</v>
      </c>
      <c r="P149" s="70">
        <f t="shared" si="99"/>
        <v>64</v>
      </c>
      <c r="Q149" s="13" t="str">
        <f t="shared" si="100"/>
        <v/>
      </c>
      <c r="R149" s="13" t="str">
        <f t="shared" si="101"/>
        <v/>
      </c>
      <c r="S149" s="13" t="str">
        <f t="shared" si="102"/>
        <v/>
      </c>
      <c r="T149" s="13" t="str">
        <f t="shared" si="103"/>
        <v/>
      </c>
      <c r="U149" s="13" t="str">
        <f t="shared" si="104"/>
        <v/>
      </c>
      <c r="V149" s="13" t="str">
        <f t="shared" si="105"/>
        <v/>
      </c>
      <c r="W149" s="13" t="str">
        <f t="shared" si="106"/>
        <v/>
      </c>
      <c r="X149" s="13" t="str">
        <f t="shared" si="107"/>
        <v/>
      </c>
      <c r="Y149" s="13" t="str">
        <f t="shared" si="108"/>
        <v/>
      </c>
      <c r="Z149" s="58" t="str">
        <f t="shared" si="109"/>
        <v/>
      </c>
      <c r="AA149" s="186" t="str">
        <f t="shared" si="110"/>
        <v/>
      </c>
      <c r="AB149" s="186" t="str">
        <f t="shared" si="111"/>
        <v/>
      </c>
      <c r="AC149" s="186" t="str">
        <f t="shared" si="112"/>
        <v/>
      </c>
      <c r="AD149" s="186" t="str">
        <f t="shared" si="113"/>
        <v/>
      </c>
      <c r="AE149" s="186" t="str">
        <f t="shared" si="114"/>
        <v/>
      </c>
      <c r="AF149" s="186" t="str">
        <f t="shared" si="115"/>
        <v/>
      </c>
      <c r="AG149" s="59" t="str">
        <f t="shared" si="116"/>
        <v/>
      </c>
      <c r="AH149" s="58">
        <f t="shared" si="117"/>
        <v>0</v>
      </c>
      <c r="AI149" s="88" t="str">
        <f>IF(ISNUMBER(I149),IF(AND(I149&lt;$H149,$H149&gt;$AH149),IF(I149&gt;$AH149,($H149-I149)*Constants!$G$9,($H149-$AH149)*Constants!$G$9),0),"")</f>
        <v/>
      </c>
      <c r="AJ149" s="88" t="str">
        <f>IF(ISNUMBER(J149),IF(AND(J149&lt;$H149,$H149&gt;$AH149),IF(J149&gt;$AH149,($H149-J149)*Constants!$G$9,($H149-$AH149)*Constants!$G$9),0),"")</f>
        <v/>
      </c>
      <c r="AK149" s="88" t="str">
        <f>IF(ISNUMBER(K149),IF(AND(K149&lt;$H149,$H149&gt;$AH149),IF(K149&gt;$AH149,($H149-K149)*Constants!$G$9,($H149-$AH149)*Constants!$G$9),0),"")</f>
        <v/>
      </c>
      <c r="AL149" s="88" t="str">
        <f>IF(ISNUMBER(L149),IF(AND(L149&lt;$H149,$H149&gt;$AH149),IF(L149&gt;$AH149,($H149-L149)*Constants!$G$9,($H149-$AH149)*Constants!$G$9),0),"")</f>
        <v/>
      </c>
      <c r="AM149" s="88" t="str">
        <f>IF(ISNUMBER(M149),IF(AND(M149&lt;$H149,$H149&gt;$AH149),IF(M149&gt;$AH149,($H149-M149)*Constants!$G$9,($H149-$AH149)*Constants!$G$9),0),"")</f>
        <v/>
      </c>
      <c r="AN149" s="88" t="str">
        <f>IF(ISNUMBER(N149),IF(AND(N149&lt;$H149,$H149&gt;$AH149),IF(N149&gt;$AH149,($H149-N149)*Constants!$G$9,($H149-$AH149)*Constants!$G$9),0),"")</f>
        <v/>
      </c>
      <c r="AO149" s="88" t="str">
        <f>IF(ISNUMBER(I149),IF(AND(I149&lt;$H149,I149&lt;$AH149),IF($H149&gt;$AH149,($AH149-I149)*Constants!$G$10,($H149-I149)*Constants!$G$10),0),"")</f>
        <v/>
      </c>
      <c r="AP149" s="88" t="str">
        <f>IF(ISNUMBER(J149),IF(AND(J149&lt;$H149,J149&lt;$AH149),IF($H149&gt;$AH149,($AH149-J149)*Constants!$G$10,($H149-J149)*Constants!$G$10),0),"")</f>
        <v/>
      </c>
      <c r="AQ149" s="88" t="str">
        <f>IF(ISNUMBER(K149),IF(AND(K149&lt;$H149,K149&lt;$AH149),IF($H149&gt;$AH149,($AH149-K149)*Constants!$G$10,($H149-K149)*Constants!$G$10),0),"")</f>
        <v/>
      </c>
      <c r="AR149" s="88" t="str">
        <f>IF(ISNUMBER(L149),IF(AND(L149&lt;$H149,L149&lt;$AH149),IF($H149&gt;$AH149,($AH149-L149)*Constants!$G$10,($H149-L149)*Constants!$G$10),0),"")</f>
        <v/>
      </c>
      <c r="AS149" s="88" t="str">
        <f>IF(ISNUMBER(M149),IF(AND(M149&lt;$H149,M149&lt;$AH149),IF($H149&gt;$AH149,($AH149-M149)*Constants!$G$10,($H149-M149)*Constants!$G$10),0),"")</f>
        <v/>
      </c>
      <c r="AT149" s="88" t="str">
        <f>IF(ISNUMBER(N149),IF(AND(N149&lt;$H149,N149&lt;$AH149),IF($H149&gt;$AH149,($AH149-N149)*Constants!$G$10,($H149-N149)*Constants!$G$10),0),"")</f>
        <v/>
      </c>
      <c r="AU149" s="88" t="str">
        <f>IF(ISNUMBER(I149),IF(T149="C",(I149-Constants!$E$15-Constants!$E$14)*Constants!$G$11,0),"")</f>
        <v/>
      </c>
      <c r="AV149" s="88" t="str">
        <f>IF(ISNUMBER(J149),IF(U149="C",(J149-Constants!$E$15-Constants!$E$14)*Constants!$G$11,0),"")</f>
        <v/>
      </c>
      <c r="AW149" s="88" t="str">
        <f>IF(ISNUMBER(K149),IF(V149="C",(K149-Constants!$E$15-Constants!$E$14)*Constants!$G$11,0),"")</f>
        <v/>
      </c>
      <c r="AX149" s="88" t="str">
        <f>IF(ISNUMBER(L149),IF(W149="C",(L149-Constants!$E$15-Constants!$E$14)*Constants!$G$11,0),"")</f>
        <v/>
      </c>
      <c r="AY149" s="88" t="str">
        <f>IF(ISNUMBER(M149),IF(X149="C",(M149-Constants!$E$15-Constants!$E$14)*Constants!$G$11,0),"")</f>
        <v/>
      </c>
      <c r="AZ149" s="88" t="str">
        <f>IF(ISNUMBER(N149),IF(Y149="C",(N149-Constants!$E$15-Constants!$E$14)*Constants!$G$11,0),"")</f>
        <v/>
      </c>
      <c r="BA149" s="88" t="str">
        <f t="shared" si="118"/>
        <v/>
      </c>
      <c r="BB149" s="88" t="str">
        <f t="shared" si="119"/>
        <v/>
      </c>
      <c r="BC149" s="88" t="str">
        <f t="shared" si="120"/>
        <v/>
      </c>
      <c r="BD149" s="88" t="str">
        <f t="shared" si="120"/>
        <v/>
      </c>
      <c r="BE149" s="88" t="str">
        <f t="shared" si="121"/>
        <v/>
      </c>
      <c r="BF149" s="62" t="str">
        <f t="shared" si="122"/>
        <v/>
      </c>
      <c r="BG149" s="128" t="str">
        <f t="shared" si="89"/>
        <v/>
      </c>
      <c r="BH149" s="129" t="str">
        <f t="shared" si="90"/>
        <v/>
      </c>
      <c r="BI149" s="129" t="str">
        <f t="shared" si="91"/>
        <v/>
      </c>
      <c r="BJ149" s="129" t="str">
        <f t="shared" si="92"/>
        <v/>
      </c>
      <c r="BK149" s="129" t="str">
        <f t="shared" si="93"/>
        <v/>
      </c>
      <c r="BL149" s="129" t="str">
        <f t="shared" si="94"/>
        <v/>
      </c>
      <c r="BM149" s="129" t="str">
        <f t="shared" si="95"/>
        <v/>
      </c>
      <c r="BN149" s="129" t="str">
        <f t="shared" si="96"/>
        <v/>
      </c>
      <c r="BO149" s="130" t="str">
        <f t="shared" si="97"/>
        <v/>
      </c>
      <c r="BP149" s="18"/>
    </row>
    <row r="150" spans="1:68" x14ac:dyDescent="0.35">
      <c r="A150" s="32"/>
      <c r="B150" s="40"/>
      <c r="C150" s="14"/>
      <c r="D150" s="26">
        <v>1</v>
      </c>
      <c r="E150" s="51" t="s">
        <v>315</v>
      </c>
      <c r="F150" s="49"/>
      <c r="G150" s="47"/>
      <c r="H150" s="47"/>
      <c r="I150" s="47"/>
      <c r="J150" s="47"/>
      <c r="K150" s="47"/>
      <c r="L150" s="47"/>
      <c r="M150" s="47"/>
      <c r="N150" s="50"/>
      <c r="O150" s="69">
        <f t="shared" si="98"/>
        <v>57</v>
      </c>
      <c r="P150" s="70">
        <f t="shared" si="99"/>
        <v>64</v>
      </c>
      <c r="Q150" s="13" t="str">
        <f t="shared" si="100"/>
        <v/>
      </c>
      <c r="R150" s="13" t="str">
        <f t="shared" si="101"/>
        <v/>
      </c>
      <c r="S150" s="13" t="str">
        <f t="shared" si="102"/>
        <v/>
      </c>
      <c r="T150" s="13" t="str">
        <f t="shared" si="103"/>
        <v/>
      </c>
      <c r="U150" s="13" t="str">
        <f t="shared" si="104"/>
        <v/>
      </c>
      <c r="V150" s="13" t="str">
        <f t="shared" si="105"/>
        <v/>
      </c>
      <c r="W150" s="13" t="str">
        <f t="shared" si="106"/>
        <v/>
      </c>
      <c r="X150" s="13" t="str">
        <f t="shared" si="107"/>
        <v/>
      </c>
      <c r="Y150" s="13" t="str">
        <f t="shared" si="108"/>
        <v/>
      </c>
      <c r="Z150" s="58" t="str">
        <f t="shared" si="109"/>
        <v/>
      </c>
      <c r="AA150" s="186" t="str">
        <f t="shared" si="110"/>
        <v/>
      </c>
      <c r="AB150" s="186" t="str">
        <f t="shared" si="111"/>
        <v/>
      </c>
      <c r="AC150" s="186" t="str">
        <f t="shared" si="112"/>
        <v/>
      </c>
      <c r="AD150" s="186" t="str">
        <f t="shared" si="113"/>
        <v/>
      </c>
      <c r="AE150" s="186" t="str">
        <f t="shared" si="114"/>
        <v/>
      </c>
      <c r="AF150" s="186" t="str">
        <f t="shared" si="115"/>
        <v/>
      </c>
      <c r="AG150" s="59" t="str">
        <f t="shared" si="116"/>
        <v/>
      </c>
      <c r="AH150" s="58">
        <f t="shared" si="117"/>
        <v>0</v>
      </c>
      <c r="AI150" s="88" t="str">
        <f>IF(ISNUMBER(I150),IF(AND(I150&lt;$H150,$H150&gt;$AH150),IF(I150&gt;$AH150,($H150-I150)*Constants!$G$9,($H150-$AH150)*Constants!$G$9),0),"")</f>
        <v/>
      </c>
      <c r="AJ150" s="88" t="str">
        <f>IF(ISNUMBER(J150),IF(AND(J150&lt;$H150,$H150&gt;$AH150),IF(J150&gt;$AH150,($H150-J150)*Constants!$G$9,($H150-$AH150)*Constants!$G$9),0),"")</f>
        <v/>
      </c>
      <c r="AK150" s="88" t="str">
        <f>IF(ISNUMBER(K150),IF(AND(K150&lt;$H150,$H150&gt;$AH150),IF(K150&gt;$AH150,($H150-K150)*Constants!$G$9,($H150-$AH150)*Constants!$G$9),0),"")</f>
        <v/>
      </c>
      <c r="AL150" s="88" t="str">
        <f>IF(ISNUMBER(L150),IF(AND(L150&lt;$H150,$H150&gt;$AH150),IF(L150&gt;$AH150,($H150-L150)*Constants!$G$9,($H150-$AH150)*Constants!$G$9),0),"")</f>
        <v/>
      </c>
      <c r="AM150" s="88" t="str">
        <f>IF(ISNUMBER(M150),IF(AND(M150&lt;$H150,$H150&gt;$AH150),IF(M150&gt;$AH150,($H150-M150)*Constants!$G$9,($H150-$AH150)*Constants!$G$9),0),"")</f>
        <v/>
      </c>
      <c r="AN150" s="88" t="str">
        <f>IF(ISNUMBER(N150),IF(AND(N150&lt;$H150,$H150&gt;$AH150),IF(N150&gt;$AH150,($H150-N150)*Constants!$G$9,($H150-$AH150)*Constants!$G$9),0),"")</f>
        <v/>
      </c>
      <c r="AO150" s="88" t="str">
        <f>IF(ISNUMBER(I150),IF(AND(I150&lt;$H150,I150&lt;$AH150),IF($H150&gt;$AH150,($AH150-I150)*Constants!$G$10,($H150-I150)*Constants!$G$10),0),"")</f>
        <v/>
      </c>
      <c r="AP150" s="88" t="str">
        <f>IF(ISNUMBER(J150),IF(AND(J150&lt;$H150,J150&lt;$AH150),IF($H150&gt;$AH150,($AH150-J150)*Constants!$G$10,($H150-J150)*Constants!$G$10),0),"")</f>
        <v/>
      </c>
      <c r="AQ150" s="88" t="str">
        <f>IF(ISNUMBER(K150),IF(AND(K150&lt;$H150,K150&lt;$AH150),IF($H150&gt;$AH150,($AH150-K150)*Constants!$G$10,($H150-K150)*Constants!$G$10),0),"")</f>
        <v/>
      </c>
      <c r="AR150" s="88" t="str">
        <f>IF(ISNUMBER(L150),IF(AND(L150&lt;$H150,L150&lt;$AH150),IF($H150&gt;$AH150,($AH150-L150)*Constants!$G$10,($H150-L150)*Constants!$G$10),0),"")</f>
        <v/>
      </c>
      <c r="AS150" s="88" t="str">
        <f>IF(ISNUMBER(M150),IF(AND(M150&lt;$H150,M150&lt;$AH150),IF($H150&gt;$AH150,($AH150-M150)*Constants!$G$10,($H150-M150)*Constants!$G$10),0),"")</f>
        <v/>
      </c>
      <c r="AT150" s="88" t="str">
        <f>IF(ISNUMBER(N150),IF(AND(N150&lt;$H150,N150&lt;$AH150),IF($H150&gt;$AH150,($AH150-N150)*Constants!$G$10,($H150-N150)*Constants!$G$10),0),"")</f>
        <v/>
      </c>
      <c r="AU150" s="88" t="str">
        <f>IF(ISNUMBER(I150),IF(T150="C",(I150-Constants!$E$15-Constants!$E$14)*Constants!$G$11,0),"")</f>
        <v/>
      </c>
      <c r="AV150" s="88" t="str">
        <f>IF(ISNUMBER(J150),IF(U150="C",(J150-Constants!$E$15-Constants!$E$14)*Constants!$G$11,0),"")</f>
        <v/>
      </c>
      <c r="AW150" s="88" t="str">
        <f>IF(ISNUMBER(K150),IF(V150="C",(K150-Constants!$E$15-Constants!$E$14)*Constants!$G$11,0),"")</f>
        <v/>
      </c>
      <c r="AX150" s="88" t="str">
        <f>IF(ISNUMBER(L150),IF(W150="C",(L150-Constants!$E$15-Constants!$E$14)*Constants!$G$11,0),"")</f>
        <v/>
      </c>
      <c r="AY150" s="88" t="str">
        <f>IF(ISNUMBER(M150),IF(X150="C",(M150-Constants!$E$15-Constants!$E$14)*Constants!$G$11,0),"")</f>
        <v/>
      </c>
      <c r="AZ150" s="88" t="str">
        <f>IF(ISNUMBER(N150),IF(Y150="C",(N150-Constants!$E$15-Constants!$E$14)*Constants!$G$11,0),"")</f>
        <v/>
      </c>
      <c r="BA150" s="88" t="str">
        <f t="shared" si="118"/>
        <v/>
      </c>
      <c r="BB150" s="88" t="str">
        <f t="shared" si="119"/>
        <v/>
      </c>
      <c r="BC150" s="88" t="str">
        <f t="shared" si="120"/>
        <v/>
      </c>
      <c r="BD150" s="88" t="str">
        <f t="shared" si="120"/>
        <v/>
      </c>
      <c r="BE150" s="88" t="str">
        <f t="shared" si="121"/>
        <v/>
      </c>
      <c r="BF150" s="62" t="str">
        <f t="shared" si="122"/>
        <v/>
      </c>
      <c r="BG150" s="128" t="str">
        <f t="shared" si="89"/>
        <v/>
      </c>
      <c r="BH150" s="129" t="str">
        <f t="shared" si="90"/>
        <v/>
      </c>
      <c r="BI150" s="129" t="str">
        <f t="shared" si="91"/>
        <v/>
      </c>
      <c r="BJ150" s="129" t="str">
        <f t="shared" si="92"/>
        <v/>
      </c>
      <c r="BK150" s="129" t="str">
        <f t="shared" si="93"/>
        <v/>
      </c>
      <c r="BL150" s="129" t="str">
        <f t="shared" si="94"/>
        <v/>
      </c>
      <c r="BM150" s="129" t="str">
        <f t="shared" si="95"/>
        <v/>
      </c>
      <c r="BN150" s="129" t="str">
        <f t="shared" si="96"/>
        <v/>
      </c>
      <c r="BO150" s="130" t="str">
        <f t="shared" si="97"/>
        <v/>
      </c>
      <c r="BP150" s="18"/>
    </row>
    <row r="151" spans="1:68" x14ac:dyDescent="0.35">
      <c r="A151" s="32"/>
      <c r="B151" s="40"/>
      <c r="C151" s="14"/>
      <c r="D151" s="26">
        <v>1</v>
      </c>
      <c r="E151" s="51" t="s">
        <v>315</v>
      </c>
      <c r="F151" s="49"/>
      <c r="G151" s="47"/>
      <c r="H151" s="47"/>
      <c r="I151" s="47"/>
      <c r="J151" s="47"/>
      <c r="K151" s="47"/>
      <c r="L151" s="47"/>
      <c r="M151" s="47"/>
      <c r="N151" s="50"/>
      <c r="O151" s="69">
        <f t="shared" si="98"/>
        <v>57</v>
      </c>
      <c r="P151" s="70">
        <f t="shared" si="99"/>
        <v>64</v>
      </c>
      <c r="Q151" s="13" t="str">
        <f t="shared" si="100"/>
        <v/>
      </c>
      <c r="R151" s="13" t="str">
        <f t="shared" si="101"/>
        <v/>
      </c>
      <c r="S151" s="13" t="str">
        <f t="shared" si="102"/>
        <v/>
      </c>
      <c r="T151" s="13" t="str">
        <f t="shared" si="103"/>
        <v/>
      </c>
      <c r="U151" s="13" t="str">
        <f t="shared" si="104"/>
        <v/>
      </c>
      <c r="V151" s="13" t="str">
        <f t="shared" si="105"/>
        <v/>
      </c>
      <c r="W151" s="13" t="str">
        <f t="shared" si="106"/>
        <v/>
      </c>
      <c r="X151" s="13" t="str">
        <f t="shared" si="107"/>
        <v/>
      </c>
      <c r="Y151" s="13" t="str">
        <f t="shared" si="108"/>
        <v/>
      </c>
      <c r="Z151" s="58" t="str">
        <f t="shared" si="109"/>
        <v/>
      </c>
      <c r="AA151" s="186" t="str">
        <f t="shared" si="110"/>
        <v/>
      </c>
      <c r="AB151" s="186" t="str">
        <f t="shared" si="111"/>
        <v/>
      </c>
      <c r="AC151" s="186" t="str">
        <f t="shared" si="112"/>
        <v/>
      </c>
      <c r="AD151" s="186" t="str">
        <f t="shared" si="113"/>
        <v/>
      </c>
      <c r="AE151" s="186" t="str">
        <f t="shared" si="114"/>
        <v/>
      </c>
      <c r="AF151" s="186" t="str">
        <f t="shared" si="115"/>
        <v/>
      </c>
      <c r="AG151" s="59" t="str">
        <f t="shared" si="116"/>
        <v/>
      </c>
      <c r="AH151" s="58">
        <f t="shared" si="117"/>
        <v>0</v>
      </c>
      <c r="AI151" s="88" t="str">
        <f>IF(ISNUMBER(I151),IF(AND(I151&lt;$H151,$H151&gt;$AH151),IF(I151&gt;$AH151,($H151-I151)*Constants!$G$9,($H151-$AH151)*Constants!$G$9),0),"")</f>
        <v/>
      </c>
      <c r="AJ151" s="88" t="str">
        <f>IF(ISNUMBER(J151),IF(AND(J151&lt;$H151,$H151&gt;$AH151),IF(J151&gt;$AH151,($H151-J151)*Constants!$G$9,($H151-$AH151)*Constants!$G$9),0),"")</f>
        <v/>
      </c>
      <c r="AK151" s="88" t="str">
        <f>IF(ISNUMBER(K151),IF(AND(K151&lt;$H151,$H151&gt;$AH151),IF(K151&gt;$AH151,($H151-K151)*Constants!$G$9,($H151-$AH151)*Constants!$G$9),0),"")</f>
        <v/>
      </c>
      <c r="AL151" s="88" t="str">
        <f>IF(ISNUMBER(L151),IF(AND(L151&lt;$H151,$H151&gt;$AH151),IF(L151&gt;$AH151,($H151-L151)*Constants!$G$9,($H151-$AH151)*Constants!$G$9),0),"")</f>
        <v/>
      </c>
      <c r="AM151" s="88" t="str">
        <f>IF(ISNUMBER(M151),IF(AND(M151&lt;$H151,$H151&gt;$AH151),IF(M151&gt;$AH151,($H151-M151)*Constants!$G$9,($H151-$AH151)*Constants!$G$9),0),"")</f>
        <v/>
      </c>
      <c r="AN151" s="88" t="str">
        <f>IF(ISNUMBER(N151),IF(AND(N151&lt;$H151,$H151&gt;$AH151),IF(N151&gt;$AH151,($H151-N151)*Constants!$G$9,($H151-$AH151)*Constants!$G$9),0),"")</f>
        <v/>
      </c>
      <c r="AO151" s="88" t="str">
        <f>IF(ISNUMBER(I151),IF(AND(I151&lt;$H151,I151&lt;$AH151),IF($H151&gt;$AH151,($AH151-I151)*Constants!$G$10,($H151-I151)*Constants!$G$10),0),"")</f>
        <v/>
      </c>
      <c r="AP151" s="88" t="str">
        <f>IF(ISNUMBER(J151),IF(AND(J151&lt;$H151,J151&lt;$AH151),IF($H151&gt;$AH151,($AH151-J151)*Constants!$G$10,($H151-J151)*Constants!$G$10),0),"")</f>
        <v/>
      </c>
      <c r="AQ151" s="88" t="str">
        <f>IF(ISNUMBER(K151),IF(AND(K151&lt;$H151,K151&lt;$AH151),IF($H151&gt;$AH151,($AH151-K151)*Constants!$G$10,($H151-K151)*Constants!$G$10),0),"")</f>
        <v/>
      </c>
      <c r="AR151" s="88" t="str">
        <f>IF(ISNUMBER(L151),IF(AND(L151&lt;$H151,L151&lt;$AH151),IF($H151&gt;$AH151,($AH151-L151)*Constants!$G$10,($H151-L151)*Constants!$G$10),0),"")</f>
        <v/>
      </c>
      <c r="AS151" s="88" t="str">
        <f>IF(ISNUMBER(M151),IF(AND(M151&lt;$H151,M151&lt;$AH151),IF($H151&gt;$AH151,($AH151-M151)*Constants!$G$10,($H151-M151)*Constants!$G$10),0),"")</f>
        <v/>
      </c>
      <c r="AT151" s="88" t="str">
        <f>IF(ISNUMBER(N151),IF(AND(N151&lt;$H151,N151&lt;$AH151),IF($H151&gt;$AH151,($AH151-N151)*Constants!$G$10,($H151-N151)*Constants!$G$10),0),"")</f>
        <v/>
      </c>
      <c r="AU151" s="88" t="str">
        <f>IF(ISNUMBER(I151),IF(T151="C",(I151-Constants!$E$15-Constants!$E$14)*Constants!$G$11,0),"")</f>
        <v/>
      </c>
      <c r="AV151" s="88" t="str">
        <f>IF(ISNUMBER(J151),IF(U151="C",(J151-Constants!$E$15-Constants!$E$14)*Constants!$G$11,0),"")</f>
        <v/>
      </c>
      <c r="AW151" s="88" t="str">
        <f>IF(ISNUMBER(K151),IF(V151="C",(K151-Constants!$E$15-Constants!$E$14)*Constants!$G$11,0),"")</f>
        <v/>
      </c>
      <c r="AX151" s="88" t="str">
        <f>IF(ISNUMBER(L151),IF(W151="C",(L151-Constants!$E$15-Constants!$E$14)*Constants!$G$11,0),"")</f>
        <v/>
      </c>
      <c r="AY151" s="88" t="str">
        <f>IF(ISNUMBER(M151),IF(X151="C",(M151-Constants!$E$15-Constants!$E$14)*Constants!$G$11,0),"")</f>
        <v/>
      </c>
      <c r="AZ151" s="88" t="str">
        <f>IF(ISNUMBER(N151),IF(Y151="C",(N151-Constants!$E$15-Constants!$E$14)*Constants!$G$11,0),"")</f>
        <v/>
      </c>
      <c r="BA151" s="88" t="str">
        <f t="shared" si="118"/>
        <v/>
      </c>
      <c r="BB151" s="88" t="str">
        <f t="shared" si="119"/>
        <v/>
      </c>
      <c r="BC151" s="88" t="str">
        <f t="shared" si="120"/>
        <v/>
      </c>
      <c r="BD151" s="88" t="str">
        <f t="shared" si="120"/>
        <v/>
      </c>
      <c r="BE151" s="88" t="str">
        <f t="shared" si="121"/>
        <v/>
      </c>
      <c r="BF151" s="62" t="str">
        <f t="shared" si="122"/>
        <v/>
      </c>
      <c r="BG151" s="128" t="str">
        <f t="shared" si="89"/>
        <v/>
      </c>
      <c r="BH151" s="129" t="str">
        <f t="shared" si="90"/>
        <v/>
      </c>
      <c r="BI151" s="129" t="str">
        <f t="shared" si="91"/>
        <v/>
      </c>
      <c r="BJ151" s="129" t="str">
        <f t="shared" si="92"/>
        <v/>
      </c>
      <c r="BK151" s="129" t="str">
        <f t="shared" si="93"/>
        <v/>
      </c>
      <c r="BL151" s="129" t="str">
        <f t="shared" si="94"/>
        <v/>
      </c>
      <c r="BM151" s="129" t="str">
        <f t="shared" si="95"/>
        <v/>
      </c>
      <c r="BN151" s="129" t="str">
        <f t="shared" si="96"/>
        <v/>
      </c>
      <c r="BO151" s="130" t="str">
        <f t="shared" si="97"/>
        <v/>
      </c>
      <c r="BP151" s="18"/>
    </row>
    <row r="152" spans="1:68" x14ac:dyDescent="0.35">
      <c r="A152" s="32"/>
      <c r="B152" s="40"/>
      <c r="C152" s="14"/>
      <c r="D152" s="26">
        <v>1</v>
      </c>
      <c r="E152" s="51" t="s">
        <v>315</v>
      </c>
      <c r="F152" s="49"/>
      <c r="G152" s="47"/>
      <c r="H152" s="47"/>
      <c r="I152" s="47"/>
      <c r="J152" s="47"/>
      <c r="K152" s="47"/>
      <c r="L152" s="47"/>
      <c r="M152" s="47"/>
      <c r="N152" s="50"/>
      <c r="O152" s="69">
        <f t="shared" si="98"/>
        <v>57</v>
      </c>
      <c r="P152" s="70">
        <f t="shared" si="99"/>
        <v>64</v>
      </c>
      <c r="Q152" s="13" t="str">
        <f t="shared" si="100"/>
        <v/>
      </c>
      <c r="R152" s="13" t="str">
        <f t="shared" si="101"/>
        <v/>
      </c>
      <c r="S152" s="13" t="str">
        <f t="shared" si="102"/>
        <v/>
      </c>
      <c r="T152" s="13" t="str">
        <f t="shared" si="103"/>
        <v/>
      </c>
      <c r="U152" s="13" t="str">
        <f t="shared" si="104"/>
        <v/>
      </c>
      <c r="V152" s="13" t="str">
        <f t="shared" si="105"/>
        <v/>
      </c>
      <c r="W152" s="13" t="str">
        <f t="shared" si="106"/>
        <v/>
      </c>
      <c r="X152" s="13" t="str">
        <f t="shared" si="107"/>
        <v/>
      </c>
      <c r="Y152" s="13" t="str">
        <f t="shared" si="108"/>
        <v/>
      </c>
      <c r="Z152" s="58" t="str">
        <f t="shared" si="109"/>
        <v/>
      </c>
      <c r="AA152" s="186" t="str">
        <f t="shared" si="110"/>
        <v/>
      </c>
      <c r="AB152" s="186" t="str">
        <f t="shared" si="111"/>
        <v/>
      </c>
      <c r="AC152" s="186" t="str">
        <f t="shared" si="112"/>
        <v/>
      </c>
      <c r="AD152" s="186" t="str">
        <f t="shared" si="113"/>
        <v/>
      </c>
      <c r="AE152" s="186" t="str">
        <f t="shared" si="114"/>
        <v/>
      </c>
      <c r="AF152" s="186" t="str">
        <f t="shared" si="115"/>
        <v/>
      </c>
      <c r="AG152" s="59" t="str">
        <f t="shared" si="116"/>
        <v/>
      </c>
      <c r="AH152" s="58">
        <f t="shared" si="117"/>
        <v>0</v>
      </c>
      <c r="AI152" s="88" t="str">
        <f>IF(ISNUMBER(I152),IF(AND(I152&lt;$H152,$H152&gt;$AH152),IF(I152&gt;$AH152,($H152-I152)*Constants!$G$9,($H152-$AH152)*Constants!$G$9),0),"")</f>
        <v/>
      </c>
      <c r="AJ152" s="88" t="str">
        <f>IF(ISNUMBER(J152),IF(AND(J152&lt;$H152,$H152&gt;$AH152),IF(J152&gt;$AH152,($H152-J152)*Constants!$G$9,($H152-$AH152)*Constants!$G$9),0),"")</f>
        <v/>
      </c>
      <c r="AK152" s="88" t="str">
        <f>IF(ISNUMBER(K152),IF(AND(K152&lt;$H152,$H152&gt;$AH152),IF(K152&gt;$AH152,($H152-K152)*Constants!$G$9,($H152-$AH152)*Constants!$G$9),0),"")</f>
        <v/>
      </c>
      <c r="AL152" s="88" t="str">
        <f>IF(ISNUMBER(L152),IF(AND(L152&lt;$H152,$H152&gt;$AH152),IF(L152&gt;$AH152,($H152-L152)*Constants!$G$9,($H152-$AH152)*Constants!$G$9),0),"")</f>
        <v/>
      </c>
      <c r="AM152" s="88" t="str">
        <f>IF(ISNUMBER(M152),IF(AND(M152&lt;$H152,$H152&gt;$AH152),IF(M152&gt;$AH152,($H152-M152)*Constants!$G$9,($H152-$AH152)*Constants!$G$9),0),"")</f>
        <v/>
      </c>
      <c r="AN152" s="88" t="str">
        <f>IF(ISNUMBER(N152),IF(AND(N152&lt;$H152,$H152&gt;$AH152),IF(N152&gt;$AH152,($H152-N152)*Constants!$G$9,($H152-$AH152)*Constants!$G$9),0),"")</f>
        <v/>
      </c>
      <c r="AO152" s="88" t="str">
        <f>IF(ISNUMBER(I152),IF(AND(I152&lt;$H152,I152&lt;$AH152),IF($H152&gt;$AH152,($AH152-I152)*Constants!$G$10,($H152-I152)*Constants!$G$10),0),"")</f>
        <v/>
      </c>
      <c r="AP152" s="88" t="str">
        <f>IF(ISNUMBER(J152),IF(AND(J152&lt;$H152,J152&lt;$AH152),IF($H152&gt;$AH152,($AH152-J152)*Constants!$G$10,($H152-J152)*Constants!$G$10),0),"")</f>
        <v/>
      </c>
      <c r="AQ152" s="88" t="str">
        <f>IF(ISNUMBER(K152),IF(AND(K152&lt;$H152,K152&lt;$AH152),IF($H152&gt;$AH152,($AH152-K152)*Constants!$G$10,($H152-K152)*Constants!$G$10),0),"")</f>
        <v/>
      </c>
      <c r="AR152" s="88" t="str">
        <f>IF(ISNUMBER(L152),IF(AND(L152&lt;$H152,L152&lt;$AH152),IF($H152&gt;$AH152,($AH152-L152)*Constants!$G$10,($H152-L152)*Constants!$G$10),0),"")</f>
        <v/>
      </c>
      <c r="AS152" s="88" t="str">
        <f>IF(ISNUMBER(M152),IF(AND(M152&lt;$H152,M152&lt;$AH152),IF($H152&gt;$AH152,($AH152-M152)*Constants!$G$10,($H152-M152)*Constants!$G$10),0),"")</f>
        <v/>
      </c>
      <c r="AT152" s="88" t="str">
        <f>IF(ISNUMBER(N152),IF(AND(N152&lt;$H152,N152&lt;$AH152),IF($H152&gt;$AH152,($AH152-N152)*Constants!$G$10,($H152-N152)*Constants!$G$10),0),"")</f>
        <v/>
      </c>
      <c r="AU152" s="88" t="str">
        <f>IF(ISNUMBER(I152),IF(T152="C",(I152-Constants!$E$15-Constants!$E$14)*Constants!$G$11,0),"")</f>
        <v/>
      </c>
      <c r="AV152" s="88" t="str">
        <f>IF(ISNUMBER(J152),IF(U152="C",(J152-Constants!$E$15-Constants!$E$14)*Constants!$G$11,0),"")</f>
        <v/>
      </c>
      <c r="AW152" s="88" t="str">
        <f>IF(ISNUMBER(K152),IF(V152="C",(K152-Constants!$E$15-Constants!$E$14)*Constants!$G$11,0),"")</f>
        <v/>
      </c>
      <c r="AX152" s="88" t="str">
        <f>IF(ISNUMBER(L152),IF(W152="C",(L152-Constants!$E$15-Constants!$E$14)*Constants!$G$11,0),"")</f>
        <v/>
      </c>
      <c r="AY152" s="88" t="str">
        <f>IF(ISNUMBER(M152),IF(X152="C",(M152-Constants!$E$15-Constants!$E$14)*Constants!$G$11,0),"")</f>
        <v/>
      </c>
      <c r="AZ152" s="88" t="str">
        <f>IF(ISNUMBER(N152),IF(Y152="C",(N152-Constants!$E$15-Constants!$E$14)*Constants!$G$11,0),"")</f>
        <v/>
      </c>
      <c r="BA152" s="88" t="str">
        <f t="shared" si="118"/>
        <v/>
      </c>
      <c r="BB152" s="88" t="str">
        <f t="shared" si="119"/>
        <v/>
      </c>
      <c r="BC152" s="88" t="str">
        <f t="shared" si="120"/>
        <v/>
      </c>
      <c r="BD152" s="88" t="str">
        <f t="shared" si="120"/>
        <v/>
      </c>
      <c r="BE152" s="88" t="str">
        <f t="shared" si="121"/>
        <v/>
      </c>
      <c r="BF152" s="62" t="str">
        <f t="shared" si="122"/>
        <v/>
      </c>
      <c r="BG152" s="128" t="str">
        <f t="shared" si="89"/>
        <v/>
      </c>
      <c r="BH152" s="129" t="str">
        <f t="shared" si="90"/>
        <v/>
      </c>
      <c r="BI152" s="129" t="str">
        <f t="shared" si="91"/>
        <v/>
      </c>
      <c r="BJ152" s="129" t="str">
        <f t="shared" si="92"/>
        <v/>
      </c>
      <c r="BK152" s="129" t="str">
        <f t="shared" si="93"/>
        <v/>
      </c>
      <c r="BL152" s="129" t="str">
        <f t="shared" si="94"/>
        <v/>
      </c>
      <c r="BM152" s="129" t="str">
        <f t="shared" si="95"/>
        <v/>
      </c>
      <c r="BN152" s="129" t="str">
        <f t="shared" si="96"/>
        <v/>
      </c>
      <c r="BO152" s="130" t="str">
        <f t="shared" si="97"/>
        <v/>
      </c>
      <c r="BP152" s="18"/>
    </row>
    <row r="153" spans="1:68" x14ac:dyDescent="0.35">
      <c r="A153" s="32"/>
      <c r="B153" s="40"/>
      <c r="C153" s="14"/>
      <c r="D153" s="26">
        <v>1</v>
      </c>
      <c r="E153" s="51" t="s">
        <v>315</v>
      </c>
      <c r="F153" s="49"/>
      <c r="G153" s="47"/>
      <c r="H153" s="47"/>
      <c r="I153" s="47"/>
      <c r="J153" s="47"/>
      <c r="K153" s="47"/>
      <c r="L153" s="47"/>
      <c r="M153" s="47"/>
      <c r="N153" s="50"/>
      <c r="O153" s="69">
        <f t="shared" si="98"/>
        <v>57</v>
      </c>
      <c r="P153" s="70">
        <f t="shared" si="99"/>
        <v>64</v>
      </c>
      <c r="Q153" s="13" t="str">
        <f t="shared" si="100"/>
        <v/>
      </c>
      <c r="R153" s="13" t="str">
        <f t="shared" si="101"/>
        <v/>
      </c>
      <c r="S153" s="13" t="str">
        <f t="shared" si="102"/>
        <v/>
      </c>
      <c r="T153" s="13" t="str">
        <f t="shared" si="103"/>
        <v/>
      </c>
      <c r="U153" s="13" t="str">
        <f t="shared" si="104"/>
        <v/>
      </c>
      <c r="V153" s="13" t="str">
        <f t="shared" si="105"/>
        <v/>
      </c>
      <c r="W153" s="13" t="str">
        <f t="shared" si="106"/>
        <v/>
      </c>
      <c r="X153" s="13" t="str">
        <f t="shared" si="107"/>
        <v/>
      </c>
      <c r="Y153" s="13" t="str">
        <f t="shared" si="108"/>
        <v/>
      </c>
      <c r="Z153" s="58" t="str">
        <f t="shared" si="109"/>
        <v/>
      </c>
      <c r="AA153" s="186" t="str">
        <f t="shared" si="110"/>
        <v/>
      </c>
      <c r="AB153" s="186" t="str">
        <f t="shared" si="111"/>
        <v/>
      </c>
      <c r="AC153" s="186" t="str">
        <f t="shared" si="112"/>
        <v/>
      </c>
      <c r="AD153" s="186" t="str">
        <f t="shared" si="113"/>
        <v/>
      </c>
      <c r="AE153" s="186" t="str">
        <f t="shared" si="114"/>
        <v/>
      </c>
      <c r="AF153" s="186" t="str">
        <f t="shared" si="115"/>
        <v/>
      </c>
      <c r="AG153" s="59" t="str">
        <f t="shared" si="116"/>
        <v/>
      </c>
      <c r="AH153" s="58">
        <f t="shared" si="117"/>
        <v>0</v>
      </c>
      <c r="AI153" s="88" t="str">
        <f>IF(ISNUMBER(I153),IF(AND(I153&lt;$H153,$H153&gt;$AH153),IF(I153&gt;$AH153,($H153-I153)*Constants!$G$9,($H153-$AH153)*Constants!$G$9),0),"")</f>
        <v/>
      </c>
      <c r="AJ153" s="88" t="str">
        <f>IF(ISNUMBER(J153),IF(AND(J153&lt;$H153,$H153&gt;$AH153),IF(J153&gt;$AH153,($H153-J153)*Constants!$G$9,($H153-$AH153)*Constants!$G$9),0),"")</f>
        <v/>
      </c>
      <c r="AK153" s="88" t="str">
        <f>IF(ISNUMBER(K153),IF(AND(K153&lt;$H153,$H153&gt;$AH153),IF(K153&gt;$AH153,($H153-K153)*Constants!$G$9,($H153-$AH153)*Constants!$G$9),0),"")</f>
        <v/>
      </c>
      <c r="AL153" s="88" t="str">
        <f>IF(ISNUMBER(L153),IF(AND(L153&lt;$H153,$H153&gt;$AH153),IF(L153&gt;$AH153,($H153-L153)*Constants!$G$9,($H153-$AH153)*Constants!$G$9),0),"")</f>
        <v/>
      </c>
      <c r="AM153" s="88" t="str">
        <f>IF(ISNUMBER(M153),IF(AND(M153&lt;$H153,$H153&gt;$AH153),IF(M153&gt;$AH153,($H153-M153)*Constants!$G$9,($H153-$AH153)*Constants!$G$9),0),"")</f>
        <v/>
      </c>
      <c r="AN153" s="88" t="str">
        <f>IF(ISNUMBER(N153),IF(AND(N153&lt;$H153,$H153&gt;$AH153),IF(N153&gt;$AH153,($H153-N153)*Constants!$G$9,($H153-$AH153)*Constants!$G$9),0),"")</f>
        <v/>
      </c>
      <c r="AO153" s="88" t="str">
        <f>IF(ISNUMBER(I153),IF(AND(I153&lt;$H153,I153&lt;$AH153),IF($H153&gt;$AH153,($AH153-I153)*Constants!$G$10,($H153-I153)*Constants!$G$10),0),"")</f>
        <v/>
      </c>
      <c r="AP153" s="88" t="str">
        <f>IF(ISNUMBER(J153),IF(AND(J153&lt;$H153,J153&lt;$AH153),IF($H153&gt;$AH153,($AH153-J153)*Constants!$G$10,($H153-J153)*Constants!$G$10),0),"")</f>
        <v/>
      </c>
      <c r="AQ153" s="88" t="str">
        <f>IF(ISNUMBER(K153),IF(AND(K153&lt;$H153,K153&lt;$AH153),IF($H153&gt;$AH153,($AH153-K153)*Constants!$G$10,($H153-K153)*Constants!$G$10),0),"")</f>
        <v/>
      </c>
      <c r="AR153" s="88" t="str">
        <f>IF(ISNUMBER(L153),IF(AND(L153&lt;$H153,L153&lt;$AH153),IF($H153&gt;$AH153,($AH153-L153)*Constants!$G$10,($H153-L153)*Constants!$G$10),0),"")</f>
        <v/>
      </c>
      <c r="AS153" s="88" t="str">
        <f>IF(ISNUMBER(M153),IF(AND(M153&lt;$H153,M153&lt;$AH153),IF($H153&gt;$AH153,($AH153-M153)*Constants!$G$10,($H153-M153)*Constants!$G$10),0),"")</f>
        <v/>
      </c>
      <c r="AT153" s="88" t="str">
        <f>IF(ISNUMBER(N153),IF(AND(N153&lt;$H153,N153&lt;$AH153),IF($H153&gt;$AH153,($AH153-N153)*Constants!$G$10,($H153-N153)*Constants!$G$10),0),"")</f>
        <v/>
      </c>
      <c r="AU153" s="88" t="str">
        <f>IF(ISNUMBER(I153),IF(T153="C",(I153-Constants!$E$15-Constants!$E$14)*Constants!$G$11,0),"")</f>
        <v/>
      </c>
      <c r="AV153" s="88" t="str">
        <f>IF(ISNUMBER(J153),IF(U153="C",(J153-Constants!$E$15-Constants!$E$14)*Constants!$G$11,0),"")</f>
        <v/>
      </c>
      <c r="AW153" s="88" t="str">
        <f>IF(ISNUMBER(K153),IF(V153="C",(K153-Constants!$E$15-Constants!$E$14)*Constants!$G$11,0),"")</f>
        <v/>
      </c>
      <c r="AX153" s="88" t="str">
        <f>IF(ISNUMBER(L153),IF(W153="C",(L153-Constants!$E$15-Constants!$E$14)*Constants!$G$11,0),"")</f>
        <v/>
      </c>
      <c r="AY153" s="88" t="str">
        <f>IF(ISNUMBER(M153),IF(X153="C",(M153-Constants!$E$15-Constants!$E$14)*Constants!$G$11,0),"")</f>
        <v/>
      </c>
      <c r="AZ153" s="88" t="str">
        <f>IF(ISNUMBER(N153),IF(Y153="C",(N153-Constants!$E$15-Constants!$E$14)*Constants!$G$11,0),"")</f>
        <v/>
      </c>
      <c r="BA153" s="88" t="str">
        <f t="shared" si="118"/>
        <v/>
      </c>
      <c r="BB153" s="88" t="str">
        <f t="shared" si="119"/>
        <v/>
      </c>
      <c r="BC153" s="88" t="str">
        <f t="shared" si="120"/>
        <v/>
      </c>
      <c r="BD153" s="88" t="str">
        <f t="shared" si="120"/>
        <v/>
      </c>
      <c r="BE153" s="88" t="str">
        <f t="shared" si="121"/>
        <v/>
      </c>
      <c r="BF153" s="62" t="str">
        <f t="shared" si="122"/>
        <v/>
      </c>
      <c r="BG153" s="128" t="str">
        <f t="shared" si="89"/>
        <v/>
      </c>
      <c r="BH153" s="129" t="str">
        <f t="shared" si="90"/>
        <v/>
      </c>
      <c r="BI153" s="129" t="str">
        <f t="shared" si="91"/>
        <v/>
      </c>
      <c r="BJ153" s="129" t="str">
        <f t="shared" si="92"/>
        <v/>
      </c>
      <c r="BK153" s="129" t="str">
        <f t="shared" si="93"/>
        <v/>
      </c>
      <c r="BL153" s="129" t="str">
        <f t="shared" si="94"/>
        <v/>
      </c>
      <c r="BM153" s="129" t="str">
        <f t="shared" si="95"/>
        <v/>
      </c>
      <c r="BN153" s="129" t="str">
        <f t="shared" si="96"/>
        <v/>
      </c>
      <c r="BO153" s="130" t="str">
        <f t="shared" si="97"/>
        <v/>
      </c>
      <c r="BP153" s="18"/>
    </row>
    <row r="154" spans="1:68" x14ac:dyDescent="0.35">
      <c r="A154" s="32"/>
      <c r="B154" s="40"/>
      <c r="C154" s="14"/>
      <c r="D154" s="26">
        <v>1</v>
      </c>
      <c r="E154" s="51" t="s">
        <v>315</v>
      </c>
      <c r="F154" s="49"/>
      <c r="G154" s="47"/>
      <c r="H154" s="47"/>
      <c r="I154" s="47"/>
      <c r="J154" s="47"/>
      <c r="K154" s="47"/>
      <c r="L154" s="47"/>
      <c r="M154" s="47"/>
      <c r="N154" s="50"/>
      <c r="O154" s="69">
        <f t="shared" si="98"/>
        <v>57</v>
      </c>
      <c r="P154" s="70">
        <f t="shared" si="99"/>
        <v>64</v>
      </c>
      <c r="Q154" s="13" t="str">
        <f t="shared" si="100"/>
        <v/>
      </c>
      <c r="R154" s="13" t="str">
        <f t="shared" si="101"/>
        <v/>
      </c>
      <c r="S154" s="13" t="str">
        <f t="shared" si="102"/>
        <v/>
      </c>
      <c r="T154" s="13" t="str">
        <f t="shared" si="103"/>
        <v/>
      </c>
      <c r="U154" s="13" t="str">
        <f t="shared" si="104"/>
        <v/>
      </c>
      <c r="V154" s="13" t="str">
        <f t="shared" si="105"/>
        <v/>
      </c>
      <c r="W154" s="13" t="str">
        <f t="shared" si="106"/>
        <v/>
      </c>
      <c r="X154" s="13" t="str">
        <f t="shared" si="107"/>
        <v/>
      </c>
      <c r="Y154" s="13" t="str">
        <f t="shared" si="108"/>
        <v/>
      </c>
      <c r="Z154" s="58" t="str">
        <f t="shared" si="109"/>
        <v/>
      </c>
      <c r="AA154" s="186" t="str">
        <f t="shared" si="110"/>
        <v/>
      </c>
      <c r="AB154" s="186" t="str">
        <f t="shared" si="111"/>
        <v/>
      </c>
      <c r="AC154" s="186" t="str">
        <f t="shared" si="112"/>
        <v/>
      </c>
      <c r="AD154" s="186" t="str">
        <f t="shared" si="113"/>
        <v/>
      </c>
      <c r="AE154" s="186" t="str">
        <f t="shared" si="114"/>
        <v/>
      </c>
      <c r="AF154" s="186" t="str">
        <f t="shared" si="115"/>
        <v/>
      </c>
      <c r="AG154" s="59" t="str">
        <f t="shared" si="116"/>
        <v/>
      </c>
      <c r="AH154" s="58">
        <f t="shared" si="117"/>
        <v>0</v>
      </c>
      <c r="AI154" s="88" t="str">
        <f>IF(ISNUMBER(I154),IF(AND(I154&lt;$H154,$H154&gt;$AH154),IF(I154&gt;$AH154,($H154-I154)*Constants!$G$9,($H154-$AH154)*Constants!$G$9),0),"")</f>
        <v/>
      </c>
      <c r="AJ154" s="88" t="str">
        <f>IF(ISNUMBER(J154),IF(AND(J154&lt;$H154,$H154&gt;$AH154),IF(J154&gt;$AH154,($H154-J154)*Constants!$G$9,($H154-$AH154)*Constants!$G$9),0),"")</f>
        <v/>
      </c>
      <c r="AK154" s="88" t="str">
        <f>IF(ISNUMBER(K154),IF(AND(K154&lt;$H154,$H154&gt;$AH154),IF(K154&gt;$AH154,($H154-K154)*Constants!$G$9,($H154-$AH154)*Constants!$G$9),0),"")</f>
        <v/>
      </c>
      <c r="AL154" s="88" t="str">
        <f>IF(ISNUMBER(L154),IF(AND(L154&lt;$H154,$H154&gt;$AH154),IF(L154&gt;$AH154,($H154-L154)*Constants!$G$9,($H154-$AH154)*Constants!$G$9),0),"")</f>
        <v/>
      </c>
      <c r="AM154" s="88" t="str">
        <f>IF(ISNUMBER(M154),IF(AND(M154&lt;$H154,$H154&gt;$AH154),IF(M154&gt;$AH154,($H154-M154)*Constants!$G$9,($H154-$AH154)*Constants!$G$9),0),"")</f>
        <v/>
      </c>
      <c r="AN154" s="88" t="str">
        <f>IF(ISNUMBER(N154),IF(AND(N154&lt;$H154,$H154&gt;$AH154),IF(N154&gt;$AH154,($H154-N154)*Constants!$G$9,($H154-$AH154)*Constants!$G$9),0),"")</f>
        <v/>
      </c>
      <c r="AO154" s="88" t="str">
        <f>IF(ISNUMBER(I154),IF(AND(I154&lt;$H154,I154&lt;$AH154),IF($H154&gt;$AH154,($AH154-I154)*Constants!$G$10,($H154-I154)*Constants!$G$10),0),"")</f>
        <v/>
      </c>
      <c r="AP154" s="88" t="str">
        <f>IF(ISNUMBER(J154),IF(AND(J154&lt;$H154,J154&lt;$AH154),IF($H154&gt;$AH154,($AH154-J154)*Constants!$G$10,($H154-J154)*Constants!$G$10),0),"")</f>
        <v/>
      </c>
      <c r="AQ154" s="88" t="str">
        <f>IF(ISNUMBER(K154),IF(AND(K154&lt;$H154,K154&lt;$AH154),IF($H154&gt;$AH154,($AH154-K154)*Constants!$G$10,($H154-K154)*Constants!$G$10),0),"")</f>
        <v/>
      </c>
      <c r="AR154" s="88" t="str">
        <f>IF(ISNUMBER(L154),IF(AND(L154&lt;$H154,L154&lt;$AH154),IF($H154&gt;$AH154,($AH154-L154)*Constants!$G$10,($H154-L154)*Constants!$G$10),0),"")</f>
        <v/>
      </c>
      <c r="AS154" s="88" t="str">
        <f>IF(ISNUMBER(M154),IF(AND(M154&lt;$H154,M154&lt;$AH154),IF($H154&gt;$AH154,($AH154-M154)*Constants!$G$10,($H154-M154)*Constants!$G$10),0),"")</f>
        <v/>
      </c>
      <c r="AT154" s="88" t="str">
        <f>IF(ISNUMBER(N154),IF(AND(N154&lt;$H154,N154&lt;$AH154),IF($H154&gt;$AH154,($AH154-N154)*Constants!$G$10,($H154-N154)*Constants!$G$10),0),"")</f>
        <v/>
      </c>
      <c r="AU154" s="88" t="str">
        <f>IF(ISNUMBER(I154),IF(T154="C",(I154-Constants!$E$15-Constants!$E$14)*Constants!$G$11,0),"")</f>
        <v/>
      </c>
      <c r="AV154" s="88" t="str">
        <f>IF(ISNUMBER(J154),IF(U154="C",(J154-Constants!$E$15-Constants!$E$14)*Constants!$G$11,0),"")</f>
        <v/>
      </c>
      <c r="AW154" s="88" t="str">
        <f>IF(ISNUMBER(K154),IF(V154="C",(K154-Constants!$E$15-Constants!$E$14)*Constants!$G$11,0),"")</f>
        <v/>
      </c>
      <c r="AX154" s="88" t="str">
        <f>IF(ISNUMBER(L154),IF(W154="C",(L154-Constants!$E$15-Constants!$E$14)*Constants!$G$11,0),"")</f>
        <v/>
      </c>
      <c r="AY154" s="88" t="str">
        <f>IF(ISNUMBER(M154),IF(X154="C",(M154-Constants!$E$15-Constants!$E$14)*Constants!$G$11,0),"")</f>
        <v/>
      </c>
      <c r="AZ154" s="88" t="str">
        <f>IF(ISNUMBER(N154),IF(Y154="C",(N154-Constants!$E$15-Constants!$E$14)*Constants!$G$11,0),"")</f>
        <v/>
      </c>
      <c r="BA154" s="88" t="str">
        <f t="shared" si="118"/>
        <v/>
      </c>
      <c r="BB154" s="88" t="str">
        <f t="shared" si="119"/>
        <v/>
      </c>
      <c r="BC154" s="88" t="str">
        <f t="shared" si="120"/>
        <v/>
      </c>
      <c r="BD154" s="88" t="str">
        <f t="shared" si="120"/>
        <v/>
      </c>
      <c r="BE154" s="88" t="str">
        <f t="shared" si="121"/>
        <v/>
      </c>
      <c r="BF154" s="62" t="str">
        <f t="shared" si="122"/>
        <v/>
      </c>
      <c r="BG154" s="128" t="str">
        <f t="shared" si="89"/>
        <v/>
      </c>
      <c r="BH154" s="129" t="str">
        <f t="shared" si="90"/>
        <v/>
      </c>
      <c r="BI154" s="129" t="str">
        <f t="shared" si="91"/>
        <v/>
      </c>
      <c r="BJ154" s="129" t="str">
        <f t="shared" si="92"/>
        <v/>
      </c>
      <c r="BK154" s="129" t="str">
        <f t="shared" si="93"/>
        <v/>
      </c>
      <c r="BL154" s="129" t="str">
        <f t="shared" si="94"/>
        <v/>
      </c>
      <c r="BM154" s="129" t="str">
        <f t="shared" si="95"/>
        <v/>
      </c>
      <c r="BN154" s="129" t="str">
        <f t="shared" si="96"/>
        <v/>
      </c>
      <c r="BO154" s="130" t="str">
        <f t="shared" si="97"/>
        <v/>
      </c>
      <c r="BP154" s="18"/>
    </row>
    <row r="155" spans="1:68" x14ac:dyDescent="0.35">
      <c r="A155" s="32"/>
      <c r="B155" s="40"/>
      <c r="C155" s="14"/>
      <c r="D155" s="26">
        <v>1</v>
      </c>
      <c r="E155" s="51" t="s">
        <v>315</v>
      </c>
      <c r="F155" s="49"/>
      <c r="G155" s="47"/>
      <c r="H155" s="47"/>
      <c r="I155" s="47"/>
      <c r="J155" s="47"/>
      <c r="K155" s="47"/>
      <c r="L155" s="47"/>
      <c r="M155" s="47"/>
      <c r="N155" s="50"/>
      <c r="O155" s="69">
        <f t="shared" si="98"/>
        <v>57</v>
      </c>
      <c r="P155" s="70">
        <f t="shared" si="99"/>
        <v>64</v>
      </c>
      <c r="Q155" s="13" t="str">
        <f t="shared" si="100"/>
        <v/>
      </c>
      <c r="R155" s="13" t="str">
        <f t="shared" si="101"/>
        <v/>
      </c>
      <c r="S155" s="13" t="str">
        <f t="shared" si="102"/>
        <v/>
      </c>
      <c r="T155" s="13" t="str">
        <f t="shared" si="103"/>
        <v/>
      </c>
      <c r="U155" s="13" t="str">
        <f t="shared" si="104"/>
        <v/>
      </c>
      <c r="V155" s="13" t="str">
        <f t="shared" si="105"/>
        <v/>
      </c>
      <c r="W155" s="13" t="str">
        <f t="shared" si="106"/>
        <v/>
      </c>
      <c r="X155" s="13" t="str">
        <f t="shared" si="107"/>
        <v/>
      </c>
      <c r="Y155" s="13" t="str">
        <f t="shared" si="108"/>
        <v/>
      </c>
      <c r="Z155" s="58" t="str">
        <f t="shared" si="109"/>
        <v/>
      </c>
      <c r="AA155" s="186" t="str">
        <f t="shared" si="110"/>
        <v/>
      </c>
      <c r="AB155" s="186" t="str">
        <f t="shared" si="111"/>
        <v/>
      </c>
      <c r="AC155" s="186" t="str">
        <f t="shared" si="112"/>
        <v/>
      </c>
      <c r="AD155" s="186" t="str">
        <f t="shared" si="113"/>
        <v/>
      </c>
      <c r="AE155" s="186" t="str">
        <f t="shared" si="114"/>
        <v/>
      </c>
      <c r="AF155" s="186" t="str">
        <f t="shared" si="115"/>
        <v/>
      </c>
      <c r="AG155" s="59" t="str">
        <f t="shared" si="116"/>
        <v/>
      </c>
      <c r="AH155" s="58">
        <f t="shared" si="117"/>
        <v>0</v>
      </c>
      <c r="AI155" s="88" t="str">
        <f>IF(ISNUMBER(I155),IF(AND(I155&lt;$H155,$H155&gt;$AH155),IF(I155&gt;$AH155,($H155-I155)*Constants!$G$9,($H155-$AH155)*Constants!$G$9),0),"")</f>
        <v/>
      </c>
      <c r="AJ155" s="88" t="str">
        <f>IF(ISNUMBER(J155),IF(AND(J155&lt;$H155,$H155&gt;$AH155),IF(J155&gt;$AH155,($H155-J155)*Constants!$G$9,($H155-$AH155)*Constants!$G$9),0),"")</f>
        <v/>
      </c>
      <c r="AK155" s="88" t="str">
        <f>IF(ISNUMBER(K155),IF(AND(K155&lt;$H155,$H155&gt;$AH155),IF(K155&gt;$AH155,($H155-K155)*Constants!$G$9,($H155-$AH155)*Constants!$G$9),0),"")</f>
        <v/>
      </c>
      <c r="AL155" s="88" t="str">
        <f>IF(ISNUMBER(L155),IF(AND(L155&lt;$H155,$H155&gt;$AH155),IF(L155&gt;$AH155,($H155-L155)*Constants!$G$9,($H155-$AH155)*Constants!$G$9),0),"")</f>
        <v/>
      </c>
      <c r="AM155" s="88" t="str">
        <f>IF(ISNUMBER(M155),IF(AND(M155&lt;$H155,$H155&gt;$AH155),IF(M155&gt;$AH155,($H155-M155)*Constants!$G$9,($H155-$AH155)*Constants!$G$9),0),"")</f>
        <v/>
      </c>
      <c r="AN155" s="88" t="str">
        <f>IF(ISNUMBER(N155),IF(AND(N155&lt;$H155,$H155&gt;$AH155),IF(N155&gt;$AH155,($H155-N155)*Constants!$G$9,($H155-$AH155)*Constants!$G$9),0),"")</f>
        <v/>
      </c>
      <c r="AO155" s="88" t="str">
        <f>IF(ISNUMBER(I155),IF(AND(I155&lt;$H155,I155&lt;$AH155),IF($H155&gt;$AH155,($AH155-I155)*Constants!$G$10,($H155-I155)*Constants!$G$10),0),"")</f>
        <v/>
      </c>
      <c r="AP155" s="88" t="str">
        <f>IF(ISNUMBER(J155),IF(AND(J155&lt;$H155,J155&lt;$AH155),IF($H155&gt;$AH155,($AH155-J155)*Constants!$G$10,($H155-J155)*Constants!$G$10),0),"")</f>
        <v/>
      </c>
      <c r="AQ155" s="88" t="str">
        <f>IF(ISNUMBER(K155),IF(AND(K155&lt;$H155,K155&lt;$AH155),IF($H155&gt;$AH155,($AH155-K155)*Constants!$G$10,($H155-K155)*Constants!$G$10),0),"")</f>
        <v/>
      </c>
      <c r="AR155" s="88" t="str">
        <f>IF(ISNUMBER(L155),IF(AND(L155&lt;$H155,L155&lt;$AH155),IF($H155&gt;$AH155,($AH155-L155)*Constants!$G$10,($H155-L155)*Constants!$G$10),0),"")</f>
        <v/>
      </c>
      <c r="AS155" s="88" t="str">
        <f>IF(ISNUMBER(M155),IF(AND(M155&lt;$H155,M155&lt;$AH155),IF($H155&gt;$AH155,($AH155-M155)*Constants!$G$10,($H155-M155)*Constants!$G$10),0),"")</f>
        <v/>
      </c>
      <c r="AT155" s="88" t="str">
        <f>IF(ISNUMBER(N155),IF(AND(N155&lt;$H155,N155&lt;$AH155),IF($H155&gt;$AH155,($AH155-N155)*Constants!$G$10,($H155-N155)*Constants!$G$10),0),"")</f>
        <v/>
      </c>
      <c r="AU155" s="88" t="str">
        <f>IF(ISNUMBER(I155),IF(T155="C",(I155-Constants!$E$15-Constants!$E$14)*Constants!$G$11,0),"")</f>
        <v/>
      </c>
      <c r="AV155" s="88" t="str">
        <f>IF(ISNUMBER(J155),IF(U155="C",(J155-Constants!$E$15-Constants!$E$14)*Constants!$G$11,0),"")</f>
        <v/>
      </c>
      <c r="AW155" s="88" t="str">
        <f>IF(ISNUMBER(K155),IF(V155="C",(K155-Constants!$E$15-Constants!$E$14)*Constants!$G$11,0),"")</f>
        <v/>
      </c>
      <c r="AX155" s="88" t="str">
        <f>IF(ISNUMBER(L155),IF(W155="C",(L155-Constants!$E$15-Constants!$E$14)*Constants!$G$11,0),"")</f>
        <v/>
      </c>
      <c r="AY155" s="88" t="str">
        <f>IF(ISNUMBER(M155),IF(X155="C",(M155-Constants!$E$15-Constants!$E$14)*Constants!$G$11,0),"")</f>
        <v/>
      </c>
      <c r="AZ155" s="88" t="str">
        <f>IF(ISNUMBER(N155),IF(Y155="C",(N155-Constants!$E$15-Constants!$E$14)*Constants!$G$11,0),"")</f>
        <v/>
      </c>
      <c r="BA155" s="88" t="str">
        <f t="shared" si="118"/>
        <v/>
      </c>
      <c r="BB155" s="88" t="str">
        <f t="shared" si="119"/>
        <v/>
      </c>
      <c r="BC155" s="88" t="str">
        <f t="shared" si="120"/>
        <v/>
      </c>
      <c r="BD155" s="88" t="str">
        <f t="shared" si="120"/>
        <v/>
      </c>
      <c r="BE155" s="88" t="str">
        <f t="shared" si="121"/>
        <v/>
      </c>
      <c r="BF155" s="62" t="str">
        <f t="shared" si="122"/>
        <v/>
      </c>
      <c r="BG155" s="128" t="str">
        <f t="shared" si="89"/>
        <v/>
      </c>
      <c r="BH155" s="129" t="str">
        <f t="shared" si="90"/>
        <v/>
      </c>
      <c r="BI155" s="129" t="str">
        <f t="shared" si="91"/>
        <v/>
      </c>
      <c r="BJ155" s="129" t="str">
        <f t="shared" si="92"/>
        <v/>
      </c>
      <c r="BK155" s="129" t="str">
        <f t="shared" si="93"/>
        <v/>
      </c>
      <c r="BL155" s="129" t="str">
        <f t="shared" si="94"/>
        <v/>
      </c>
      <c r="BM155" s="129" t="str">
        <f t="shared" si="95"/>
        <v/>
      </c>
      <c r="BN155" s="129" t="str">
        <f t="shared" si="96"/>
        <v/>
      </c>
      <c r="BO155" s="130" t="str">
        <f t="shared" si="97"/>
        <v/>
      </c>
      <c r="BP155" s="18"/>
    </row>
    <row r="156" spans="1:68" x14ac:dyDescent="0.35">
      <c r="A156" s="32"/>
      <c r="B156" s="40"/>
      <c r="C156" s="14"/>
      <c r="D156" s="26">
        <v>1</v>
      </c>
      <c r="E156" s="51" t="s">
        <v>315</v>
      </c>
      <c r="F156" s="49"/>
      <c r="G156" s="47"/>
      <c r="H156" s="47"/>
      <c r="I156" s="47"/>
      <c r="J156" s="47"/>
      <c r="K156" s="47"/>
      <c r="L156" s="47"/>
      <c r="M156" s="47"/>
      <c r="N156" s="50"/>
      <c r="O156" s="69">
        <f t="shared" si="98"/>
        <v>57</v>
      </c>
      <c r="P156" s="70">
        <f t="shared" si="99"/>
        <v>64</v>
      </c>
      <c r="Q156" s="13" t="str">
        <f t="shared" si="100"/>
        <v/>
      </c>
      <c r="R156" s="13" t="str">
        <f t="shared" si="101"/>
        <v/>
      </c>
      <c r="S156" s="13" t="str">
        <f t="shared" si="102"/>
        <v/>
      </c>
      <c r="T156" s="13" t="str">
        <f t="shared" si="103"/>
        <v/>
      </c>
      <c r="U156" s="13" t="str">
        <f t="shared" si="104"/>
        <v/>
      </c>
      <c r="V156" s="13" t="str">
        <f t="shared" si="105"/>
        <v/>
      </c>
      <c r="W156" s="13" t="str">
        <f t="shared" si="106"/>
        <v/>
      </c>
      <c r="X156" s="13" t="str">
        <f t="shared" si="107"/>
        <v/>
      </c>
      <c r="Y156" s="13" t="str">
        <f t="shared" si="108"/>
        <v/>
      </c>
      <c r="Z156" s="58" t="str">
        <f t="shared" si="109"/>
        <v/>
      </c>
      <c r="AA156" s="186" t="str">
        <f t="shared" si="110"/>
        <v/>
      </c>
      <c r="AB156" s="186" t="str">
        <f t="shared" si="111"/>
        <v/>
      </c>
      <c r="AC156" s="186" t="str">
        <f t="shared" si="112"/>
        <v/>
      </c>
      <c r="AD156" s="186" t="str">
        <f t="shared" si="113"/>
        <v/>
      </c>
      <c r="AE156" s="186" t="str">
        <f t="shared" si="114"/>
        <v/>
      </c>
      <c r="AF156" s="186" t="str">
        <f t="shared" si="115"/>
        <v/>
      </c>
      <c r="AG156" s="59" t="str">
        <f t="shared" si="116"/>
        <v/>
      </c>
      <c r="AH156" s="58">
        <f t="shared" si="117"/>
        <v>0</v>
      </c>
      <c r="AI156" s="88" t="str">
        <f>IF(ISNUMBER(I156),IF(AND(I156&lt;$H156,$H156&gt;$AH156),IF(I156&gt;$AH156,($H156-I156)*Constants!$G$9,($H156-$AH156)*Constants!$G$9),0),"")</f>
        <v/>
      </c>
      <c r="AJ156" s="88" t="str">
        <f>IF(ISNUMBER(J156),IF(AND(J156&lt;$H156,$H156&gt;$AH156),IF(J156&gt;$AH156,($H156-J156)*Constants!$G$9,($H156-$AH156)*Constants!$G$9),0),"")</f>
        <v/>
      </c>
      <c r="AK156" s="88" t="str">
        <f>IF(ISNUMBER(K156),IF(AND(K156&lt;$H156,$H156&gt;$AH156),IF(K156&gt;$AH156,($H156-K156)*Constants!$G$9,($H156-$AH156)*Constants!$G$9),0),"")</f>
        <v/>
      </c>
      <c r="AL156" s="88" t="str">
        <f>IF(ISNUMBER(L156),IF(AND(L156&lt;$H156,$H156&gt;$AH156),IF(L156&gt;$AH156,($H156-L156)*Constants!$G$9,($H156-$AH156)*Constants!$G$9),0),"")</f>
        <v/>
      </c>
      <c r="AM156" s="88" t="str">
        <f>IF(ISNUMBER(M156),IF(AND(M156&lt;$H156,$H156&gt;$AH156),IF(M156&gt;$AH156,($H156-M156)*Constants!$G$9,($H156-$AH156)*Constants!$G$9),0),"")</f>
        <v/>
      </c>
      <c r="AN156" s="88" t="str">
        <f>IF(ISNUMBER(N156),IF(AND(N156&lt;$H156,$H156&gt;$AH156),IF(N156&gt;$AH156,($H156-N156)*Constants!$G$9,($H156-$AH156)*Constants!$G$9),0),"")</f>
        <v/>
      </c>
      <c r="AO156" s="88" t="str">
        <f>IF(ISNUMBER(I156),IF(AND(I156&lt;$H156,I156&lt;$AH156),IF($H156&gt;$AH156,($AH156-I156)*Constants!$G$10,($H156-I156)*Constants!$G$10),0),"")</f>
        <v/>
      </c>
      <c r="AP156" s="88" t="str">
        <f>IF(ISNUMBER(J156),IF(AND(J156&lt;$H156,J156&lt;$AH156),IF($H156&gt;$AH156,($AH156-J156)*Constants!$G$10,($H156-J156)*Constants!$G$10),0),"")</f>
        <v/>
      </c>
      <c r="AQ156" s="88" t="str">
        <f>IF(ISNUMBER(K156),IF(AND(K156&lt;$H156,K156&lt;$AH156),IF($H156&gt;$AH156,($AH156-K156)*Constants!$G$10,($H156-K156)*Constants!$G$10),0),"")</f>
        <v/>
      </c>
      <c r="AR156" s="88" t="str">
        <f>IF(ISNUMBER(L156),IF(AND(L156&lt;$H156,L156&lt;$AH156),IF($H156&gt;$AH156,($AH156-L156)*Constants!$G$10,($H156-L156)*Constants!$G$10),0),"")</f>
        <v/>
      </c>
      <c r="AS156" s="88" t="str">
        <f>IF(ISNUMBER(M156),IF(AND(M156&lt;$H156,M156&lt;$AH156),IF($H156&gt;$AH156,($AH156-M156)*Constants!$G$10,($H156-M156)*Constants!$G$10),0),"")</f>
        <v/>
      </c>
      <c r="AT156" s="88" t="str">
        <f>IF(ISNUMBER(N156),IF(AND(N156&lt;$H156,N156&lt;$AH156),IF($H156&gt;$AH156,($AH156-N156)*Constants!$G$10,($H156-N156)*Constants!$G$10),0),"")</f>
        <v/>
      </c>
      <c r="AU156" s="88" t="str">
        <f>IF(ISNUMBER(I156),IF(T156="C",(I156-Constants!$E$15-Constants!$E$14)*Constants!$G$11,0),"")</f>
        <v/>
      </c>
      <c r="AV156" s="88" t="str">
        <f>IF(ISNUMBER(J156),IF(U156="C",(J156-Constants!$E$15-Constants!$E$14)*Constants!$G$11,0),"")</f>
        <v/>
      </c>
      <c r="AW156" s="88" t="str">
        <f>IF(ISNUMBER(K156),IF(V156="C",(K156-Constants!$E$15-Constants!$E$14)*Constants!$G$11,0),"")</f>
        <v/>
      </c>
      <c r="AX156" s="88" t="str">
        <f>IF(ISNUMBER(L156),IF(W156="C",(L156-Constants!$E$15-Constants!$E$14)*Constants!$G$11,0),"")</f>
        <v/>
      </c>
      <c r="AY156" s="88" t="str">
        <f>IF(ISNUMBER(M156),IF(X156="C",(M156-Constants!$E$15-Constants!$E$14)*Constants!$G$11,0),"")</f>
        <v/>
      </c>
      <c r="AZ156" s="88" t="str">
        <f>IF(ISNUMBER(N156),IF(Y156="C",(N156-Constants!$E$15-Constants!$E$14)*Constants!$G$11,0),"")</f>
        <v/>
      </c>
      <c r="BA156" s="88" t="str">
        <f t="shared" si="118"/>
        <v/>
      </c>
      <c r="BB156" s="88" t="str">
        <f t="shared" si="119"/>
        <v/>
      </c>
      <c r="BC156" s="88" t="str">
        <f t="shared" si="120"/>
        <v/>
      </c>
      <c r="BD156" s="88" t="str">
        <f t="shared" si="120"/>
        <v/>
      </c>
      <c r="BE156" s="88" t="str">
        <f t="shared" si="121"/>
        <v/>
      </c>
      <c r="BF156" s="62" t="str">
        <f t="shared" si="122"/>
        <v/>
      </c>
      <c r="BG156" s="128" t="str">
        <f t="shared" si="89"/>
        <v/>
      </c>
      <c r="BH156" s="129" t="str">
        <f t="shared" si="90"/>
        <v/>
      </c>
      <c r="BI156" s="129" t="str">
        <f t="shared" si="91"/>
        <v/>
      </c>
      <c r="BJ156" s="129" t="str">
        <f t="shared" si="92"/>
        <v/>
      </c>
      <c r="BK156" s="129" t="str">
        <f t="shared" si="93"/>
        <v/>
      </c>
      <c r="BL156" s="129" t="str">
        <f t="shared" si="94"/>
        <v/>
      </c>
      <c r="BM156" s="129" t="str">
        <f t="shared" si="95"/>
        <v/>
      </c>
      <c r="BN156" s="129" t="str">
        <f t="shared" si="96"/>
        <v/>
      </c>
      <c r="BO156" s="130" t="str">
        <f t="shared" si="97"/>
        <v/>
      </c>
      <c r="BP156" s="18"/>
    </row>
    <row r="157" spans="1:68" x14ac:dyDescent="0.35">
      <c r="A157" s="32"/>
      <c r="B157" s="40"/>
      <c r="C157" s="14"/>
      <c r="D157" s="26">
        <v>1</v>
      </c>
      <c r="E157" s="51" t="s">
        <v>315</v>
      </c>
      <c r="F157" s="49"/>
      <c r="G157" s="47"/>
      <c r="H157" s="47"/>
      <c r="I157" s="47"/>
      <c r="J157" s="47"/>
      <c r="K157" s="47"/>
      <c r="L157" s="47"/>
      <c r="M157" s="47"/>
      <c r="N157" s="50"/>
      <c r="O157" s="69">
        <f t="shared" si="98"/>
        <v>57</v>
      </c>
      <c r="P157" s="70">
        <f t="shared" si="99"/>
        <v>64</v>
      </c>
      <c r="Q157" s="13" t="str">
        <f t="shared" si="100"/>
        <v/>
      </c>
      <c r="R157" s="13" t="str">
        <f t="shared" si="101"/>
        <v/>
      </c>
      <c r="S157" s="13" t="str">
        <f t="shared" si="102"/>
        <v/>
      </c>
      <c r="T157" s="13" t="str">
        <f t="shared" si="103"/>
        <v/>
      </c>
      <c r="U157" s="13" t="str">
        <f t="shared" si="104"/>
        <v/>
      </c>
      <c r="V157" s="13" t="str">
        <f t="shared" si="105"/>
        <v/>
      </c>
      <c r="W157" s="13" t="str">
        <f t="shared" si="106"/>
        <v/>
      </c>
      <c r="X157" s="13" t="str">
        <f t="shared" si="107"/>
        <v/>
      </c>
      <c r="Y157" s="13" t="str">
        <f t="shared" si="108"/>
        <v/>
      </c>
      <c r="Z157" s="58" t="str">
        <f t="shared" si="109"/>
        <v/>
      </c>
      <c r="AA157" s="186" t="str">
        <f t="shared" si="110"/>
        <v/>
      </c>
      <c r="AB157" s="186" t="str">
        <f t="shared" si="111"/>
        <v/>
      </c>
      <c r="AC157" s="186" t="str">
        <f t="shared" si="112"/>
        <v/>
      </c>
      <c r="AD157" s="186" t="str">
        <f t="shared" si="113"/>
        <v/>
      </c>
      <c r="AE157" s="186" t="str">
        <f t="shared" si="114"/>
        <v/>
      </c>
      <c r="AF157" s="186" t="str">
        <f t="shared" si="115"/>
        <v/>
      </c>
      <c r="AG157" s="59" t="str">
        <f t="shared" si="116"/>
        <v/>
      </c>
      <c r="AH157" s="58">
        <f t="shared" si="117"/>
        <v>0</v>
      </c>
      <c r="AI157" s="88" t="str">
        <f>IF(ISNUMBER(I157),IF(AND(I157&lt;$H157,$H157&gt;$AH157),IF(I157&gt;$AH157,($H157-I157)*Constants!$G$9,($H157-$AH157)*Constants!$G$9),0),"")</f>
        <v/>
      </c>
      <c r="AJ157" s="88" t="str">
        <f>IF(ISNUMBER(J157),IF(AND(J157&lt;$H157,$H157&gt;$AH157),IF(J157&gt;$AH157,($H157-J157)*Constants!$G$9,($H157-$AH157)*Constants!$G$9),0),"")</f>
        <v/>
      </c>
      <c r="AK157" s="88" t="str">
        <f>IF(ISNUMBER(K157),IF(AND(K157&lt;$H157,$H157&gt;$AH157),IF(K157&gt;$AH157,($H157-K157)*Constants!$G$9,($H157-$AH157)*Constants!$G$9),0),"")</f>
        <v/>
      </c>
      <c r="AL157" s="88" t="str">
        <f>IF(ISNUMBER(L157),IF(AND(L157&lt;$H157,$H157&gt;$AH157),IF(L157&gt;$AH157,($H157-L157)*Constants!$G$9,($H157-$AH157)*Constants!$G$9),0),"")</f>
        <v/>
      </c>
      <c r="AM157" s="88" t="str">
        <f>IF(ISNUMBER(M157),IF(AND(M157&lt;$H157,$H157&gt;$AH157),IF(M157&gt;$AH157,($H157-M157)*Constants!$G$9,($H157-$AH157)*Constants!$G$9),0),"")</f>
        <v/>
      </c>
      <c r="AN157" s="88" t="str">
        <f>IF(ISNUMBER(N157),IF(AND(N157&lt;$H157,$H157&gt;$AH157),IF(N157&gt;$AH157,($H157-N157)*Constants!$G$9,($H157-$AH157)*Constants!$G$9),0),"")</f>
        <v/>
      </c>
      <c r="AO157" s="88" t="str">
        <f>IF(ISNUMBER(I157),IF(AND(I157&lt;$H157,I157&lt;$AH157),IF($H157&gt;$AH157,($AH157-I157)*Constants!$G$10,($H157-I157)*Constants!$G$10),0),"")</f>
        <v/>
      </c>
      <c r="AP157" s="88" t="str">
        <f>IF(ISNUMBER(J157),IF(AND(J157&lt;$H157,J157&lt;$AH157),IF($H157&gt;$AH157,($AH157-J157)*Constants!$G$10,($H157-J157)*Constants!$G$10),0),"")</f>
        <v/>
      </c>
      <c r="AQ157" s="88" t="str">
        <f>IF(ISNUMBER(K157),IF(AND(K157&lt;$H157,K157&lt;$AH157),IF($H157&gt;$AH157,($AH157-K157)*Constants!$G$10,($H157-K157)*Constants!$G$10),0),"")</f>
        <v/>
      </c>
      <c r="AR157" s="88" t="str">
        <f>IF(ISNUMBER(L157),IF(AND(L157&lt;$H157,L157&lt;$AH157),IF($H157&gt;$AH157,($AH157-L157)*Constants!$G$10,($H157-L157)*Constants!$G$10),0),"")</f>
        <v/>
      </c>
      <c r="AS157" s="88" t="str">
        <f>IF(ISNUMBER(M157),IF(AND(M157&lt;$H157,M157&lt;$AH157),IF($H157&gt;$AH157,($AH157-M157)*Constants!$G$10,($H157-M157)*Constants!$G$10),0),"")</f>
        <v/>
      </c>
      <c r="AT157" s="88" t="str">
        <f>IF(ISNUMBER(N157),IF(AND(N157&lt;$H157,N157&lt;$AH157),IF($H157&gt;$AH157,($AH157-N157)*Constants!$G$10,($H157-N157)*Constants!$G$10),0),"")</f>
        <v/>
      </c>
      <c r="AU157" s="88" t="str">
        <f>IF(ISNUMBER(I157),IF(T157="C",(I157-Constants!$E$15-Constants!$E$14)*Constants!$G$11,0),"")</f>
        <v/>
      </c>
      <c r="AV157" s="88" t="str">
        <f>IF(ISNUMBER(J157),IF(U157="C",(J157-Constants!$E$15-Constants!$E$14)*Constants!$G$11,0),"")</f>
        <v/>
      </c>
      <c r="AW157" s="88" t="str">
        <f>IF(ISNUMBER(K157),IF(V157="C",(K157-Constants!$E$15-Constants!$E$14)*Constants!$G$11,0),"")</f>
        <v/>
      </c>
      <c r="AX157" s="88" t="str">
        <f>IF(ISNUMBER(L157),IF(W157="C",(L157-Constants!$E$15-Constants!$E$14)*Constants!$G$11,0),"")</f>
        <v/>
      </c>
      <c r="AY157" s="88" t="str">
        <f>IF(ISNUMBER(M157),IF(X157="C",(M157-Constants!$E$15-Constants!$E$14)*Constants!$G$11,0),"")</f>
        <v/>
      </c>
      <c r="AZ157" s="88" t="str">
        <f>IF(ISNUMBER(N157),IF(Y157="C",(N157-Constants!$E$15-Constants!$E$14)*Constants!$G$11,0),"")</f>
        <v/>
      </c>
      <c r="BA157" s="88" t="str">
        <f t="shared" si="118"/>
        <v/>
      </c>
      <c r="BB157" s="88" t="str">
        <f t="shared" si="119"/>
        <v/>
      </c>
      <c r="BC157" s="88" t="str">
        <f t="shared" si="120"/>
        <v/>
      </c>
      <c r="BD157" s="88" t="str">
        <f t="shared" si="120"/>
        <v/>
      </c>
      <c r="BE157" s="88" t="str">
        <f t="shared" si="121"/>
        <v/>
      </c>
      <c r="BF157" s="62" t="str">
        <f t="shared" si="122"/>
        <v/>
      </c>
      <c r="BG157" s="128" t="str">
        <f t="shared" si="89"/>
        <v/>
      </c>
      <c r="BH157" s="129" t="str">
        <f t="shared" si="90"/>
        <v/>
      </c>
      <c r="BI157" s="129" t="str">
        <f t="shared" si="91"/>
        <v/>
      </c>
      <c r="BJ157" s="129" t="str">
        <f t="shared" si="92"/>
        <v/>
      </c>
      <c r="BK157" s="129" t="str">
        <f t="shared" si="93"/>
        <v/>
      </c>
      <c r="BL157" s="129" t="str">
        <f t="shared" si="94"/>
        <v/>
      </c>
      <c r="BM157" s="129" t="str">
        <f t="shared" si="95"/>
        <v/>
      </c>
      <c r="BN157" s="129" t="str">
        <f t="shared" si="96"/>
        <v/>
      </c>
      <c r="BO157" s="130" t="str">
        <f t="shared" si="97"/>
        <v/>
      </c>
      <c r="BP157" s="18"/>
    </row>
    <row r="158" spans="1:68" x14ac:dyDescent="0.35">
      <c r="A158" s="32"/>
      <c r="B158" s="40"/>
      <c r="C158" s="14"/>
      <c r="D158" s="26">
        <v>1</v>
      </c>
      <c r="E158" s="51" t="s">
        <v>315</v>
      </c>
      <c r="F158" s="49"/>
      <c r="G158" s="47"/>
      <c r="H158" s="47"/>
      <c r="I158" s="47"/>
      <c r="J158" s="47"/>
      <c r="K158" s="47"/>
      <c r="L158" s="47"/>
      <c r="M158" s="47"/>
      <c r="N158" s="50"/>
      <c r="O158" s="69">
        <f t="shared" si="98"/>
        <v>57</v>
      </c>
      <c r="P158" s="70">
        <f t="shared" si="99"/>
        <v>64</v>
      </c>
      <c r="Q158" s="13" t="str">
        <f t="shared" si="100"/>
        <v/>
      </c>
      <c r="R158" s="13" t="str">
        <f t="shared" si="101"/>
        <v/>
      </c>
      <c r="S158" s="13" t="str">
        <f t="shared" si="102"/>
        <v/>
      </c>
      <c r="T158" s="13" t="str">
        <f t="shared" si="103"/>
        <v/>
      </c>
      <c r="U158" s="13" t="str">
        <f t="shared" si="104"/>
        <v/>
      </c>
      <c r="V158" s="13" t="str">
        <f t="shared" si="105"/>
        <v/>
      </c>
      <c r="W158" s="13" t="str">
        <f t="shared" si="106"/>
        <v/>
      </c>
      <c r="X158" s="13" t="str">
        <f t="shared" si="107"/>
        <v/>
      </c>
      <c r="Y158" s="13" t="str">
        <f t="shared" si="108"/>
        <v/>
      </c>
      <c r="Z158" s="58" t="str">
        <f t="shared" si="109"/>
        <v/>
      </c>
      <c r="AA158" s="186" t="str">
        <f t="shared" si="110"/>
        <v/>
      </c>
      <c r="AB158" s="186" t="str">
        <f t="shared" si="111"/>
        <v/>
      </c>
      <c r="AC158" s="186" t="str">
        <f t="shared" si="112"/>
        <v/>
      </c>
      <c r="AD158" s="186" t="str">
        <f t="shared" si="113"/>
        <v/>
      </c>
      <c r="AE158" s="186" t="str">
        <f t="shared" si="114"/>
        <v/>
      </c>
      <c r="AF158" s="186" t="str">
        <f t="shared" si="115"/>
        <v/>
      </c>
      <c r="AG158" s="59" t="str">
        <f t="shared" si="116"/>
        <v/>
      </c>
      <c r="AH158" s="58">
        <f t="shared" si="117"/>
        <v>0</v>
      </c>
      <c r="AI158" s="88" t="str">
        <f>IF(ISNUMBER(I158),IF(AND(I158&lt;$H158,$H158&gt;$AH158),IF(I158&gt;$AH158,($H158-I158)*Constants!$G$9,($H158-$AH158)*Constants!$G$9),0),"")</f>
        <v/>
      </c>
      <c r="AJ158" s="88" t="str">
        <f>IF(ISNUMBER(J158),IF(AND(J158&lt;$H158,$H158&gt;$AH158),IF(J158&gt;$AH158,($H158-J158)*Constants!$G$9,($H158-$AH158)*Constants!$G$9),0),"")</f>
        <v/>
      </c>
      <c r="AK158" s="88" t="str">
        <f>IF(ISNUMBER(K158),IF(AND(K158&lt;$H158,$H158&gt;$AH158),IF(K158&gt;$AH158,($H158-K158)*Constants!$G$9,($H158-$AH158)*Constants!$G$9),0),"")</f>
        <v/>
      </c>
      <c r="AL158" s="88" t="str">
        <f>IF(ISNUMBER(L158),IF(AND(L158&lt;$H158,$H158&gt;$AH158),IF(L158&gt;$AH158,($H158-L158)*Constants!$G$9,($H158-$AH158)*Constants!$G$9),0),"")</f>
        <v/>
      </c>
      <c r="AM158" s="88" t="str">
        <f>IF(ISNUMBER(M158),IF(AND(M158&lt;$H158,$H158&gt;$AH158),IF(M158&gt;$AH158,($H158-M158)*Constants!$G$9,($H158-$AH158)*Constants!$G$9),0),"")</f>
        <v/>
      </c>
      <c r="AN158" s="88" t="str">
        <f>IF(ISNUMBER(N158),IF(AND(N158&lt;$H158,$H158&gt;$AH158),IF(N158&gt;$AH158,($H158-N158)*Constants!$G$9,($H158-$AH158)*Constants!$G$9),0),"")</f>
        <v/>
      </c>
      <c r="AO158" s="88" t="str">
        <f>IF(ISNUMBER(I158),IF(AND(I158&lt;$H158,I158&lt;$AH158),IF($H158&gt;$AH158,($AH158-I158)*Constants!$G$10,($H158-I158)*Constants!$G$10),0),"")</f>
        <v/>
      </c>
      <c r="AP158" s="88" t="str">
        <f>IF(ISNUMBER(J158),IF(AND(J158&lt;$H158,J158&lt;$AH158),IF($H158&gt;$AH158,($AH158-J158)*Constants!$G$10,($H158-J158)*Constants!$G$10),0),"")</f>
        <v/>
      </c>
      <c r="AQ158" s="88" t="str">
        <f>IF(ISNUMBER(K158),IF(AND(K158&lt;$H158,K158&lt;$AH158),IF($H158&gt;$AH158,($AH158-K158)*Constants!$G$10,($H158-K158)*Constants!$G$10),0),"")</f>
        <v/>
      </c>
      <c r="AR158" s="88" t="str">
        <f>IF(ISNUMBER(L158),IF(AND(L158&lt;$H158,L158&lt;$AH158),IF($H158&gt;$AH158,($AH158-L158)*Constants!$G$10,($H158-L158)*Constants!$G$10),0),"")</f>
        <v/>
      </c>
      <c r="AS158" s="88" t="str">
        <f>IF(ISNUMBER(M158),IF(AND(M158&lt;$H158,M158&lt;$AH158),IF($H158&gt;$AH158,($AH158-M158)*Constants!$G$10,($H158-M158)*Constants!$G$10),0),"")</f>
        <v/>
      </c>
      <c r="AT158" s="88" t="str">
        <f>IF(ISNUMBER(N158),IF(AND(N158&lt;$H158,N158&lt;$AH158),IF($H158&gt;$AH158,($AH158-N158)*Constants!$G$10,($H158-N158)*Constants!$G$10),0),"")</f>
        <v/>
      </c>
      <c r="AU158" s="88" t="str">
        <f>IF(ISNUMBER(I158),IF(T158="C",(I158-Constants!$E$15-Constants!$E$14)*Constants!$G$11,0),"")</f>
        <v/>
      </c>
      <c r="AV158" s="88" t="str">
        <f>IF(ISNUMBER(J158),IF(U158="C",(J158-Constants!$E$15-Constants!$E$14)*Constants!$G$11,0),"")</f>
        <v/>
      </c>
      <c r="AW158" s="88" t="str">
        <f>IF(ISNUMBER(K158),IF(V158="C",(K158-Constants!$E$15-Constants!$E$14)*Constants!$G$11,0),"")</f>
        <v/>
      </c>
      <c r="AX158" s="88" t="str">
        <f>IF(ISNUMBER(L158),IF(W158="C",(L158-Constants!$E$15-Constants!$E$14)*Constants!$G$11,0),"")</f>
        <v/>
      </c>
      <c r="AY158" s="88" t="str">
        <f>IF(ISNUMBER(M158),IF(X158="C",(M158-Constants!$E$15-Constants!$E$14)*Constants!$G$11,0),"")</f>
        <v/>
      </c>
      <c r="AZ158" s="88" t="str">
        <f>IF(ISNUMBER(N158),IF(Y158="C",(N158-Constants!$E$15-Constants!$E$14)*Constants!$G$11,0),"")</f>
        <v/>
      </c>
      <c r="BA158" s="88" t="str">
        <f t="shared" si="118"/>
        <v/>
      </c>
      <c r="BB158" s="88" t="str">
        <f t="shared" si="119"/>
        <v/>
      </c>
      <c r="BC158" s="88" t="str">
        <f t="shared" si="120"/>
        <v/>
      </c>
      <c r="BD158" s="88" t="str">
        <f t="shared" si="120"/>
        <v/>
      </c>
      <c r="BE158" s="88" t="str">
        <f t="shared" si="121"/>
        <v/>
      </c>
      <c r="BF158" s="62" t="str">
        <f t="shared" si="122"/>
        <v/>
      </c>
      <c r="BG158" s="128" t="str">
        <f t="shared" si="89"/>
        <v/>
      </c>
      <c r="BH158" s="129" t="str">
        <f t="shared" si="90"/>
        <v/>
      </c>
      <c r="BI158" s="129" t="str">
        <f t="shared" si="91"/>
        <v/>
      </c>
      <c r="BJ158" s="129" t="str">
        <f t="shared" si="92"/>
        <v/>
      </c>
      <c r="BK158" s="129" t="str">
        <f t="shared" si="93"/>
        <v/>
      </c>
      <c r="BL158" s="129" t="str">
        <f t="shared" si="94"/>
        <v/>
      </c>
      <c r="BM158" s="129" t="str">
        <f t="shared" si="95"/>
        <v/>
      </c>
      <c r="BN158" s="129" t="str">
        <f t="shared" si="96"/>
        <v/>
      </c>
      <c r="BO158" s="130" t="str">
        <f t="shared" si="97"/>
        <v/>
      </c>
      <c r="BP158" s="18"/>
    </row>
    <row r="159" spans="1:68" x14ac:dyDescent="0.35">
      <c r="A159" s="32"/>
      <c r="B159" s="40"/>
      <c r="C159" s="14"/>
      <c r="D159" s="26">
        <v>1</v>
      </c>
      <c r="E159" s="51" t="s">
        <v>315</v>
      </c>
      <c r="F159" s="49"/>
      <c r="G159" s="47"/>
      <c r="H159" s="47"/>
      <c r="I159" s="47"/>
      <c r="J159" s="47"/>
      <c r="K159" s="47"/>
      <c r="L159" s="47"/>
      <c r="M159" s="47"/>
      <c r="N159" s="50"/>
      <c r="O159" s="69">
        <f t="shared" si="98"/>
        <v>57</v>
      </c>
      <c r="P159" s="70">
        <f t="shared" si="99"/>
        <v>64</v>
      </c>
      <c r="Q159" s="13" t="str">
        <f t="shared" si="100"/>
        <v/>
      </c>
      <c r="R159" s="13" t="str">
        <f t="shared" si="101"/>
        <v/>
      </c>
      <c r="S159" s="13" t="str">
        <f t="shared" si="102"/>
        <v/>
      </c>
      <c r="T159" s="13" t="str">
        <f t="shared" si="103"/>
        <v/>
      </c>
      <c r="U159" s="13" t="str">
        <f t="shared" si="104"/>
        <v/>
      </c>
      <c r="V159" s="13" t="str">
        <f t="shared" si="105"/>
        <v/>
      </c>
      <c r="W159" s="13" t="str">
        <f t="shared" si="106"/>
        <v/>
      </c>
      <c r="X159" s="13" t="str">
        <f t="shared" si="107"/>
        <v/>
      </c>
      <c r="Y159" s="13" t="str">
        <f t="shared" si="108"/>
        <v/>
      </c>
      <c r="Z159" s="58" t="str">
        <f t="shared" si="109"/>
        <v/>
      </c>
      <c r="AA159" s="186" t="str">
        <f t="shared" si="110"/>
        <v/>
      </c>
      <c r="AB159" s="186" t="str">
        <f t="shared" si="111"/>
        <v/>
      </c>
      <c r="AC159" s="186" t="str">
        <f t="shared" si="112"/>
        <v/>
      </c>
      <c r="AD159" s="186" t="str">
        <f t="shared" si="113"/>
        <v/>
      </c>
      <c r="AE159" s="186" t="str">
        <f t="shared" si="114"/>
        <v/>
      </c>
      <c r="AF159" s="186" t="str">
        <f t="shared" si="115"/>
        <v/>
      </c>
      <c r="AG159" s="59" t="str">
        <f t="shared" si="116"/>
        <v/>
      </c>
      <c r="AH159" s="58">
        <f t="shared" si="117"/>
        <v>0</v>
      </c>
      <c r="AI159" s="88" t="str">
        <f>IF(ISNUMBER(I159),IF(AND(I159&lt;$H159,$H159&gt;$AH159),IF(I159&gt;$AH159,($H159-I159)*Constants!$G$9,($H159-$AH159)*Constants!$G$9),0),"")</f>
        <v/>
      </c>
      <c r="AJ159" s="88" t="str">
        <f>IF(ISNUMBER(J159),IF(AND(J159&lt;$H159,$H159&gt;$AH159),IF(J159&gt;$AH159,($H159-J159)*Constants!$G$9,($H159-$AH159)*Constants!$G$9),0),"")</f>
        <v/>
      </c>
      <c r="AK159" s="88" t="str">
        <f>IF(ISNUMBER(K159),IF(AND(K159&lt;$H159,$H159&gt;$AH159),IF(K159&gt;$AH159,($H159-K159)*Constants!$G$9,($H159-$AH159)*Constants!$G$9),0),"")</f>
        <v/>
      </c>
      <c r="AL159" s="88" t="str">
        <f>IF(ISNUMBER(L159),IF(AND(L159&lt;$H159,$H159&gt;$AH159),IF(L159&gt;$AH159,($H159-L159)*Constants!$G$9,($H159-$AH159)*Constants!$G$9),0),"")</f>
        <v/>
      </c>
      <c r="AM159" s="88" t="str">
        <f>IF(ISNUMBER(M159),IF(AND(M159&lt;$H159,$H159&gt;$AH159),IF(M159&gt;$AH159,($H159-M159)*Constants!$G$9,($H159-$AH159)*Constants!$G$9),0),"")</f>
        <v/>
      </c>
      <c r="AN159" s="88" t="str">
        <f>IF(ISNUMBER(N159),IF(AND(N159&lt;$H159,$H159&gt;$AH159),IF(N159&gt;$AH159,($H159-N159)*Constants!$G$9,($H159-$AH159)*Constants!$G$9),0),"")</f>
        <v/>
      </c>
      <c r="AO159" s="88" t="str">
        <f>IF(ISNUMBER(I159),IF(AND(I159&lt;$H159,I159&lt;$AH159),IF($H159&gt;$AH159,($AH159-I159)*Constants!$G$10,($H159-I159)*Constants!$G$10),0),"")</f>
        <v/>
      </c>
      <c r="AP159" s="88" t="str">
        <f>IF(ISNUMBER(J159),IF(AND(J159&lt;$H159,J159&lt;$AH159),IF($H159&gt;$AH159,($AH159-J159)*Constants!$G$10,($H159-J159)*Constants!$G$10),0),"")</f>
        <v/>
      </c>
      <c r="AQ159" s="88" t="str">
        <f>IF(ISNUMBER(K159),IF(AND(K159&lt;$H159,K159&lt;$AH159),IF($H159&gt;$AH159,($AH159-K159)*Constants!$G$10,($H159-K159)*Constants!$G$10),0),"")</f>
        <v/>
      </c>
      <c r="AR159" s="88" t="str">
        <f>IF(ISNUMBER(L159),IF(AND(L159&lt;$H159,L159&lt;$AH159),IF($H159&gt;$AH159,($AH159-L159)*Constants!$G$10,($H159-L159)*Constants!$G$10),0),"")</f>
        <v/>
      </c>
      <c r="AS159" s="88" t="str">
        <f>IF(ISNUMBER(M159),IF(AND(M159&lt;$H159,M159&lt;$AH159),IF($H159&gt;$AH159,($AH159-M159)*Constants!$G$10,($H159-M159)*Constants!$G$10),0),"")</f>
        <v/>
      </c>
      <c r="AT159" s="88" t="str">
        <f>IF(ISNUMBER(N159),IF(AND(N159&lt;$H159,N159&lt;$AH159),IF($H159&gt;$AH159,($AH159-N159)*Constants!$G$10,($H159-N159)*Constants!$G$10),0),"")</f>
        <v/>
      </c>
      <c r="AU159" s="88" t="str">
        <f>IF(ISNUMBER(I159),IF(T159="C",(I159-Constants!$E$15-Constants!$E$14)*Constants!$G$11,0),"")</f>
        <v/>
      </c>
      <c r="AV159" s="88" t="str">
        <f>IF(ISNUMBER(J159),IF(U159="C",(J159-Constants!$E$15-Constants!$E$14)*Constants!$G$11,0),"")</f>
        <v/>
      </c>
      <c r="AW159" s="88" t="str">
        <f>IF(ISNUMBER(K159),IF(V159="C",(K159-Constants!$E$15-Constants!$E$14)*Constants!$G$11,0),"")</f>
        <v/>
      </c>
      <c r="AX159" s="88" t="str">
        <f>IF(ISNUMBER(L159),IF(W159="C",(L159-Constants!$E$15-Constants!$E$14)*Constants!$G$11,0),"")</f>
        <v/>
      </c>
      <c r="AY159" s="88" t="str">
        <f>IF(ISNUMBER(M159),IF(X159="C",(M159-Constants!$E$15-Constants!$E$14)*Constants!$G$11,0),"")</f>
        <v/>
      </c>
      <c r="AZ159" s="88" t="str">
        <f>IF(ISNUMBER(N159),IF(Y159="C",(N159-Constants!$E$15-Constants!$E$14)*Constants!$G$11,0),"")</f>
        <v/>
      </c>
      <c r="BA159" s="88" t="str">
        <f t="shared" si="118"/>
        <v/>
      </c>
      <c r="BB159" s="88" t="str">
        <f t="shared" si="119"/>
        <v/>
      </c>
      <c r="BC159" s="88" t="str">
        <f t="shared" si="120"/>
        <v/>
      </c>
      <c r="BD159" s="88" t="str">
        <f t="shared" si="120"/>
        <v/>
      </c>
      <c r="BE159" s="88" t="str">
        <f t="shared" si="121"/>
        <v/>
      </c>
      <c r="BF159" s="62" t="str">
        <f t="shared" si="122"/>
        <v/>
      </c>
      <c r="BG159" s="128" t="str">
        <f t="shared" si="89"/>
        <v/>
      </c>
      <c r="BH159" s="129" t="str">
        <f t="shared" si="90"/>
        <v/>
      </c>
      <c r="BI159" s="129" t="str">
        <f t="shared" si="91"/>
        <v/>
      </c>
      <c r="BJ159" s="129" t="str">
        <f t="shared" si="92"/>
        <v/>
      </c>
      <c r="BK159" s="129" t="str">
        <f t="shared" si="93"/>
        <v/>
      </c>
      <c r="BL159" s="129" t="str">
        <f t="shared" si="94"/>
        <v/>
      </c>
      <c r="BM159" s="129" t="str">
        <f t="shared" si="95"/>
        <v/>
      </c>
      <c r="BN159" s="129" t="str">
        <f t="shared" si="96"/>
        <v/>
      </c>
      <c r="BO159" s="130" t="str">
        <f t="shared" si="97"/>
        <v/>
      </c>
      <c r="BP159" s="18"/>
    </row>
    <row r="160" spans="1:68" x14ac:dyDescent="0.35">
      <c r="A160" s="32"/>
      <c r="B160" s="40"/>
      <c r="C160" s="14"/>
      <c r="D160" s="26">
        <v>1</v>
      </c>
      <c r="E160" s="51" t="s">
        <v>315</v>
      </c>
      <c r="F160" s="49"/>
      <c r="G160" s="47"/>
      <c r="H160" s="47"/>
      <c r="I160" s="47"/>
      <c r="J160" s="47"/>
      <c r="K160" s="47"/>
      <c r="L160" s="47"/>
      <c r="M160" s="47"/>
      <c r="N160" s="50"/>
      <c r="O160" s="69">
        <f t="shared" si="98"/>
        <v>57</v>
      </c>
      <c r="P160" s="70">
        <f t="shared" si="99"/>
        <v>64</v>
      </c>
      <c r="Q160" s="13" t="str">
        <f t="shared" si="100"/>
        <v/>
      </c>
      <c r="R160" s="13" t="str">
        <f t="shared" si="101"/>
        <v/>
      </c>
      <c r="S160" s="13" t="str">
        <f t="shared" si="102"/>
        <v/>
      </c>
      <c r="T160" s="13" t="str">
        <f t="shared" si="103"/>
        <v/>
      </c>
      <c r="U160" s="13" t="str">
        <f t="shared" si="104"/>
        <v/>
      </c>
      <c r="V160" s="13" t="str">
        <f t="shared" si="105"/>
        <v/>
      </c>
      <c r="W160" s="13" t="str">
        <f t="shared" si="106"/>
        <v/>
      </c>
      <c r="X160" s="13" t="str">
        <f t="shared" si="107"/>
        <v/>
      </c>
      <c r="Y160" s="13" t="str">
        <f t="shared" si="108"/>
        <v/>
      </c>
      <c r="Z160" s="58" t="str">
        <f t="shared" si="109"/>
        <v/>
      </c>
      <c r="AA160" s="186" t="str">
        <f t="shared" si="110"/>
        <v/>
      </c>
      <c r="AB160" s="186" t="str">
        <f t="shared" si="111"/>
        <v/>
      </c>
      <c r="AC160" s="186" t="str">
        <f t="shared" si="112"/>
        <v/>
      </c>
      <c r="AD160" s="186" t="str">
        <f t="shared" si="113"/>
        <v/>
      </c>
      <c r="AE160" s="186" t="str">
        <f t="shared" si="114"/>
        <v/>
      </c>
      <c r="AF160" s="186" t="str">
        <f t="shared" si="115"/>
        <v/>
      </c>
      <c r="AG160" s="59" t="str">
        <f t="shared" si="116"/>
        <v/>
      </c>
      <c r="AH160" s="58">
        <f t="shared" si="117"/>
        <v>0</v>
      </c>
      <c r="AI160" s="88" t="str">
        <f>IF(ISNUMBER(I160),IF(AND(I160&lt;$H160,$H160&gt;$AH160),IF(I160&gt;$AH160,($H160-I160)*Constants!$G$9,($H160-$AH160)*Constants!$G$9),0),"")</f>
        <v/>
      </c>
      <c r="AJ160" s="88" t="str">
        <f>IF(ISNUMBER(J160),IF(AND(J160&lt;$H160,$H160&gt;$AH160),IF(J160&gt;$AH160,($H160-J160)*Constants!$G$9,($H160-$AH160)*Constants!$G$9),0),"")</f>
        <v/>
      </c>
      <c r="AK160" s="88" t="str">
        <f>IF(ISNUMBER(K160),IF(AND(K160&lt;$H160,$H160&gt;$AH160),IF(K160&gt;$AH160,($H160-K160)*Constants!$G$9,($H160-$AH160)*Constants!$G$9),0),"")</f>
        <v/>
      </c>
      <c r="AL160" s="88" t="str">
        <f>IF(ISNUMBER(L160),IF(AND(L160&lt;$H160,$H160&gt;$AH160),IF(L160&gt;$AH160,($H160-L160)*Constants!$G$9,($H160-$AH160)*Constants!$G$9),0),"")</f>
        <v/>
      </c>
      <c r="AM160" s="88" t="str">
        <f>IF(ISNUMBER(M160),IF(AND(M160&lt;$H160,$H160&gt;$AH160),IF(M160&gt;$AH160,($H160-M160)*Constants!$G$9,($H160-$AH160)*Constants!$G$9),0),"")</f>
        <v/>
      </c>
      <c r="AN160" s="88" t="str">
        <f>IF(ISNUMBER(N160),IF(AND(N160&lt;$H160,$H160&gt;$AH160),IF(N160&gt;$AH160,($H160-N160)*Constants!$G$9,($H160-$AH160)*Constants!$G$9),0),"")</f>
        <v/>
      </c>
      <c r="AO160" s="88" t="str">
        <f>IF(ISNUMBER(I160),IF(AND(I160&lt;$H160,I160&lt;$AH160),IF($H160&gt;$AH160,($AH160-I160)*Constants!$G$10,($H160-I160)*Constants!$G$10),0),"")</f>
        <v/>
      </c>
      <c r="AP160" s="88" t="str">
        <f>IF(ISNUMBER(J160),IF(AND(J160&lt;$H160,J160&lt;$AH160),IF($H160&gt;$AH160,($AH160-J160)*Constants!$G$10,($H160-J160)*Constants!$G$10),0),"")</f>
        <v/>
      </c>
      <c r="AQ160" s="88" t="str">
        <f>IF(ISNUMBER(K160),IF(AND(K160&lt;$H160,K160&lt;$AH160),IF($H160&gt;$AH160,($AH160-K160)*Constants!$G$10,($H160-K160)*Constants!$G$10),0),"")</f>
        <v/>
      </c>
      <c r="AR160" s="88" t="str">
        <f>IF(ISNUMBER(L160),IF(AND(L160&lt;$H160,L160&lt;$AH160),IF($H160&gt;$AH160,($AH160-L160)*Constants!$G$10,($H160-L160)*Constants!$G$10),0),"")</f>
        <v/>
      </c>
      <c r="AS160" s="88" t="str">
        <f>IF(ISNUMBER(M160),IF(AND(M160&lt;$H160,M160&lt;$AH160),IF($H160&gt;$AH160,($AH160-M160)*Constants!$G$10,($H160-M160)*Constants!$G$10),0),"")</f>
        <v/>
      </c>
      <c r="AT160" s="88" t="str">
        <f>IF(ISNUMBER(N160),IF(AND(N160&lt;$H160,N160&lt;$AH160),IF($H160&gt;$AH160,($AH160-N160)*Constants!$G$10,($H160-N160)*Constants!$G$10),0),"")</f>
        <v/>
      </c>
      <c r="AU160" s="88" t="str">
        <f>IF(ISNUMBER(I160),IF(T160="C",(I160-Constants!$E$15-Constants!$E$14)*Constants!$G$11,0),"")</f>
        <v/>
      </c>
      <c r="AV160" s="88" t="str">
        <f>IF(ISNUMBER(J160),IF(U160="C",(J160-Constants!$E$15-Constants!$E$14)*Constants!$G$11,0),"")</f>
        <v/>
      </c>
      <c r="AW160" s="88" t="str">
        <f>IF(ISNUMBER(K160),IF(V160="C",(K160-Constants!$E$15-Constants!$E$14)*Constants!$G$11,0),"")</f>
        <v/>
      </c>
      <c r="AX160" s="88" t="str">
        <f>IF(ISNUMBER(L160),IF(W160="C",(L160-Constants!$E$15-Constants!$E$14)*Constants!$G$11,0),"")</f>
        <v/>
      </c>
      <c r="AY160" s="88" t="str">
        <f>IF(ISNUMBER(M160),IF(X160="C",(M160-Constants!$E$15-Constants!$E$14)*Constants!$G$11,0),"")</f>
        <v/>
      </c>
      <c r="AZ160" s="88" t="str">
        <f>IF(ISNUMBER(N160),IF(Y160="C",(N160-Constants!$E$15-Constants!$E$14)*Constants!$G$11,0),"")</f>
        <v/>
      </c>
      <c r="BA160" s="88" t="str">
        <f t="shared" si="118"/>
        <v/>
      </c>
      <c r="BB160" s="88" t="str">
        <f t="shared" si="119"/>
        <v/>
      </c>
      <c r="BC160" s="88" t="str">
        <f t="shared" si="120"/>
        <v/>
      </c>
      <c r="BD160" s="88" t="str">
        <f t="shared" si="120"/>
        <v/>
      </c>
      <c r="BE160" s="88" t="str">
        <f t="shared" si="121"/>
        <v/>
      </c>
      <c r="BF160" s="62" t="str">
        <f t="shared" si="122"/>
        <v/>
      </c>
      <c r="BG160" s="128" t="str">
        <f t="shared" si="89"/>
        <v/>
      </c>
      <c r="BH160" s="129" t="str">
        <f t="shared" si="90"/>
        <v/>
      </c>
      <c r="BI160" s="129" t="str">
        <f t="shared" si="91"/>
        <v/>
      </c>
      <c r="BJ160" s="129" t="str">
        <f t="shared" si="92"/>
        <v/>
      </c>
      <c r="BK160" s="129" t="str">
        <f t="shared" si="93"/>
        <v/>
      </c>
      <c r="BL160" s="129" t="str">
        <f t="shared" si="94"/>
        <v/>
      </c>
      <c r="BM160" s="129" t="str">
        <f t="shared" si="95"/>
        <v/>
      </c>
      <c r="BN160" s="129" t="str">
        <f t="shared" si="96"/>
        <v/>
      </c>
      <c r="BO160" s="130" t="str">
        <f t="shared" si="97"/>
        <v/>
      </c>
      <c r="BP160" s="18"/>
    </row>
    <row r="161" spans="1:68" x14ac:dyDescent="0.35">
      <c r="A161" s="32"/>
      <c r="B161" s="40"/>
      <c r="C161" s="14"/>
      <c r="D161" s="26">
        <v>1</v>
      </c>
      <c r="E161" s="51" t="s">
        <v>315</v>
      </c>
      <c r="F161" s="49"/>
      <c r="G161" s="47"/>
      <c r="H161" s="47"/>
      <c r="I161" s="47"/>
      <c r="J161" s="47"/>
      <c r="K161" s="47"/>
      <c r="L161" s="47"/>
      <c r="M161" s="47"/>
      <c r="N161" s="50"/>
      <c r="O161" s="69">
        <f t="shared" si="98"/>
        <v>57</v>
      </c>
      <c r="P161" s="70">
        <f t="shared" si="99"/>
        <v>64</v>
      </c>
      <c r="Q161" s="13" t="str">
        <f t="shared" si="100"/>
        <v/>
      </c>
      <c r="R161" s="13" t="str">
        <f t="shared" si="101"/>
        <v/>
      </c>
      <c r="S161" s="13" t="str">
        <f t="shared" si="102"/>
        <v/>
      </c>
      <c r="T161" s="13" t="str">
        <f t="shared" si="103"/>
        <v/>
      </c>
      <c r="U161" s="13" t="str">
        <f t="shared" si="104"/>
        <v/>
      </c>
      <c r="V161" s="13" t="str">
        <f t="shared" si="105"/>
        <v/>
      </c>
      <c r="W161" s="13" t="str">
        <f t="shared" si="106"/>
        <v/>
      </c>
      <c r="X161" s="13" t="str">
        <f t="shared" si="107"/>
        <v/>
      </c>
      <c r="Y161" s="13" t="str">
        <f t="shared" si="108"/>
        <v/>
      </c>
      <c r="Z161" s="58" t="str">
        <f t="shared" si="109"/>
        <v/>
      </c>
      <c r="AA161" s="186" t="str">
        <f t="shared" si="110"/>
        <v/>
      </c>
      <c r="AB161" s="186" t="str">
        <f t="shared" si="111"/>
        <v/>
      </c>
      <c r="AC161" s="186" t="str">
        <f t="shared" si="112"/>
        <v/>
      </c>
      <c r="AD161" s="186" t="str">
        <f t="shared" si="113"/>
        <v/>
      </c>
      <c r="AE161" s="186" t="str">
        <f t="shared" si="114"/>
        <v/>
      </c>
      <c r="AF161" s="186" t="str">
        <f t="shared" si="115"/>
        <v/>
      </c>
      <c r="AG161" s="59" t="str">
        <f t="shared" si="116"/>
        <v/>
      </c>
      <c r="AH161" s="58">
        <f t="shared" si="117"/>
        <v>0</v>
      </c>
      <c r="AI161" s="88" t="str">
        <f>IF(ISNUMBER(I161),IF(AND(I161&lt;$H161,$H161&gt;$AH161),IF(I161&gt;$AH161,($H161-I161)*Constants!$G$9,($H161-$AH161)*Constants!$G$9),0),"")</f>
        <v/>
      </c>
      <c r="AJ161" s="88" t="str">
        <f>IF(ISNUMBER(J161),IF(AND(J161&lt;$H161,$H161&gt;$AH161),IF(J161&gt;$AH161,($H161-J161)*Constants!$G$9,($H161-$AH161)*Constants!$G$9),0),"")</f>
        <v/>
      </c>
      <c r="AK161" s="88" t="str">
        <f>IF(ISNUMBER(K161),IF(AND(K161&lt;$H161,$H161&gt;$AH161),IF(K161&gt;$AH161,($H161-K161)*Constants!$G$9,($H161-$AH161)*Constants!$G$9),0),"")</f>
        <v/>
      </c>
      <c r="AL161" s="88" t="str">
        <f>IF(ISNUMBER(L161),IF(AND(L161&lt;$H161,$H161&gt;$AH161),IF(L161&gt;$AH161,($H161-L161)*Constants!$G$9,($H161-$AH161)*Constants!$G$9),0),"")</f>
        <v/>
      </c>
      <c r="AM161" s="88" t="str">
        <f>IF(ISNUMBER(M161),IF(AND(M161&lt;$H161,$H161&gt;$AH161),IF(M161&gt;$AH161,($H161-M161)*Constants!$G$9,($H161-$AH161)*Constants!$G$9),0),"")</f>
        <v/>
      </c>
      <c r="AN161" s="88" t="str">
        <f>IF(ISNUMBER(N161),IF(AND(N161&lt;$H161,$H161&gt;$AH161),IF(N161&gt;$AH161,($H161-N161)*Constants!$G$9,($H161-$AH161)*Constants!$G$9),0),"")</f>
        <v/>
      </c>
      <c r="AO161" s="88" t="str">
        <f>IF(ISNUMBER(I161),IF(AND(I161&lt;$H161,I161&lt;$AH161),IF($H161&gt;$AH161,($AH161-I161)*Constants!$G$10,($H161-I161)*Constants!$G$10),0),"")</f>
        <v/>
      </c>
      <c r="AP161" s="88" t="str">
        <f>IF(ISNUMBER(J161),IF(AND(J161&lt;$H161,J161&lt;$AH161),IF($H161&gt;$AH161,($AH161-J161)*Constants!$G$10,($H161-J161)*Constants!$G$10),0),"")</f>
        <v/>
      </c>
      <c r="AQ161" s="88" t="str">
        <f>IF(ISNUMBER(K161),IF(AND(K161&lt;$H161,K161&lt;$AH161),IF($H161&gt;$AH161,($AH161-K161)*Constants!$G$10,($H161-K161)*Constants!$G$10),0),"")</f>
        <v/>
      </c>
      <c r="AR161" s="88" t="str">
        <f>IF(ISNUMBER(L161),IF(AND(L161&lt;$H161,L161&lt;$AH161),IF($H161&gt;$AH161,($AH161-L161)*Constants!$G$10,($H161-L161)*Constants!$G$10),0),"")</f>
        <v/>
      </c>
      <c r="AS161" s="88" t="str">
        <f>IF(ISNUMBER(M161),IF(AND(M161&lt;$H161,M161&lt;$AH161),IF($H161&gt;$AH161,($AH161-M161)*Constants!$G$10,($H161-M161)*Constants!$G$10),0),"")</f>
        <v/>
      </c>
      <c r="AT161" s="88" t="str">
        <f>IF(ISNUMBER(N161),IF(AND(N161&lt;$H161,N161&lt;$AH161),IF($H161&gt;$AH161,($AH161-N161)*Constants!$G$10,($H161-N161)*Constants!$G$10),0),"")</f>
        <v/>
      </c>
      <c r="AU161" s="88" t="str">
        <f>IF(ISNUMBER(I161),IF(T161="C",(I161-Constants!$E$15-Constants!$E$14)*Constants!$G$11,0),"")</f>
        <v/>
      </c>
      <c r="AV161" s="88" t="str">
        <f>IF(ISNUMBER(J161),IF(U161="C",(J161-Constants!$E$15-Constants!$E$14)*Constants!$G$11,0),"")</f>
        <v/>
      </c>
      <c r="AW161" s="88" t="str">
        <f>IF(ISNUMBER(K161),IF(V161="C",(K161-Constants!$E$15-Constants!$E$14)*Constants!$G$11,0),"")</f>
        <v/>
      </c>
      <c r="AX161" s="88" t="str">
        <f>IF(ISNUMBER(L161),IF(W161="C",(L161-Constants!$E$15-Constants!$E$14)*Constants!$G$11,0),"")</f>
        <v/>
      </c>
      <c r="AY161" s="88" t="str">
        <f>IF(ISNUMBER(M161),IF(X161="C",(M161-Constants!$E$15-Constants!$E$14)*Constants!$G$11,0),"")</f>
        <v/>
      </c>
      <c r="AZ161" s="88" t="str">
        <f>IF(ISNUMBER(N161),IF(Y161="C",(N161-Constants!$E$15-Constants!$E$14)*Constants!$G$11,0),"")</f>
        <v/>
      </c>
      <c r="BA161" s="88" t="str">
        <f t="shared" si="118"/>
        <v/>
      </c>
      <c r="BB161" s="88" t="str">
        <f t="shared" si="119"/>
        <v/>
      </c>
      <c r="BC161" s="88" t="str">
        <f t="shared" si="120"/>
        <v/>
      </c>
      <c r="BD161" s="88" t="str">
        <f t="shared" si="120"/>
        <v/>
      </c>
      <c r="BE161" s="88" t="str">
        <f t="shared" si="121"/>
        <v/>
      </c>
      <c r="BF161" s="62" t="str">
        <f t="shared" si="122"/>
        <v/>
      </c>
      <c r="BG161" s="128" t="str">
        <f t="shared" si="89"/>
        <v/>
      </c>
      <c r="BH161" s="129" t="str">
        <f t="shared" si="90"/>
        <v/>
      </c>
      <c r="BI161" s="129" t="str">
        <f t="shared" si="91"/>
        <v/>
      </c>
      <c r="BJ161" s="129" t="str">
        <f t="shared" si="92"/>
        <v/>
      </c>
      <c r="BK161" s="129" t="str">
        <f t="shared" si="93"/>
        <v/>
      </c>
      <c r="BL161" s="129" t="str">
        <f t="shared" si="94"/>
        <v/>
      </c>
      <c r="BM161" s="129" t="str">
        <f t="shared" si="95"/>
        <v/>
      </c>
      <c r="BN161" s="129" t="str">
        <f t="shared" si="96"/>
        <v/>
      </c>
      <c r="BO161" s="130" t="str">
        <f t="shared" si="97"/>
        <v/>
      </c>
      <c r="BP161" s="18"/>
    </row>
    <row r="162" spans="1:68" x14ac:dyDescent="0.35">
      <c r="A162" s="32"/>
      <c r="B162" s="40"/>
      <c r="C162" s="14"/>
      <c r="D162" s="26">
        <v>1</v>
      </c>
      <c r="E162" s="51" t="s">
        <v>315</v>
      </c>
      <c r="F162" s="49"/>
      <c r="G162" s="47"/>
      <c r="H162" s="47"/>
      <c r="I162" s="47"/>
      <c r="J162" s="47"/>
      <c r="K162" s="47"/>
      <c r="L162" s="47"/>
      <c r="M162" s="47"/>
      <c r="N162" s="50"/>
      <c r="O162" s="69">
        <f t="shared" si="98"/>
        <v>57</v>
      </c>
      <c r="P162" s="70">
        <f t="shared" si="99"/>
        <v>64</v>
      </c>
      <c r="Q162" s="13" t="str">
        <f t="shared" si="100"/>
        <v/>
      </c>
      <c r="R162" s="13" t="str">
        <f t="shared" si="101"/>
        <v/>
      </c>
      <c r="S162" s="13" t="str">
        <f t="shared" si="102"/>
        <v/>
      </c>
      <c r="T162" s="13" t="str">
        <f t="shared" si="103"/>
        <v/>
      </c>
      <c r="U162" s="13" t="str">
        <f t="shared" si="104"/>
        <v/>
      </c>
      <c r="V162" s="13" t="str">
        <f t="shared" si="105"/>
        <v/>
      </c>
      <c r="W162" s="13" t="str">
        <f t="shared" si="106"/>
        <v/>
      </c>
      <c r="X162" s="13" t="str">
        <f t="shared" si="107"/>
        <v/>
      </c>
      <c r="Y162" s="13" t="str">
        <f t="shared" si="108"/>
        <v/>
      </c>
      <c r="Z162" s="58" t="str">
        <f t="shared" si="109"/>
        <v/>
      </c>
      <c r="AA162" s="186" t="str">
        <f t="shared" si="110"/>
        <v/>
      </c>
      <c r="AB162" s="186" t="str">
        <f t="shared" si="111"/>
        <v/>
      </c>
      <c r="AC162" s="186" t="str">
        <f t="shared" si="112"/>
        <v/>
      </c>
      <c r="AD162" s="186" t="str">
        <f t="shared" si="113"/>
        <v/>
      </c>
      <c r="AE162" s="186" t="str">
        <f t="shared" si="114"/>
        <v/>
      </c>
      <c r="AF162" s="186" t="str">
        <f t="shared" si="115"/>
        <v/>
      </c>
      <c r="AG162" s="59" t="str">
        <f t="shared" si="116"/>
        <v/>
      </c>
      <c r="AH162" s="58">
        <f t="shared" si="117"/>
        <v>0</v>
      </c>
      <c r="AI162" s="88" t="str">
        <f>IF(ISNUMBER(I162),IF(AND(I162&lt;$H162,$H162&gt;$AH162),IF(I162&gt;$AH162,($H162-I162)*Constants!$G$9,($H162-$AH162)*Constants!$G$9),0),"")</f>
        <v/>
      </c>
      <c r="AJ162" s="88" t="str">
        <f>IF(ISNUMBER(J162),IF(AND(J162&lt;$H162,$H162&gt;$AH162),IF(J162&gt;$AH162,($H162-J162)*Constants!$G$9,($H162-$AH162)*Constants!$G$9),0),"")</f>
        <v/>
      </c>
      <c r="AK162" s="88" t="str">
        <f>IF(ISNUMBER(K162),IF(AND(K162&lt;$H162,$H162&gt;$AH162),IF(K162&gt;$AH162,($H162-K162)*Constants!$G$9,($H162-$AH162)*Constants!$G$9),0),"")</f>
        <v/>
      </c>
      <c r="AL162" s="88" t="str">
        <f>IF(ISNUMBER(L162),IF(AND(L162&lt;$H162,$H162&gt;$AH162),IF(L162&gt;$AH162,($H162-L162)*Constants!$G$9,($H162-$AH162)*Constants!$G$9),0),"")</f>
        <v/>
      </c>
      <c r="AM162" s="88" t="str">
        <f>IF(ISNUMBER(M162),IF(AND(M162&lt;$H162,$H162&gt;$AH162),IF(M162&gt;$AH162,($H162-M162)*Constants!$G$9,($H162-$AH162)*Constants!$G$9),0),"")</f>
        <v/>
      </c>
      <c r="AN162" s="88" t="str">
        <f>IF(ISNUMBER(N162),IF(AND(N162&lt;$H162,$H162&gt;$AH162),IF(N162&gt;$AH162,($H162-N162)*Constants!$G$9,($H162-$AH162)*Constants!$G$9),0),"")</f>
        <v/>
      </c>
      <c r="AO162" s="88" t="str">
        <f>IF(ISNUMBER(I162),IF(AND(I162&lt;$H162,I162&lt;$AH162),IF($H162&gt;$AH162,($AH162-I162)*Constants!$G$10,($H162-I162)*Constants!$G$10),0),"")</f>
        <v/>
      </c>
      <c r="AP162" s="88" t="str">
        <f>IF(ISNUMBER(J162),IF(AND(J162&lt;$H162,J162&lt;$AH162),IF($H162&gt;$AH162,($AH162-J162)*Constants!$G$10,($H162-J162)*Constants!$G$10),0),"")</f>
        <v/>
      </c>
      <c r="AQ162" s="88" t="str">
        <f>IF(ISNUMBER(K162),IF(AND(K162&lt;$H162,K162&lt;$AH162),IF($H162&gt;$AH162,($AH162-K162)*Constants!$G$10,($H162-K162)*Constants!$G$10),0),"")</f>
        <v/>
      </c>
      <c r="AR162" s="88" t="str">
        <f>IF(ISNUMBER(L162),IF(AND(L162&lt;$H162,L162&lt;$AH162),IF($H162&gt;$AH162,($AH162-L162)*Constants!$G$10,($H162-L162)*Constants!$G$10),0),"")</f>
        <v/>
      </c>
      <c r="AS162" s="88" t="str">
        <f>IF(ISNUMBER(M162),IF(AND(M162&lt;$H162,M162&lt;$AH162),IF($H162&gt;$AH162,($AH162-M162)*Constants!$G$10,($H162-M162)*Constants!$G$10),0),"")</f>
        <v/>
      </c>
      <c r="AT162" s="88" t="str">
        <f>IF(ISNUMBER(N162),IF(AND(N162&lt;$H162,N162&lt;$AH162),IF($H162&gt;$AH162,($AH162-N162)*Constants!$G$10,($H162-N162)*Constants!$G$10),0),"")</f>
        <v/>
      </c>
      <c r="AU162" s="88" t="str">
        <f>IF(ISNUMBER(I162),IF(T162="C",(I162-Constants!$E$15-Constants!$E$14)*Constants!$G$11,0),"")</f>
        <v/>
      </c>
      <c r="AV162" s="88" t="str">
        <f>IF(ISNUMBER(J162),IF(U162="C",(J162-Constants!$E$15-Constants!$E$14)*Constants!$G$11,0),"")</f>
        <v/>
      </c>
      <c r="AW162" s="88" t="str">
        <f>IF(ISNUMBER(K162),IF(V162="C",(K162-Constants!$E$15-Constants!$E$14)*Constants!$G$11,0),"")</f>
        <v/>
      </c>
      <c r="AX162" s="88" t="str">
        <f>IF(ISNUMBER(L162),IF(W162="C",(L162-Constants!$E$15-Constants!$E$14)*Constants!$G$11,0),"")</f>
        <v/>
      </c>
      <c r="AY162" s="88" t="str">
        <f>IF(ISNUMBER(M162),IF(X162="C",(M162-Constants!$E$15-Constants!$E$14)*Constants!$G$11,0),"")</f>
        <v/>
      </c>
      <c r="AZ162" s="88" t="str">
        <f>IF(ISNUMBER(N162),IF(Y162="C",(N162-Constants!$E$15-Constants!$E$14)*Constants!$G$11,0),"")</f>
        <v/>
      </c>
      <c r="BA162" s="88" t="str">
        <f t="shared" si="118"/>
        <v/>
      </c>
      <c r="BB162" s="88" t="str">
        <f t="shared" si="119"/>
        <v/>
      </c>
      <c r="BC162" s="88" t="str">
        <f t="shared" si="120"/>
        <v/>
      </c>
      <c r="BD162" s="88" t="str">
        <f t="shared" si="120"/>
        <v/>
      </c>
      <c r="BE162" s="88" t="str">
        <f t="shared" si="121"/>
        <v/>
      </c>
      <c r="BF162" s="62" t="str">
        <f t="shared" si="122"/>
        <v/>
      </c>
      <c r="BG162" s="128" t="str">
        <f t="shared" si="89"/>
        <v/>
      </c>
      <c r="BH162" s="129" t="str">
        <f t="shared" si="90"/>
        <v/>
      </c>
      <c r="BI162" s="129" t="str">
        <f t="shared" si="91"/>
        <v/>
      </c>
      <c r="BJ162" s="129" t="str">
        <f t="shared" si="92"/>
        <v/>
      </c>
      <c r="BK162" s="129" t="str">
        <f t="shared" si="93"/>
        <v/>
      </c>
      <c r="BL162" s="129" t="str">
        <f t="shared" si="94"/>
        <v/>
      </c>
      <c r="BM162" s="129" t="str">
        <f t="shared" si="95"/>
        <v/>
      </c>
      <c r="BN162" s="129" t="str">
        <f t="shared" si="96"/>
        <v/>
      </c>
      <c r="BO162" s="130" t="str">
        <f t="shared" si="97"/>
        <v/>
      </c>
      <c r="BP162" s="18"/>
    </row>
    <row r="163" spans="1:68" x14ac:dyDescent="0.35">
      <c r="A163" s="32"/>
      <c r="B163" s="40"/>
      <c r="C163" s="14"/>
      <c r="D163" s="26">
        <v>1</v>
      </c>
      <c r="E163" s="51" t="s">
        <v>315</v>
      </c>
      <c r="F163" s="49"/>
      <c r="G163" s="47"/>
      <c r="H163" s="47"/>
      <c r="I163" s="47"/>
      <c r="J163" s="47"/>
      <c r="K163" s="47"/>
      <c r="L163" s="47"/>
      <c r="M163" s="47"/>
      <c r="N163" s="50"/>
      <c r="O163" s="69">
        <f t="shared" si="98"/>
        <v>57</v>
      </c>
      <c r="P163" s="70">
        <f t="shared" si="99"/>
        <v>64</v>
      </c>
      <c r="Q163" s="13" t="str">
        <f t="shared" si="100"/>
        <v/>
      </c>
      <c r="R163" s="13" t="str">
        <f t="shared" si="101"/>
        <v/>
      </c>
      <c r="S163" s="13" t="str">
        <f t="shared" si="102"/>
        <v/>
      </c>
      <c r="T163" s="13" t="str">
        <f t="shared" si="103"/>
        <v/>
      </c>
      <c r="U163" s="13" t="str">
        <f t="shared" si="104"/>
        <v/>
      </c>
      <c r="V163" s="13" t="str">
        <f t="shared" si="105"/>
        <v/>
      </c>
      <c r="W163" s="13" t="str">
        <f t="shared" si="106"/>
        <v/>
      </c>
      <c r="X163" s="13" t="str">
        <f t="shared" si="107"/>
        <v/>
      </c>
      <c r="Y163" s="13" t="str">
        <f t="shared" si="108"/>
        <v/>
      </c>
      <c r="Z163" s="58" t="str">
        <f t="shared" si="109"/>
        <v/>
      </c>
      <c r="AA163" s="186" t="str">
        <f t="shared" si="110"/>
        <v/>
      </c>
      <c r="AB163" s="186" t="str">
        <f t="shared" si="111"/>
        <v/>
      </c>
      <c r="AC163" s="186" t="str">
        <f t="shared" si="112"/>
        <v/>
      </c>
      <c r="AD163" s="186" t="str">
        <f t="shared" si="113"/>
        <v/>
      </c>
      <c r="AE163" s="186" t="str">
        <f t="shared" si="114"/>
        <v/>
      </c>
      <c r="AF163" s="186" t="str">
        <f t="shared" si="115"/>
        <v/>
      </c>
      <c r="AG163" s="59" t="str">
        <f t="shared" si="116"/>
        <v/>
      </c>
      <c r="AH163" s="58">
        <f t="shared" si="117"/>
        <v>0</v>
      </c>
      <c r="AI163" s="88" t="str">
        <f>IF(ISNUMBER(I163),IF(AND(I163&lt;$H163,$H163&gt;$AH163),IF(I163&gt;$AH163,($H163-I163)*Constants!$G$9,($H163-$AH163)*Constants!$G$9),0),"")</f>
        <v/>
      </c>
      <c r="AJ163" s="88" t="str">
        <f>IF(ISNUMBER(J163),IF(AND(J163&lt;$H163,$H163&gt;$AH163),IF(J163&gt;$AH163,($H163-J163)*Constants!$G$9,($H163-$AH163)*Constants!$G$9),0),"")</f>
        <v/>
      </c>
      <c r="AK163" s="88" t="str">
        <f>IF(ISNUMBER(K163),IF(AND(K163&lt;$H163,$H163&gt;$AH163),IF(K163&gt;$AH163,($H163-K163)*Constants!$G$9,($H163-$AH163)*Constants!$G$9),0),"")</f>
        <v/>
      </c>
      <c r="AL163" s="88" t="str">
        <f>IF(ISNUMBER(L163),IF(AND(L163&lt;$H163,$H163&gt;$AH163),IF(L163&gt;$AH163,($H163-L163)*Constants!$G$9,($H163-$AH163)*Constants!$G$9),0),"")</f>
        <v/>
      </c>
      <c r="AM163" s="88" t="str">
        <f>IF(ISNUMBER(M163),IF(AND(M163&lt;$H163,$H163&gt;$AH163),IF(M163&gt;$AH163,($H163-M163)*Constants!$G$9,($H163-$AH163)*Constants!$G$9),0),"")</f>
        <v/>
      </c>
      <c r="AN163" s="88" t="str">
        <f>IF(ISNUMBER(N163),IF(AND(N163&lt;$H163,$H163&gt;$AH163),IF(N163&gt;$AH163,($H163-N163)*Constants!$G$9,($H163-$AH163)*Constants!$G$9),0),"")</f>
        <v/>
      </c>
      <c r="AO163" s="88" t="str">
        <f>IF(ISNUMBER(I163),IF(AND(I163&lt;$H163,I163&lt;$AH163),IF($H163&gt;$AH163,($AH163-I163)*Constants!$G$10,($H163-I163)*Constants!$G$10),0),"")</f>
        <v/>
      </c>
      <c r="AP163" s="88" t="str">
        <f>IF(ISNUMBER(J163),IF(AND(J163&lt;$H163,J163&lt;$AH163),IF($H163&gt;$AH163,($AH163-J163)*Constants!$G$10,($H163-J163)*Constants!$G$10),0),"")</f>
        <v/>
      </c>
      <c r="AQ163" s="88" t="str">
        <f>IF(ISNUMBER(K163),IF(AND(K163&lt;$H163,K163&lt;$AH163),IF($H163&gt;$AH163,($AH163-K163)*Constants!$G$10,($H163-K163)*Constants!$G$10),0),"")</f>
        <v/>
      </c>
      <c r="AR163" s="88" t="str">
        <f>IF(ISNUMBER(L163),IF(AND(L163&lt;$H163,L163&lt;$AH163),IF($H163&gt;$AH163,($AH163-L163)*Constants!$G$10,($H163-L163)*Constants!$G$10),0),"")</f>
        <v/>
      </c>
      <c r="AS163" s="88" t="str">
        <f>IF(ISNUMBER(M163),IF(AND(M163&lt;$H163,M163&lt;$AH163),IF($H163&gt;$AH163,($AH163-M163)*Constants!$G$10,($H163-M163)*Constants!$G$10),0),"")</f>
        <v/>
      </c>
      <c r="AT163" s="88" t="str">
        <f>IF(ISNUMBER(N163),IF(AND(N163&lt;$H163,N163&lt;$AH163),IF($H163&gt;$AH163,($AH163-N163)*Constants!$G$10,($H163-N163)*Constants!$G$10),0),"")</f>
        <v/>
      </c>
      <c r="AU163" s="88" t="str">
        <f>IF(ISNUMBER(I163),IF(T163="C",(I163-Constants!$E$15-Constants!$E$14)*Constants!$G$11,0),"")</f>
        <v/>
      </c>
      <c r="AV163" s="88" t="str">
        <f>IF(ISNUMBER(J163),IF(U163="C",(J163-Constants!$E$15-Constants!$E$14)*Constants!$G$11,0),"")</f>
        <v/>
      </c>
      <c r="AW163" s="88" t="str">
        <f>IF(ISNUMBER(K163),IF(V163="C",(K163-Constants!$E$15-Constants!$E$14)*Constants!$G$11,0),"")</f>
        <v/>
      </c>
      <c r="AX163" s="88" t="str">
        <f>IF(ISNUMBER(L163),IF(W163="C",(L163-Constants!$E$15-Constants!$E$14)*Constants!$G$11,0),"")</f>
        <v/>
      </c>
      <c r="AY163" s="88" t="str">
        <f>IF(ISNUMBER(M163),IF(X163="C",(M163-Constants!$E$15-Constants!$E$14)*Constants!$G$11,0),"")</f>
        <v/>
      </c>
      <c r="AZ163" s="88" t="str">
        <f>IF(ISNUMBER(N163),IF(Y163="C",(N163-Constants!$E$15-Constants!$E$14)*Constants!$G$11,0),"")</f>
        <v/>
      </c>
      <c r="BA163" s="88" t="str">
        <f t="shared" si="118"/>
        <v/>
      </c>
      <c r="BB163" s="88" t="str">
        <f t="shared" si="119"/>
        <v/>
      </c>
      <c r="BC163" s="88" t="str">
        <f t="shared" si="120"/>
        <v/>
      </c>
      <c r="BD163" s="88" t="str">
        <f t="shared" si="120"/>
        <v/>
      </c>
      <c r="BE163" s="88" t="str">
        <f t="shared" si="121"/>
        <v/>
      </c>
      <c r="BF163" s="62" t="str">
        <f t="shared" si="122"/>
        <v/>
      </c>
      <c r="BG163" s="128" t="str">
        <f t="shared" ref="BG163:BG194" si="123">IF(ISNUMBER(F163),VLOOKUP(F163,QALYs,2),"")</f>
        <v/>
      </c>
      <c r="BH163" s="129" t="str">
        <f t="shared" ref="BH163:BH194" si="124">IF(ISNUMBER(G163),VLOOKUP(G163,QALYs,2),"")</f>
        <v/>
      </c>
      <c r="BI163" s="129" t="str">
        <f t="shared" ref="BI163:BI194" si="125">IF(ISNUMBER(H163),VLOOKUP(H163,QALYs,2),"")</f>
        <v/>
      </c>
      <c r="BJ163" s="129" t="str">
        <f t="shared" ref="BJ163:BJ194" si="126">IF(ISNUMBER(I163),VLOOKUP(I163,QALYs,2),"")</f>
        <v/>
      </c>
      <c r="BK163" s="129" t="str">
        <f t="shared" ref="BK163:BK194" si="127">IF(ISNUMBER(J163),VLOOKUP(J163,QALYs,2),"")</f>
        <v/>
      </c>
      <c r="BL163" s="129" t="str">
        <f t="shared" ref="BL163:BL194" si="128">IF(ISNUMBER(K163),VLOOKUP(K163,QALYs,2),"")</f>
        <v/>
      </c>
      <c r="BM163" s="129" t="str">
        <f t="shared" ref="BM163:BM194" si="129">IF(ISNUMBER(L163),VLOOKUP(L163,QALYs,2),"")</f>
        <v/>
      </c>
      <c r="BN163" s="129" t="str">
        <f t="shared" ref="BN163:BN194" si="130">IF(ISNUMBER(M163),VLOOKUP(M163,QALYs,2),"")</f>
        <v/>
      </c>
      <c r="BO163" s="130" t="str">
        <f t="shared" ref="BO163:BO194" si="131">IF(ISNUMBER(N163),VLOOKUP(N163,QALYs,2),"")</f>
        <v/>
      </c>
      <c r="BP163" s="18"/>
    </row>
    <row r="164" spans="1:68" x14ac:dyDescent="0.35">
      <c r="A164" s="32"/>
      <c r="B164" s="40"/>
      <c r="C164" s="14"/>
      <c r="D164" s="26">
        <v>1</v>
      </c>
      <c r="E164" s="51" t="s">
        <v>315</v>
      </c>
      <c r="F164" s="49"/>
      <c r="G164" s="47"/>
      <c r="H164" s="47"/>
      <c r="I164" s="47"/>
      <c r="J164" s="47"/>
      <c r="K164" s="47"/>
      <c r="L164" s="47"/>
      <c r="M164" s="47"/>
      <c r="N164" s="50"/>
      <c r="O164" s="69">
        <f t="shared" si="98"/>
        <v>57</v>
      </c>
      <c r="P164" s="70">
        <f t="shared" si="99"/>
        <v>64</v>
      </c>
      <c r="Q164" s="13" t="str">
        <f t="shared" si="100"/>
        <v/>
      </c>
      <c r="R164" s="13" t="str">
        <f t="shared" si="101"/>
        <v/>
      </c>
      <c r="S164" s="13" t="str">
        <f t="shared" si="102"/>
        <v/>
      </c>
      <c r="T164" s="13" t="str">
        <f t="shared" si="103"/>
        <v/>
      </c>
      <c r="U164" s="13" t="str">
        <f t="shared" si="104"/>
        <v/>
      </c>
      <c r="V164" s="13" t="str">
        <f t="shared" si="105"/>
        <v/>
      </c>
      <c r="W164" s="13" t="str">
        <f t="shared" si="106"/>
        <v/>
      </c>
      <c r="X164" s="13" t="str">
        <f t="shared" si="107"/>
        <v/>
      </c>
      <c r="Y164" s="13" t="str">
        <f t="shared" si="108"/>
        <v/>
      </c>
      <c r="Z164" s="58" t="str">
        <f t="shared" si="109"/>
        <v/>
      </c>
      <c r="AA164" s="186" t="str">
        <f t="shared" si="110"/>
        <v/>
      </c>
      <c r="AB164" s="186" t="str">
        <f t="shared" si="111"/>
        <v/>
      </c>
      <c r="AC164" s="186" t="str">
        <f t="shared" si="112"/>
        <v/>
      </c>
      <c r="AD164" s="186" t="str">
        <f t="shared" si="113"/>
        <v/>
      </c>
      <c r="AE164" s="186" t="str">
        <f t="shared" si="114"/>
        <v/>
      </c>
      <c r="AF164" s="186" t="str">
        <f t="shared" si="115"/>
        <v/>
      </c>
      <c r="AG164" s="59" t="str">
        <f t="shared" si="116"/>
        <v/>
      </c>
      <c r="AH164" s="58">
        <f t="shared" si="117"/>
        <v>0</v>
      </c>
      <c r="AI164" s="88" t="str">
        <f>IF(ISNUMBER(I164),IF(AND(I164&lt;$H164,$H164&gt;$AH164),IF(I164&gt;$AH164,($H164-I164)*Constants!$G$9,($H164-$AH164)*Constants!$G$9),0),"")</f>
        <v/>
      </c>
      <c r="AJ164" s="88" t="str">
        <f>IF(ISNUMBER(J164),IF(AND(J164&lt;$H164,$H164&gt;$AH164),IF(J164&gt;$AH164,($H164-J164)*Constants!$G$9,($H164-$AH164)*Constants!$G$9),0),"")</f>
        <v/>
      </c>
      <c r="AK164" s="88" t="str">
        <f>IF(ISNUMBER(K164),IF(AND(K164&lt;$H164,$H164&gt;$AH164),IF(K164&gt;$AH164,($H164-K164)*Constants!$G$9,($H164-$AH164)*Constants!$G$9),0),"")</f>
        <v/>
      </c>
      <c r="AL164" s="88" t="str">
        <f>IF(ISNUMBER(L164),IF(AND(L164&lt;$H164,$H164&gt;$AH164),IF(L164&gt;$AH164,($H164-L164)*Constants!$G$9,($H164-$AH164)*Constants!$G$9),0),"")</f>
        <v/>
      </c>
      <c r="AM164" s="88" t="str">
        <f>IF(ISNUMBER(M164),IF(AND(M164&lt;$H164,$H164&gt;$AH164),IF(M164&gt;$AH164,($H164-M164)*Constants!$G$9,($H164-$AH164)*Constants!$G$9),0),"")</f>
        <v/>
      </c>
      <c r="AN164" s="88" t="str">
        <f>IF(ISNUMBER(N164),IF(AND(N164&lt;$H164,$H164&gt;$AH164),IF(N164&gt;$AH164,($H164-N164)*Constants!$G$9,($H164-$AH164)*Constants!$G$9),0),"")</f>
        <v/>
      </c>
      <c r="AO164" s="88" t="str">
        <f>IF(ISNUMBER(I164),IF(AND(I164&lt;$H164,I164&lt;$AH164),IF($H164&gt;$AH164,($AH164-I164)*Constants!$G$10,($H164-I164)*Constants!$G$10),0),"")</f>
        <v/>
      </c>
      <c r="AP164" s="88" t="str">
        <f>IF(ISNUMBER(J164),IF(AND(J164&lt;$H164,J164&lt;$AH164),IF($H164&gt;$AH164,($AH164-J164)*Constants!$G$10,($H164-J164)*Constants!$G$10),0),"")</f>
        <v/>
      </c>
      <c r="AQ164" s="88" t="str">
        <f>IF(ISNUMBER(K164),IF(AND(K164&lt;$H164,K164&lt;$AH164),IF($H164&gt;$AH164,($AH164-K164)*Constants!$G$10,($H164-K164)*Constants!$G$10),0),"")</f>
        <v/>
      </c>
      <c r="AR164" s="88" t="str">
        <f>IF(ISNUMBER(L164),IF(AND(L164&lt;$H164,L164&lt;$AH164),IF($H164&gt;$AH164,($AH164-L164)*Constants!$G$10,($H164-L164)*Constants!$G$10),0),"")</f>
        <v/>
      </c>
      <c r="AS164" s="88" t="str">
        <f>IF(ISNUMBER(M164),IF(AND(M164&lt;$H164,M164&lt;$AH164),IF($H164&gt;$AH164,($AH164-M164)*Constants!$G$10,($H164-M164)*Constants!$G$10),0),"")</f>
        <v/>
      </c>
      <c r="AT164" s="88" t="str">
        <f>IF(ISNUMBER(N164),IF(AND(N164&lt;$H164,N164&lt;$AH164),IF($H164&gt;$AH164,($AH164-N164)*Constants!$G$10,($H164-N164)*Constants!$G$10),0),"")</f>
        <v/>
      </c>
      <c r="AU164" s="88" t="str">
        <f>IF(ISNUMBER(I164),IF(T164="C",(I164-Constants!$E$15-Constants!$E$14)*Constants!$G$11,0),"")</f>
        <v/>
      </c>
      <c r="AV164" s="88" t="str">
        <f>IF(ISNUMBER(J164),IF(U164="C",(J164-Constants!$E$15-Constants!$E$14)*Constants!$G$11,0),"")</f>
        <v/>
      </c>
      <c r="AW164" s="88" t="str">
        <f>IF(ISNUMBER(K164),IF(V164="C",(K164-Constants!$E$15-Constants!$E$14)*Constants!$G$11,0),"")</f>
        <v/>
      </c>
      <c r="AX164" s="88" t="str">
        <f>IF(ISNUMBER(L164),IF(W164="C",(L164-Constants!$E$15-Constants!$E$14)*Constants!$G$11,0),"")</f>
        <v/>
      </c>
      <c r="AY164" s="88" t="str">
        <f>IF(ISNUMBER(M164),IF(X164="C",(M164-Constants!$E$15-Constants!$E$14)*Constants!$G$11,0),"")</f>
        <v/>
      </c>
      <c r="AZ164" s="88" t="str">
        <f>IF(ISNUMBER(N164),IF(Y164="C",(N164-Constants!$E$15-Constants!$E$14)*Constants!$G$11,0),"")</f>
        <v/>
      </c>
      <c r="BA164" s="88" t="str">
        <f t="shared" si="118"/>
        <v/>
      </c>
      <c r="BB164" s="88" t="str">
        <f t="shared" si="119"/>
        <v/>
      </c>
      <c r="BC164" s="88" t="str">
        <f t="shared" si="120"/>
        <v/>
      </c>
      <c r="BD164" s="88" t="str">
        <f t="shared" si="120"/>
        <v/>
      </c>
      <c r="BE164" s="88" t="str">
        <f t="shared" si="121"/>
        <v/>
      </c>
      <c r="BF164" s="62" t="str">
        <f t="shared" si="122"/>
        <v/>
      </c>
      <c r="BG164" s="128" t="str">
        <f t="shared" si="123"/>
        <v/>
      </c>
      <c r="BH164" s="129" t="str">
        <f t="shared" si="124"/>
        <v/>
      </c>
      <c r="BI164" s="129" t="str">
        <f t="shared" si="125"/>
        <v/>
      </c>
      <c r="BJ164" s="129" t="str">
        <f t="shared" si="126"/>
        <v/>
      </c>
      <c r="BK164" s="129" t="str">
        <f t="shared" si="127"/>
        <v/>
      </c>
      <c r="BL164" s="129" t="str">
        <f t="shared" si="128"/>
        <v/>
      </c>
      <c r="BM164" s="129" t="str">
        <f t="shared" si="129"/>
        <v/>
      </c>
      <c r="BN164" s="129" t="str">
        <f t="shared" si="130"/>
        <v/>
      </c>
      <c r="BO164" s="130" t="str">
        <f t="shared" si="131"/>
        <v/>
      </c>
      <c r="BP164" s="18"/>
    </row>
    <row r="165" spans="1:68" x14ac:dyDescent="0.35">
      <c r="A165" s="32"/>
      <c r="B165" s="40"/>
      <c r="C165" s="14"/>
      <c r="D165" s="26">
        <v>1</v>
      </c>
      <c r="E165" s="51" t="s">
        <v>315</v>
      </c>
      <c r="F165" s="49"/>
      <c r="G165" s="47"/>
      <c r="H165" s="47"/>
      <c r="I165" s="47"/>
      <c r="J165" s="47"/>
      <c r="K165" s="47"/>
      <c r="L165" s="47"/>
      <c r="M165" s="47"/>
      <c r="N165" s="50"/>
      <c r="O165" s="69">
        <f t="shared" si="98"/>
        <v>57</v>
      </c>
      <c r="P165" s="70">
        <f t="shared" si="99"/>
        <v>64</v>
      </c>
      <c r="Q165" s="13" t="str">
        <f t="shared" si="100"/>
        <v/>
      </c>
      <c r="R165" s="13" t="str">
        <f t="shared" si="101"/>
        <v/>
      </c>
      <c r="S165" s="13" t="str">
        <f t="shared" si="102"/>
        <v/>
      </c>
      <c r="T165" s="13" t="str">
        <f t="shared" si="103"/>
        <v/>
      </c>
      <c r="U165" s="13" t="str">
        <f t="shared" si="104"/>
        <v/>
      </c>
      <c r="V165" s="13" t="str">
        <f t="shared" si="105"/>
        <v/>
      </c>
      <c r="W165" s="13" t="str">
        <f t="shared" si="106"/>
        <v/>
      </c>
      <c r="X165" s="13" t="str">
        <f t="shared" si="107"/>
        <v/>
      </c>
      <c r="Y165" s="13" t="str">
        <f t="shared" si="108"/>
        <v/>
      </c>
      <c r="Z165" s="58" t="str">
        <f t="shared" si="109"/>
        <v/>
      </c>
      <c r="AA165" s="186" t="str">
        <f t="shared" si="110"/>
        <v/>
      </c>
      <c r="AB165" s="186" t="str">
        <f t="shared" si="111"/>
        <v/>
      </c>
      <c r="AC165" s="186" t="str">
        <f t="shared" si="112"/>
        <v/>
      </c>
      <c r="AD165" s="186" t="str">
        <f t="shared" si="113"/>
        <v/>
      </c>
      <c r="AE165" s="186" t="str">
        <f t="shared" si="114"/>
        <v/>
      </c>
      <c r="AF165" s="186" t="str">
        <f t="shared" si="115"/>
        <v/>
      </c>
      <c r="AG165" s="59" t="str">
        <f t="shared" si="116"/>
        <v/>
      </c>
      <c r="AH165" s="58">
        <f t="shared" si="117"/>
        <v>0</v>
      </c>
      <c r="AI165" s="88" t="str">
        <f>IF(ISNUMBER(I165),IF(AND(I165&lt;$H165,$H165&gt;$AH165),IF(I165&gt;$AH165,($H165-I165)*Constants!$G$9,($H165-$AH165)*Constants!$G$9),0),"")</f>
        <v/>
      </c>
      <c r="AJ165" s="88" t="str">
        <f>IF(ISNUMBER(J165),IF(AND(J165&lt;$H165,$H165&gt;$AH165),IF(J165&gt;$AH165,($H165-J165)*Constants!$G$9,($H165-$AH165)*Constants!$G$9),0),"")</f>
        <v/>
      </c>
      <c r="AK165" s="88" t="str">
        <f>IF(ISNUMBER(K165),IF(AND(K165&lt;$H165,$H165&gt;$AH165),IF(K165&gt;$AH165,($H165-K165)*Constants!$G$9,($H165-$AH165)*Constants!$G$9),0),"")</f>
        <v/>
      </c>
      <c r="AL165" s="88" t="str">
        <f>IF(ISNUMBER(L165),IF(AND(L165&lt;$H165,$H165&gt;$AH165),IF(L165&gt;$AH165,($H165-L165)*Constants!$G$9,($H165-$AH165)*Constants!$G$9),0),"")</f>
        <v/>
      </c>
      <c r="AM165" s="88" t="str">
        <f>IF(ISNUMBER(M165),IF(AND(M165&lt;$H165,$H165&gt;$AH165),IF(M165&gt;$AH165,($H165-M165)*Constants!$G$9,($H165-$AH165)*Constants!$G$9),0),"")</f>
        <v/>
      </c>
      <c r="AN165" s="88" t="str">
        <f>IF(ISNUMBER(N165),IF(AND(N165&lt;$H165,$H165&gt;$AH165),IF(N165&gt;$AH165,($H165-N165)*Constants!$G$9,($H165-$AH165)*Constants!$G$9),0),"")</f>
        <v/>
      </c>
      <c r="AO165" s="88" t="str">
        <f>IF(ISNUMBER(I165),IF(AND(I165&lt;$H165,I165&lt;$AH165),IF($H165&gt;$AH165,($AH165-I165)*Constants!$G$10,($H165-I165)*Constants!$G$10),0),"")</f>
        <v/>
      </c>
      <c r="AP165" s="88" t="str">
        <f>IF(ISNUMBER(J165),IF(AND(J165&lt;$H165,J165&lt;$AH165),IF($H165&gt;$AH165,($AH165-J165)*Constants!$G$10,($H165-J165)*Constants!$G$10),0),"")</f>
        <v/>
      </c>
      <c r="AQ165" s="88" t="str">
        <f>IF(ISNUMBER(K165),IF(AND(K165&lt;$H165,K165&lt;$AH165),IF($H165&gt;$AH165,($AH165-K165)*Constants!$G$10,($H165-K165)*Constants!$G$10),0),"")</f>
        <v/>
      </c>
      <c r="AR165" s="88" t="str">
        <f>IF(ISNUMBER(L165),IF(AND(L165&lt;$H165,L165&lt;$AH165),IF($H165&gt;$AH165,($AH165-L165)*Constants!$G$10,($H165-L165)*Constants!$G$10),0),"")</f>
        <v/>
      </c>
      <c r="AS165" s="88" t="str">
        <f>IF(ISNUMBER(M165),IF(AND(M165&lt;$H165,M165&lt;$AH165),IF($H165&gt;$AH165,($AH165-M165)*Constants!$G$10,($H165-M165)*Constants!$G$10),0),"")</f>
        <v/>
      </c>
      <c r="AT165" s="88" t="str">
        <f>IF(ISNUMBER(N165),IF(AND(N165&lt;$H165,N165&lt;$AH165),IF($H165&gt;$AH165,($AH165-N165)*Constants!$G$10,($H165-N165)*Constants!$G$10),0),"")</f>
        <v/>
      </c>
      <c r="AU165" s="88" t="str">
        <f>IF(ISNUMBER(I165),IF(T165="C",(I165-Constants!$E$15-Constants!$E$14)*Constants!$G$11,0),"")</f>
        <v/>
      </c>
      <c r="AV165" s="88" t="str">
        <f>IF(ISNUMBER(J165),IF(U165="C",(J165-Constants!$E$15-Constants!$E$14)*Constants!$G$11,0),"")</f>
        <v/>
      </c>
      <c r="AW165" s="88" t="str">
        <f>IF(ISNUMBER(K165),IF(V165="C",(K165-Constants!$E$15-Constants!$E$14)*Constants!$G$11,0),"")</f>
        <v/>
      </c>
      <c r="AX165" s="88" t="str">
        <f>IF(ISNUMBER(L165),IF(W165="C",(L165-Constants!$E$15-Constants!$E$14)*Constants!$G$11,0),"")</f>
        <v/>
      </c>
      <c r="AY165" s="88" t="str">
        <f>IF(ISNUMBER(M165),IF(X165="C",(M165-Constants!$E$15-Constants!$E$14)*Constants!$G$11,0),"")</f>
        <v/>
      </c>
      <c r="AZ165" s="88" t="str">
        <f>IF(ISNUMBER(N165),IF(Y165="C",(N165-Constants!$E$15-Constants!$E$14)*Constants!$G$11,0),"")</f>
        <v/>
      </c>
      <c r="BA165" s="88" t="str">
        <f t="shared" si="118"/>
        <v/>
      </c>
      <c r="BB165" s="88" t="str">
        <f t="shared" si="119"/>
        <v/>
      </c>
      <c r="BC165" s="88" t="str">
        <f t="shared" si="120"/>
        <v/>
      </c>
      <c r="BD165" s="88" t="str">
        <f t="shared" si="120"/>
        <v/>
      </c>
      <c r="BE165" s="88" t="str">
        <f t="shared" si="121"/>
        <v/>
      </c>
      <c r="BF165" s="62" t="str">
        <f t="shared" si="122"/>
        <v/>
      </c>
      <c r="BG165" s="128" t="str">
        <f t="shared" si="123"/>
        <v/>
      </c>
      <c r="BH165" s="129" t="str">
        <f t="shared" si="124"/>
        <v/>
      </c>
      <c r="BI165" s="129" t="str">
        <f t="shared" si="125"/>
        <v/>
      </c>
      <c r="BJ165" s="129" t="str">
        <f t="shared" si="126"/>
        <v/>
      </c>
      <c r="BK165" s="129" t="str">
        <f t="shared" si="127"/>
        <v/>
      </c>
      <c r="BL165" s="129" t="str">
        <f t="shared" si="128"/>
        <v/>
      </c>
      <c r="BM165" s="129" t="str">
        <f t="shared" si="129"/>
        <v/>
      </c>
      <c r="BN165" s="129" t="str">
        <f t="shared" si="130"/>
        <v/>
      </c>
      <c r="BO165" s="130" t="str">
        <f t="shared" si="131"/>
        <v/>
      </c>
      <c r="BP165" s="18"/>
    </row>
    <row r="166" spans="1:68" x14ac:dyDescent="0.35">
      <c r="A166" s="32"/>
      <c r="B166" s="40"/>
      <c r="C166" s="14"/>
      <c r="D166" s="26">
        <v>1</v>
      </c>
      <c r="E166" s="51" t="s">
        <v>315</v>
      </c>
      <c r="F166" s="49"/>
      <c r="G166" s="47"/>
      <c r="H166" s="47"/>
      <c r="I166" s="47"/>
      <c r="J166" s="47"/>
      <c r="K166" s="47"/>
      <c r="L166" s="47"/>
      <c r="M166" s="47"/>
      <c r="N166" s="50"/>
      <c r="O166" s="69">
        <f t="shared" si="98"/>
        <v>57</v>
      </c>
      <c r="P166" s="70">
        <f t="shared" si="99"/>
        <v>64</v>
      </c>
      <c r="Q166" s="13" t="str">
        <f t="shared" si="100"/>
        <v/>
      </c>
      <c r="R166" s="13" t="str">
        <f t="shared" si="101"/>
        <v/>
      </c>
      <c r="S166" s="13" t="str">
        <f t="shared" si="102"/>
        <v/>
      </c>
      <c r="T166" s="13" t="str">
        <f t="shared" si="103"/>
        <v/>
      </c>
      <c r="U166" s="13" t="str">
        <f t="shared" si="104"/>
        <v/>
      </c>
      <c r="V166" s="13" t="str">
        <f t="shared" si="105"/>
        <v/>
      </c>
      <c r="W166" s="13" t="str">
        <f t="shared" si="106"/>
        <v/>
      </c>
      <c r="X166" s="13" t="str">
        <f t="shared" si="107"/>
        <v/>
      </c>
      <c r="Y166" s="13" t="str">
        <f t="shared" si="108"/>
        <v/>
      </c>
      <c r="Z166" s="58" t="str">
        <f t="shared" si="109"/>
        <v/>
      </c>
      <c r="AA166" s="186" t="str">
        <f t="shared" si="110"/>
        <v/>
      </c>
      <c r="AB166" s="186" t="str">
        <f t="shared" si="111"/>
        <v/>
      </c>
      <c r="AC166" s="186" t="str">
        <f t="shared" si="112"/>
        <v/>
      </c>
      <c r="AD166" s="186" t="str">
        <f t="shared" si="113"/>
        <v/>
      </c>
      <c r="AE166" s="186" t="str">
        <f t="shared" si="114"/>
        <v/>
      </c>
      <c r="AF166" s="186" t="str">
        <f t="shared" si="115"/>
        <v/>
      </c>
      <c r="AG166" s="59" t="str">
        <f t="shared" si="116"/>
        <v/>
      </c>
      <c r="AH166" s="58">
        <f t="shared" si="117"/>
        <v>0</v>
      </c>
      <c r="AI166" s="88" t="str">
        <f>IF(ISNUMBER(I166),IF(AND(I166&lt;$H166,$H166&gt;$AH166),IF(I166&gt;$AH166,($H166-I166)*Constants!$G$9,($H166-$AH166)*Constants!$G$9),0),"")</f>
        <v/>
      </c>
      <c r="AJ166" s="88" t="str">
        <f>IF(ISNUMBER(J166),IF(AND(J166&lt;$H166,$H166&gt;$AH166),IF(J166&gt;$AH166,($H166-J166)*Constants!$G$9,($H166-$AH166)*Constants!$G$9),0),"")</f>
        <v/>
      </c>
      <c r="AK166" s="88" t="str">
        <f>IF(ISNUMBER(K166),IF(AND(K166&lt;$H166,$H166&gt;$AH166),IF(K166&gt;$AH166,($H166-K166)*Constants!$G$9,($H166-$AH166)*Constants!$G$9),0),"")</f>
        <v/>
      </c>
      <c r="AL166" s="88" t="str">
        <f>IF(ISNUMBER(L166),IF(AND(L166&lt;$H166,$H166&gt;$AH166),IF(L166&gt;$AH166,($H166-L166)*Constants!$G$9,($H166-$AH166)*Constants!$G$9),0),"")</f>
        <v/>
      </c>
      <c r="AM166" s="88" t="str">
        <f>IF(ISNUMBER(M166),IF(AND(M166&lt;$H166,$H166&gt;$AH166),IF(M166&gt;$AH166,($H166-M166)*Constants!$G$9,($H166-$AH166)*Constants!$G$9),0),"")</f>
        <v/>
      </c>
      <c r="AN166" s="88" t="str">
        <f>IF(ISNUMBER(N166),IF(AND(N166&lt;$H166,$H166&gt;$AH166),IF(N166&gt;$AH166,($H166-N166)*Constants!$G$9,($H166-$AH166)*Constants!$G$9),0),"")</f>
        <v/>
      </c>
      <c r="AO166" s="88" t="str">
        <f>IF(ISNUMBER(I166),IF(AND(I166&lt;$H166,I166&lt;$AH166),IF($H166&gt;$AH166,($AH166-I166)*Constants!$G$10,($H166-I166)*Constants!$G$10),0),"")</f>
        <v/>
      </c>
      <c r="AP166" s="88" t="str">
        <f>IF(ISNUMBER(J166),IF(AND(J166&lt;$H166,J166&lt;$AH166),IF($H166&gt;$AH166,($AH166-J166)*Constants!$G$10,($H166-J166)*Constants!$G$10),0),"")</f>
        <v/>
      </c>
      <c r="AQ166" s="88" t="str">
        <f>IF(ISNUMBER(K166),IF(AND(K166&lt;$H166,K166&lt;$AH166),IF($H166&gt;$AH166,($AH166-K166)*Constants!$G$10,($H166-K166)*Constants!$G$10),0),"")</f>
        <v/>
      </c>
      <c r="AR166" s="88" t="str">
        <f>IF(ISNUMBER(L166),IF(AND(L166&lt;$H166,L166&lt;$AH166),IF($H166&gt;$AH166,($AH166-L166)*Constants!$G$10,($H166-L166)*Constants!$G$10),0),"")</f>
        <v/>
      </c>
      <c r="AS166" s="88" t="str">
        <f>IF(ISNUMBER(M166),IF(AND(M166&lt;$H166,M166&lt;$AH166),IF($H166&gt;$AH166,($AH166-M166)*Constants!$G$10,($H166-M166)*Constants!$G$10),0),"")</f>
        <v/>
      </c>
      <c r="AT166" s="88" t="str">
        <f>IF(ISNUMBER(N166),IF(AND(N166&lt;$H166,N166&lt;$AH166),IF($H166&gt;$AH166,($AH166-N166)*Constants!$G$10,($H166-N166)*Constants!$G$10),0),"")</f>
        <v/>
      </c>
      <c r="AU166" s="88" t="str">
        <f>IF(ISNUMBER(I166),IF(T166="C",(I166-Constants!$E$15-Constants!$E$14)*Constants!$G$11,0),"")</f>
        <v/>
      </c>
      <c r="AV166" s="88" t="str">
        <f>IF(ISNUMBER(J166),IF(U166="C",(J166-Constants!$E$15-Constants!$E$14)*Constants!$G$11,0),"")</f>
        <v/>
      </c>
      <c r="AW166" s="88" t="str">
        <f>IF(ISNUMBER(K166),IF(V166="C",(K166-Constants!$E$15-Constants!$E$14)*Constants!$G$11,0),"")</f>
        <v/>
      </c>
      <c r="AX166" s="88" t="str">
        <f>IF(ISNUMBER(L166),IF(W166="C",(L166-Constants!$E$15-Constants!$E$14)*Constants!$G$11,0),"")</f>
        <v/>
      </c>
      <c r="AY166" s="88" t="str">
        <f>IF(ISNUMBER(M166),IF(X166="C",(M166-Constants!$E$15-Constants!$E$14)*Constants!$G$11,0),"")</f>
        <v/>
      </c>
      <c r="AZ166" s="88" t="str">
        <f>IF(ISNUMBER(N166),IF(Y166="C",(N166-Constants!$E$15-Constants!$E$14)*Constants!$G$11,0),"")</f>
        <v/>
      </c>
      <c r="BA166" s="88" t="str">
        <f t="shared" si="118"/>
        <v/>
      </c>
      <c r="BB166" s="88" t="str">
        <f t="shared" si="119"/>
        <v/>
      </c>
      <c r="BC166" s="88" t="str">
        <f t="shared" si="120"/>
        <v/>
      </c>
      <c r="BD166" s="88" t="str">
        <f t="shared" si="120"/>
        <v/>
      </c>
      <c r="BE166" s="88" t="str">
        <f t="shared" si="121"/>
        <v/>
      </c>
      <c r="BF166" s="62" t="str">
        <f t="shared" si="122"/>
        <v/>
      </c>
      <c r="BG166" s="128" t="str">
        <f t="shared" si="123"/>
        <v/>
      </c>
      <c r="BH166" s="129" t="str">
        <f t="shared" si="124"/>
        <v/>
      </c>
      <c r="BI166" s="129" t="str">
        <f t="shared" si="125"/>
        <v/>
      </c>
      <c r="BJ166" s="129" t="str">
        <f t="shared" si="126"/>
        <v/>
      </c>
      <c r="BK166" s="129" t="str">
        <f t="shared" si="127"/>
        <v/>
      </c>
      <c r="BL166" s="129" t="str">
        <f t="shared" si="128"/>
        <v/>
      </c>
      <c r="BM166" s="129" t="str">
        <f t="shared" si="129"/>
        <v/>
      </c>
      <c r="BN166" s="129" t="str">
        <f t="shared" si="130"/>
        <v/>
      </c>
      <c r="BO166" s="130" t="str">
        <f t="shared" si="131"/>
        <v/>
      </c>
      <c r="BP166" s="18"/>
    </row>
    <row r="167" spans="1:68" x14ac:dyDescent="0.35">
      <c r="A167" s="32"/>
      <c r="B167" s="40"/>
      <c r="C167" s="14"/>
      <c r="D167" s="26">
        <v>1</v>
      </c>
      <c r="E167" s="51" t="s">
        <v>315</v>
      </c>
      <c r="F167" s="49"/>
      <c r="G167" s="47"/>
      <c r="H167" s="47"/>
      <c r="I167" s="47"/>
      <c r="J167" s="47"/>
      <c r="K167" s="47"/>
      <c r="L167" s="47"/>
      <c r="M167" s="47"/>
      <c r="N167" s="50"/>
      <c r="O167" s="69">
        <f t="shared" si="98"/>
        <v>57</v>
      </c>
      <c r="P167" s="70">
        <f t="shared" si="99"/>
        <v>64</v>
      </c>
      <c r="Q167" s="13" t="str">
        <f t="shared" si="100"/>
        <v/>
      </c>
      <c r="R167" s="13" t="str">
        <f t="shared" si="101"/>
        <v/>
      </c>
      <c r="S167" s="13" t="str">
        <f t="shared" si="102"/>
        <v/>
      </c>
      <c r="T167" s="13" t="str">
        <f t="shared" si="103"/>
        <v/>
      </c>
      <c r="U167" s="13" t="str">
        <f t="shared" si="104"/>
        <v/>
      </c>
      <c r="V167" s="13" t="str">
        <f t="shared" si="105"/>
        <v/>
      </c>
      <c r="W167" s="13" t="str">
        <f t="shared" si="106"/>
        <v/>
      </c>
      <c r="X167" s="13" t="str">
        <f t="shared" si="107"/>
        <v/>
      </c>
      <c r="Y167" s="13" t="str">
        <f t="shared" si="108"/>
        <v/>
      </c>
      <c r="Z167" s="58" t="str">
        <f t="shared" si="109"/>
        <v/>
      </c>
      <c r="AA167" s="186" t="str">
        <f t="shared" si="110"/>
        <v/>
      </c>
      <c r="AB167" s="186" t="str">
        <f t="shared" si="111"/>
        <v/>
      </c>
      <c r="AC167" s="186" t="str">
        <f t="shared" si="112"/>
        <v/>
      </c>
      <c r="AD167" s="186" t="str">
        <f t="shared" si="113"/>
        <v/>
      </c>
      <c r="AE167" s="186" t="str">
        <f t="shared" si="114"/>
        <v/>
      </c>
      <c r="AF167" s="186" t="str">
        <f t="shared" si="115"/>
        <v/>
      </c>
      <c r="AG167" s="59" t="str">
        <f t="shared" si="116"/>
        <v/>
      </c>
      <c r="AH167" s="58">
        <f t="shared" si="117"/>
        <v>0</v>
      </c>
      <c r="AI167" s="88" t="str">
        <f>IF(ISNUMBER(I167),IF(AND(I167&lt;$H167,$H167&gt;$AH167),IF(I167&gt;$AH167,($H167-I167)*Constants!$G$9,($H167-$AH167)*Constants!$G$9),0),"")</f>
        <v/>
      </c>
      <c r="AJ167" s="88" t="str">
        <f>IF(ISNUMBER(J167),IF(AND(J167&lt;$H167,$H167&gt;$AH167),IF(J167&gt;$AH167,($H167-J167)*Constants!$G$9,($H167-$AH167)*Constants!$G$9),0),"")</f>
        <v/>
      </c>
      <c r="AK167" s="88" t="str">
        <f>IF(ISNUMBER(K167),IF(AND(K167&lt;$H167,$H167&gt;$AH167),IF(K167&gt;$AH167,($H167-K167)*Constants!$G$9,($H167-$AH167)*Constants!$G$9),0),"")</f>
        <v/>
      </c>
      <c r="AL167" s="88" t="str">
        <f>IF(ISNUMBER(L167),IF(AND(L167&lt;$H167,$H167&gt;$AH167),IF(L167&gt;$AH167,($H167-L167)*Constants!$G$9,($H167-$AH167)*Constants!$G$9),0),"")</f>
        <v/>
      </c>
      <c r="AM167" s="88" t="str">
        <f>IF(ISNUMBER(M167),IF(AND(M167&lt;$H167,$H167&gt;$AH167),IF(M167&gt;$AH167,($H167-M167)*Constants!$G$9,($H167-$AH167)*Constants!$G$9),0),"")</f>
        <v/>
      </c>
      <c r="AN167" s="88" t="str">
        <f>IF(ISNUMBER(N167),IF(AND(N167&lt;$H167,$H167&gt;$AH167),IF(N167&gt;$AH167,($H167-N167)*Constants!$G$9,($H167-$AH167)*Constants!$G$9),0),"")</f>
        <v/>
      </c>
      <c r="AO167" s="88" t="str">
        <f>IF(ISNUMBER(I167),IF(AND(I167&lt;$H167,I167&lt;$AH167),IF($H167&gt;$AH167,($AH167-I167)*Constants!$G$10,($H167-I167)*Constants!$G$10),0),"")</f>
        <v/>
      </c>
      <c r="AP167" s="88" t="str">
        <f>IF(ISNUMBER(J167),IF(AND(J167&lt;$H167,J167&lt;$AH167),IF($H167&gt;$AH167,($AH167-J167)*Constants!$G$10,($H167-J167)*Constants!$G$10),0),"")</f>
        <v/>
      </c>
      <c r="AQ167" s="88" t="str">
        <f>IF(ISNUMBER(K167),IF(AND(K167&lt;$H167,K167&lt;$AH167),IF($H167&gt;$AH167,($AH167-K167)*Constants!$G$10,($H167-K167)*Constants!$G$10),0),"")</f>
        <v/>
      </c>
      <c r="AR167" s="88" t="str">
        <f>IF(ISNUMBER(L167),IF(AND(L167&lt;$H167,L167&lt;$AH167),IF($H167&gt;$AH167,($AH167-L167)*Constants!$G$10,($H167-L167)*Constants!$G$10),0),"")</f>
        <v/>
      </c>
      <c r="AS167" s="88" t="str">
        <f>IF(ISNUMBER(M167),IF(AND(M167&lt;$H167,M167&lt;$AH167),IF($H167&gt;$AH167,($AH167-M167)*Constants!$G$10,($H167-M167)*Constants!$G$10),0),"")</f>
        <v/>
      </c>
      <c r="AT167" s="88" t="str">
        <f>IF(ISNUMBER(N167),IF(AND(N167&lt;$H167,N167&lt;$AH167),IF($H167&gt;$AH167,($AH167-N167)*Constants!$G$10,($H167-N167)*Constants!$G$10),0),"")</f>
        <v/>
      </c>
      <c r="AU167" s="88" t="str">
        <f>IF(ISNUMBER(I167),IF(T167="C",(I167-Constants!$E$15-Constants!$E$14)*Constants!$G$11,0),"")</f>
        <v/>
      </c>
      <c r="AV167" s="88" t="str">
        <f>IF(ISNUMBER(J167),IF(U167="C",(J167-Constants!$E$15-Constants!$E$14)*Constants!$G$11,0),"")</f>
        <v/>
      </c>
      <c r="AW167" s="88" t="str">
        <f>IF(ISNUMBER(K167),IF(V167="C",(K167-Constants!$E$15-Constants!$E$14)*Constants!$G$11,0),"")</f>
        <v/>
      </c>
      <c r="AX167" s="88" t="str">
        <f>IF(ISNUMBER(L167),IF(W167="C",(L167-Constants!$E$15-Constants!$E$14)*Constants!$G$11,0),"")</f>
        <v/>
      </c>
      <c r="AY167" s="88" t="str">
        <f>IF(ISNUMBER(M167),IF(X167="C",(M167-Constants!$E$15-Constants!$E$14)*Constants!$G$11,0),"")</f>
        <v/>
      </c>
      <c r="AZ167" s="88" t="str">
        <f>IF(ISNUMBER(N167),IF(Y167="C",(N167-Constants!$E$15-Constants!$E$14)*Constants!$G$11,0),"")</f>
        <v/>
      </c>
      <c r="BA167" s="88" t="str">
        <f t="shared" si="118"/>
        <v/>
      </c>
      <c r="BB167" s="88" t="str">
        <f t="shared" si="119"/>
        <v/>
      </c>
      <c r="BC167" s="88" t="str">
        <f t="shared" si="120"/>
        <v/>
      </c>
      <c r="BD167" s="88" t="str">
        <f t="shared" si="120"/>
        <v/>
      </c>
      <c r="BE167" s="88" t="str">
        <f t="shared" si="121"/>
        <v/>
      </c>
      <c r="BF167" s="62" t="str">
        <f t="shared" si="122"/>
        <v/>
      </c>
      <c r="BG167" s="128" t="str">
        <f t="shared" si="123"/>
        <v/>
      </c>
      <c r="BH167" s="129" t="str">
        <f t="shared" si="124"/>
        <v/>
      </c>
      <c r="BI167" s="129" t="str">
        <f t="shared" si="125"/>
        <v/>
      </c>
      <c r="BJ167" s="129" t="str">
        <f t="shared" si="126"/>
        <v/>
      </c>
      <c r="BK167" s="129" t="str">
        <f t="shared" si="127"/>
        <v/>
      </c>
      <c r="BL167" s="129" t="str">
        <f t="shared" si="128"/>
        <v/>
      </c>
      <c r="BM167" s="129" t="str">
        <f t="shared" si="129"/>
        <v/>
      </c>
      <c r="BN167" s="129" t="str">
        <f t="shared" si="130"/>
        <v/>
      </c>
      <c r="BO167" s="130" t="str">
        <f t="shared" si="131"/>
        <v/>
      </c>
      <c r="BP167" s="18"/>
    </row>
    <row r="168" spans="1:68" x14ac:dyDescent="0.35">
      <c r="A168" s="32"/>
      <c r="B168" s="40"/>
      <c r="C168" s="14"/>
      <c r="D168" s="26">
        <v>1</v>
      </c>
      <c r="E168" s="51" t="s">
        <v>315</v>
      </c>
      <c r="F168" s="49"/>
      <c r="G168" s="47"/>
      <c r="H168" s="47"/>
      <c r="I168" s="47"/>
      <c r="J168" s="47"/>
      <c r="K168" s="47"/>
      <c r="L168" s="47"/>
      <c r="M168" s="47"/>
      <c r="N168" s="50"/>
      <c r="O168" s="69">
        <f t="shared" si="98"/>
        <v>57</v>
      </c>
      <c r="P168" s="70">
        <f t="shared" si="99"/>
        <v>64</v>
      </c>
      <c r="Q168" s="13" t="str">
        <f t="shared" si="100"/>
        <v/>
      </c>
      <c r="R168" s="13" t="str">
        <f t="shared" si="101"/>
        <v/>
      </c>
      <c r="S168" s="13" t="str">
        <f t="shared" si="102"/>
        <v/>
      </c>
      <c r="T168" s="13" t="str">
        <f t="shared" si="103"/>
        <v/>
      </c>
      <c r="U168" s="13" t="str">
        <f t="shared" si="104"/>
        <v/>
      </c>
      <c r="V168" s="13" t="str">
        <f t="shared" si="105"/>
        <v/>
      </c>
      <c r="W168" s="13" t="str">
        <f t="shared" si="106"/>
        <v/>
      </c>
      <c r="X168" s="13" t="str">
        <f t="shared" si="107"/>
        <v/>
      </c>
      <c r="Y168" s="13" t="str">
        <f t="shared" si="108"/>
        <v/>
      </c>
      <c r="Z168" s="58" t="str">
        <f t="shared" si="109"/>
        <v/>
      </c>
      <c r="AA168" s="186" t="str">
        <f t="shared" si="110"/>
        <v/>
      </c>
      <c r="AB168" s="186" t="str">
        <f t="shared" si="111"/>
        <v/>
      </c>
      <c r="AC168" s="186" t="str">
        <f t="shared" si="112"/>
        <v/>
      </c>
      <c r="AD168" s="186" t="str">
        <f t="shared" si="113"/>
        <v/>
      </c>
      <c r="AE168" s="186" t="str">
        <f t="shared" si="114"/>
        <v/>
      </c>
      <c r="AF168" s="186" t="str">
        <f t="shared" si="115"/>
        <v/>
      </c>
      <c r="AG168" s="59" t="str">
        <f t="shared" si="116"/>
        <v/>
      </c>
      <c r="AH168" s="58">
        <f t="shared" si="117"/>
        <v>0</v>
      </c>
      <c r="AI168" s="88" t="str">
        <f>IF(ISNUMBER(I168),IF(AND(I168&lt;$H168,$H168&gt;$AH168),IF(I168&gt;$AH168,($H168-I168)*Constants!$G$9,($H168-$AH168)*Constants!$G$9),0),"")</f>
        <v/>
      </c>
      <c r="AJ168" s="88" t="str">
        <f>IF(ISNUMBER(J168),IF(AND(J168&lt;$H168,$H168&gt;$AH168),IF(J168&gt;$AH168,($H168-J168)*Constants!$G$9,($H168-$AH168)*Constants!$G$9),0),"")</f>
        <v/>
      </c>
      <c r="AK168" s="88" t="str">
        <f>IF(ISNUMBER(K168),IF(AND(K168&lt;$H168,$H168&gt;$AH168),IF(K168&gt;$AH168,($H168-K168)*Constants!$G$9,($H168-$AH168)*Constants!$G$9),0),"")</f>
        <v/>
      </c>
      <c r="AL168" s="88" t="str">
        <f>IF(ISNUMBER(L168),IF(AND(L168&lt;$H168,$H168&gt;$AH168),IF(L168&gt;$AH168,($H168-L168)*Constants!$G$9,($H168-$AH168)*Constants!$G$9),0),"")</f>
        <v/>
      </c>
      <c r="AM168" s="88" t="str">
        <f>IF(ISNUMBER(M168),IF(AND(M168&lt;$H168,$H168&gt;$AH168),IF(M168&gt;$AH168,($H168-M168)*Constants!$G$9,($H168-$AH168)*Constants!$G$9),0),"")</f>
        <v/>
      </c>
      <c r="AN168" s="88" t="str">
        <f>IF(ISNUMBER(N168),IF(AND(N168&lt;$H168,$H168&gt;$AH168),IF(N168&gt;$AH168,($H168-N168)*Constants!$G$9,($H168-$AH168)*Constants!$G$9),0),"")</f>
        <v/>
      </c>
      <c r="AO168" s="88" t="str">
        <f>IF(ISNUMBER(I168),IF(AND(I168&lt;$H168,I168&lt;$AH168),IF($H168&gt;$AH168,($AH168-I168)*Constants!$G$10,($H168-I168)*Constants!$G$10),0),"")</f>
        <v/>
      </c>
      <c r="AP168" s="88" t="str">
        <f>IF(ISNUMBER(J168),IF(AND(J168&lt;$H168,J168&lt;$AH168),IF($H168&gt;$AH168,($AH168-J168)*Constants!$G$10,($H168-J168)*Constants!$G$10),0),"")</f>
        <v/>
      </c>
      <c r="AQ168" s="88" t="str">
        <f>IF(ISNUMBER(K168),IF(AND(K168&lt;$H168,K168&lt;$AH168),IF($H168&gt;$AH168,($AH168-K168)*Constants!$G$10,($H168-K168)*Constants!$G$10),0),"")</f>
        <v/>
      </c>
      <c r="AR168" s="88" t="str">
        <f>IF(ISNUMBER(L168),IF(AND(L168&lt;$H168,L168&lt;$AH168),IF($H168&gt;$AH168,($AH168-L168)*Constants!$G$10,($H168-L168)*Constants!$G$10),0),"")</f>
        <v/>
      </c>
      <c r="AS168" s="88" t="str">
        <f>IF(ISNUMBER(M168),IF(AND(M168&lt;$H168,M168&lt;$AH168),IF($H168&gt;$AH168,($AH168-M168)*Constants!$G$10,($H168-M168)*Constants!$G$10),0),"")</f>
        <v/>
      </c>
      <c r="AT168" s="88" t="str">
        <f>IF(ISNUMBER(N168),IF(AND(N168&lt;$H168,N168&lt;$AH168),IF($H168&gt;$AH168,($AH168-N168)*Constants!$G$10,($H168-N168)*Constants!$G$10),0),"")</f>
        <v/>
      </c>
      <c r="AU168" s="88" t="str">
        <f>IF(ISNUMBER(I168),IF(T168="C",(I168-Constants!$E$15-Constants!$E$14)*Constants!$G$11,0),"")</f>
        <v/>
      </c>
      <c r="AV168" s="88" t="str">
        <f>IF(ISNUMBER(J168),IF(U168="C",(J168-Constants!$E$15-Constants!$E$14)*Constants!$G$11,0),"")</f>
        <v/>
      </c>
      <c r="AW168" s="88" t="str">
        <f>IF(ISNUMBER(K168),IF(V168="C",(K168-Constants!$E$15-Constants!$E$14)*Constants!$G$11,0),"")</f>
        <v/>
      </c>
      <c r="AX168" s="88" t="str">
        <f>IF(ISNUMBER(L168),IF(W168="C",(L168-Constants!$E$15-Constants!$E$14)*Constants!$G$11,0),"")</f>
        <v/>
      </c>
      <c r="AY168" s="88" t="str">
        <f>IF(ISNUMBER(M168),IF(X168="C",(M168-Constants!$E$15-Constants!$E$14)*Constants!$G$11,0),"")</f>
        <v/>
      </c>
      <c r="AZ168" s="88" t="str">
        <f>IF(ISNUMBER(N168),IF(Y168="C",(N168-Constants!$E$15-Constants!$E$14)*Constants!$G$11,0),"")</f>
        <v/>
      </c>
      <c r="BA168" s="88" t="str">
        <f t="shared" si="118"/>
        <v/>
      </c>
      <c r="BB168" s="88" t="str">
        <f t="shared" si="119"/>
        <v/>
      </c>
      <c r="BC168" s="88" t="str">
        <f t="shared" si="120"/>
        <v/>
      </c>
      <c r="BD168" s="88" t="str">
        <f t="shared" si="120"/>
        <v/>
      </c>
      <c r="BE168" s="88" t="str">
        <f t="shared" si="121"/>
        <v/>
      </c>
      <c r="BF168" s="62" t="str">
        <f t="shared" si="122"/>
        <v/>
      </c>
      <c r="BG168" s="128" t="str">
        <f t="shared" si="123"/>
        <v/>
      </c>
      <c r="BH168" s="129" t="str">
        <f t="shared" si="124"/>
        <v/>
      </c>
      <c r="BI168" s="129" t="str">
        <f t="shared" si="125"/>
        <v/>
      </c>
      <c r="BJ168" s="129" t="str">
        <f t="shared" si="126"/>
        <v/>
      </c>
      <c r="BK168" s="129" t="str">
        <f t="shared" si="127"/>
        <v/>
      </c>
      <c r="BL168" s="129" t="str">
        <f t="shared" si="128"/>
        <v/>
      </c>
      <c r="BM168" s="129" t="str">
        <f t="shared" si="129"/>
        <v/>
      </c>
      <c r="BN168" s="129" t="str">
        <f t="shared" si="130"/>
        <v/>
      </c>
      <c r="BO168" s="130" t="str">
        <f t="shared" si="131"/>
        <v/>
      </c>
      <c r="BP168" s="18"/>
    </row>
    <row r="169" spans="1:68" x14ac:dyDescent="0.35">
      <c r="A169" s="32"/>
      <c r="B169" s="40"/>
      <c r="C169" s="14"/>
      <c r="D169" s="26">
        <v>1</v>
      </c>
      <c r="E169" s="51" t="s">
        <v>315</v>
      </c>
      <c r="F169" s="49"/>
      <c r="G169" s="47"/>
      <c r="H169" s="47"/>
      <c r="I169" s="47"/>
      <c r="J169" s="47"/>
      <c r="K169" s="47"/>
      <c r="L169" s="47"/>
      <c r="M169" s="47"/>
      <c r="N169" s="50"/>
      <c r="O169" s="69">
        <f t="shared" si="98"/>
        <v>57</v>
      </c>
      <c r="P169" s="70">
        <f t="shared" si="99"/>
        <v>64</v>
      </c>
      <c r="Q169" s="13" t="str">
        <f t="shared" si="100"/>
        <v/>
      </c>
      <c r="R169" s="13" t="str">
        <f t="shared" si="101"/>
        <v/>
      </c>
      <c r="S169" s="13" t="str">
        <f t="shared" si="102"/>
        <v/>
      </c>
      <c r="T169" s="13" t="str">
        <f t="shared" si="103"/>
        <v/>
      </c>
      <c r="U169" s="13" t="str">
        <f t="shared" si="104"/>
        <v/>
      </c>
      <c r="V169" s="13" t="str">
        <f t="shared" si="105"/>
        <v/>
      </c>
      <c r="W169" s="13" t="str">
        <f t="shared" si="106"/>
        <v/>
      </c>
      <c r="X169" s="13" t="str">
        <f t="shared" si="107"/>
        <v/>
      </c>
      <c r="Y169" s="13" t="str">
        <f t="shared" si="108"/>
        <v/>
      </c>
      <c r="Z169" s="58" t="str">
        <f t="shared" si="109"/>
        <v/>
      </c>
      <c r="AA169" s="186" t="str">
        <f t="shared" si="110"/>
        <v/>
      </c>
      <c r="AB169" s="186" t="str">
        <f t="shared" si="111"/>
        <v/>
      </c>
      <c r="AC169" s="186" t="str">
        <f t="shared" si="112"/>
        <v/>
      </c>
      <c r="AD169" s="186" t="str">
        <f t="shared" si="113"/>
        <v/>
      </c>
      <c r="AE169" s="186" t="str">
        <f t="shared" si="114"/>
        <v/>
      </c>
      <c r="AF169" s="186" t="str">
        <f t="shared" si="115"/>
        <v/>
      </c>
      <c r="AG169" s="59" t="str">
        <f t="shared" si="116"/>
        <v/>
      </c>
      <c r="AH169" s="58">
        <f t="shared" si="117"/>
        <v>0</v>
      </c>
      <c r="AI169" s="88" t="str">
        <f>IF(ISNUMBER(I169),IF(AND(I169&lt;$H169,$H169&gt;$AH169),IF(I169&gt;$AH169,($H169-I169)*Constants!$G$9,($H169-$AH169)*Constants!$G$9),0),"")</f>
        <v/>
      </c>
      <c r="AJ169" s="88" t="str">
        <f>IF(ISNUMBER(J169),IF(AND(J169&lt;$H169,$H169&gt;$AH169),IF(J169&gt;$AH169,($H169-J169)*Constants!$G$9,($H169-$AH169)*Constants!$G$9),0),"")</f>
        <v/>
      </c>
      <c r="AK169" s="88" t="str">
        <f>IF(ISNUMBER(K169),IF(AND(K169&lt;$H169,$H169&gt;$AH169),IF(K169&gt;$AH169,($H169-K169)*Constants!$G$9,($H169-$AH169)*Constants!$G$9),0),"")</f>
        <v/>
      </c>
      <c r="AL169" s="88" t="str">
        <f>IF(ISNUMBER(L169),IF(AND(L169&lt;$H169,$H169&gt;$AH169),IF(L169&gt;$AH169,($H169-L169)*Constants!$G$9,($H169-$AH169)*Constants!$G$9),0),"")</f>
        <v/>
      </c>
      <c r="AM169" s="88" t="str">
        <f>IF(ISNUMBER(M169),IF(AND(M169&lt;$H169,$H169&gt;$AH169),IF(M169&gt;$AH169,($H169-M169)*Constants!$G$9,($H169-$AH169)*Constants!$G$9),0),"")</f>
        <v/>
      </c>
      <c r="AN169" s="88" t="str">
        <f>IF(ISNUMBER(N169),IF(AND(N169&lt;$H169,$H169&gt;$AH169),IF(N169&gt;$AH169,($H169-N169)*Constants!$G$9,($H169-$AH169)*Constants!$G$9),0),"")</f>
        <v/>
      </c>
      <c r="AO169" s="88" t="str">
        <f>IF(ISNUMBER(I169),IF(AND(I169&lt;$H169,I169&lt;$AH169),IF($H169&gt;$AH169,($AH169-I169)*Constants!$G$10,($H169-I169)*Constants!$G$10),0),"")</f>
        <v/>
      </c>
      <c r="AP169" s="88" t="str">
        <f>IF(ISNUMBER(J169),IF(AND(J169&lt;$H169,J169&lt;$AH169),IF($H169&gt;$AH169,($AH169-J169)*Constants!$G$10,($H169-J169)*Constants!$G$10),0),"")</f>
        <v/>
      </c>
      <c r="AQ169" s="88" t="str">
        <f>IF(ISNUMBER(K169),IF(AND(K169&lt;$H169,K169&lt;$AH169),IF($H169&gt;$AH169,($AH169-K169)*Constants!$G$10,($H169-K169)*Constants!$G$10),0),"")</f>
        <v/>
      </c>
      <c r="AR169" s="88" t="str">
        <f>IF(ISNUMBER(L169),IF(AND(L169&lt;$H169,L169&lt;$AH169),IF($H169&gt;$AH169,($AH169-L169)*Constants!$G$10,($H169-L169)*Constants!$G$10),0),"")</f>
        <v/>
      </c>
      <c r="AS169" s="88" t="str">
        <f>IF(ISNUMBER(M169),IF(AND(M169&lt;$H169,M169&lt;$AH169),IF($H169&gt;$AH169,($AH169-M169)*Constants!$G$10,($H169-M169)*Constants!$G$10),0),"")</f>
        <v/>
      </c>
      <c r="AT169" s="88" t="str">
        <f>IF(ISNUMBER(N169),IF(AND(N169&lt;$H169,N169&lt;$AH169),IF($H169&gt;$AH169,($AH169-N169)*Constants!$G$10,($H169-N169)*Constants!$G$10),0),"")</f>
        <v/>
      </c>
      <c r="AU169" s="88" t="str">
        <f>IF(ISNUMBER(I169),IF(T169="C",(I169-Constants!$E$15-Constants!$E$14)*Constants!$G$11,0),"")</f>
        <v/>
      </c>
      <c r="AV169" s="88" t="str">
        <f>IF(ISNUMBER(J169),IF(U169="C",(J169-Constants!$E$15-Constants!$E$14)*Constants!$G$11,0),"")</f>
        <v/>
      </c>
      <c r="AW169" s="88" t="str">
        <f>IF(ISNUMBER(K169),IF(V169="C",(K169-Constants!$E$15-Constants!$E$14)*Constants!$G$11,0),"")</f>
        <v/>
      </c>
      <c r="AX169" s="88" t="str">
        <f>IF(ISNUMBER(L169),IF(W169="C",(L169-Constants!$E$15-Constants!$E$14)*Constants!$G$11,0),"")</f>
        <v/>
      </c>
      <c r="AY169" s="88" t="str">
        <f>IF(ISNUMBER(M169),IF(X169="C",(M169-Constants!$E$15-Constants!$E$14)*Constants!$G$11,0),"")</f>
        <v/>
      </c>
      <c r="AZ169" s="88" t="str">
        <f>IF(ISNUMBER(N169),IF(Y169="C",(N169-Constants!$E$15-Constants!$E$14)*Constants!$G$11,0),"")</f>
        <v/>
      </c>
      <c r="BA169" s="88" t="str">
        <f t="shared" si="118"/>
        <v/>
      </c>
      <c r="BB169" s="88" t="str">
        <f t="shared" si="119"/>
        <v/>
      </c>
      <c r="BC169" s="88" t="str">
        <f t="shared" si="120"/>
        <v/>
      </c>
      <c r="BD169" s="88" t="str">
        <f t="shared" si="120"/>
        <v/>
      </c>
      <c r="BE169" s="88" t="str">
        <f t="shared" si="121"/>
        <v/>
      </c>
      <c r="BF169" s="62" t="str">
        <f t="shared" si="122"/>
        <v/>
      </c>
      <c r="BG169" s="128" t="str">
        <f t="shared" si="123"/>
        <v/>
      </c>
      <c r="BH169" s="129" t="str">
        <f t="shared" si="124"/>
        <v/>
      </c>
      <c r="BI169" s="129" t="str">
        <f t="shared" si="125"/>
        <v/>
      </c>
      <c r="BJ169" s="129" t="str">
        <f t="shared" si="126"/>
        <v/>
      </c>
      <c r="BK169" s="129" t="str">
        <f t="shared" si="127"/>
        <v/>
      </c>
      <c r="BL169" s="129" t="str">
        <f t="shared" si="128"/>
        <v/>
      </c>
      <c r="BM169" s="129" t="str">
        <f t="shared" si="129"/>
        <v/>
      </c>
      <c r="BN169" s="129" t="str">
        <f t="shared" si="130"/>
        <v/>
      </c>
      <c r="BO169" s="130" t="str">
        <f t="shared" si="131"/>
        <v/>
      </c>
      <c r="BP169" s="18"/>
    </row>
    <row r="170" spans="1:68" x14ac:dyDescent="0.35">
      <c r="A170" s="32"/>
      <c r="B170" s="40"/>
      <c r="C170" s="14"/>
      <c r="D170" s="26">
        <v>1</v>
      </c>
      <c r="E170" s="51" t="s">
        <v>315</v>
      </c>
      <c r="F170" s="49"/>
      <c r="G170" s="47"/>
      <c r="H170" s="47"/>
      <c r="I170" s="47"/>
      <c r="J170" s="47"/>
      <c r="K170" s="47"/>
      <c r="L170" s="47"/>
      <c r="M170" s="47"/>
      <c r="N170" s="50"/>
      <c r="O170" s="69">
        <f t="shared" si="98"/>
        <v>57</v>
      </c>
      <c r="P170" s="70">
        <f t="shared" si="99"/>
        <v>64</v>
      </c>
      <c r="Q170" s="13" t="str">
        <f t="shared" si="100"/>
        <v/>
      </c>
      <c r="R170" s="13" t="str">
        <f t="shared" si="101"/>
        <v/>
      </c>
      <c r="S170" s="13" t="str">
        <f t="shared" si="102"/>
        <v/>
      </c>
      <c r="T170" s="13" t="str">
        <f t="shared" si="103"/>
        <v/>
      </c>
      <c r="U170" s="13" t="str">
        <f t="shared" si="104"/>
        <v/>
      </c>
      <c r="V170" s="13" t="str">
        <f t="shared" si="105"/>
        <v/>
      </c>
      <c r="W170" s="13" t="str">
        <f t="shared" si="106"/>
        <v/>
      </c>
      <c r="X170" s="13" t="str">
        <f t="shared" si="107"/>
        <v/>
      </c>
      <c r="Y170" s="13" t="str">
        <f t="shared" si="108"/>
        <v/>
      </c>
      <c r="Z170" s="58" t="str">
        <f t="shared" si="109"/>
        <v/>
      </c>
      <c r="AA170" s="186" t="str">
        <f t="shared" si="110"/>
        <v/>
      </c>
      <c r="AB170" s="186" t="str">
        <f t="shared" si="111"/>
        <v/>
      </c>
      <c r="AC170" s="186" t="str">
        <f t="shared" si="112"/>
        <v/>
      </c>
      <c r="AD170" s="186" t="str">
        <f t="shared" si="113"/>
        <v/>
      </c>
      <c r="AE170" s="186" t="str">
        <f t="shared" si="114"/>
        <v/>
      </c>
      <c r="AF170" s="186" t="str">
        <f t="shared" si="115"/>
        <v/>
      </c>
      <c r="AG170" s="59" t="str">
        <f t="shared" si="116"/>
        <v/>
      </c>
      <c r="AH170" s="58">
        <f t="shared" si="117"/>
        <v>0</v>
      </c>
      <c r="AI170" s="88" t="str">
        <f>IF(ISNUMBER(I170),IF(AND(I170&lt;$H170,$H170&gt;$AH170),IF(I170&gt;$AH170,($H170-I170)*Constants!$G$9,($H170-$AH170)*Constants!$G$9),0),"")</f>
        <v/>
      </c>
      <c r="AJ170" s="88" t="str">
        <f>IF(ISNUMBER(J170),IF(AND(J170&lt;$H170,$H170&gt;$AH170),IF(J170&gt;$AH170,($H170-J170)*Constants!$G$9,($H170-$AH170)*Constants!$G$9),0),"")</f>
        <v/>
      </c>
      <c r="AK170" s="88" t="str">
        <f>IF(ISNUMBER(K170),IF(AND(K170&lt;$H170,$H170&gt;$AH170),IF(K170&gt;$AH170,($H170-K170)*Constants!$G$9,($H170-$AH170)*Constants!$G$9),0),"")</f>
        <v/>
      </c>
      <c r="AL170" s="88" t="str">
        <f>IF(ISNUMBER(L170),IF(AND(L170&lt;$H170,$H170&gt;$AH170),IF(L170&gt;$AH170,($H170-L170)*Constants!$G$9,($H170-$AH170)*Constants!$G$9),0),"")</f>
        <v/>
      </c>
      <c r="AM170" s="88" t="str">
        <f>IF(ISNUMBER(M170),IF(AND(M170&lt;$H170,$H170&gt;$AH170),IF(M170&gt;$AH170,($H170-M170)*Constants!$G$9,($H170-$AH170)*Constants!$G$9),0),"")</f>
        <v/>
      </c>
      <c r="AN170" s="88" t="str">
        <f>IF(ISNUMBER(N170),IF(AND(N170&lt;$H170,$H170&gt;$AH170),IF(N170&gt;$AH170,($H170-N170)*Constants!$G$9,($H170-$AH170)*Constants!$G$9),0),"")</f>
        <v/>
      </c>
      <c r="AO170" s="88" t="str">
        <f>IF(ISNUMBER(I170),IF(AND(I170&lt;$H170,I170&lt;$AH170),IF($H170&gt;$AH170,($AH170-I170)*Constants!$G$10,($H170-I170)*Constants!$G$10),0),"")</f>
        <v/>
      </c>
      <c r="AP170" s="88" t="str">
        <f>IF(ISNUMBER(J170),IF(AND(J170&lt;$H170,J170&lt;$AH170),IF($H170&gt;$AH170,($AH170-J170)*Constants!$G$10,($H170-J170)*Constants!$G$10),0),"")</f>
        <v/>
      </c>
      <c r="AQ170" s="88" t="str">
        <f>IF(ISNUMBER(K170),IF(AND(K170&lt;$H170,K170&lt;$AH170),IF($H170&gt;$AH170,($AH170-K170)*Constants!$G$10,($H170-K170)*Constants!$G$10),0),"")</f>
        <v/>
      </c>
      <c r="AR170" s="88" t="str">
        <f>IF(ISNUMBER(L170),IF(AND(L170&lt;$H170,L170&lt;$AH170),IF($H170&gt;$AH170,($AH170-L170)*Constants!$G$10,($H170-L170)*Constants!$G$10),0),"")</f>
        <v/>
      </c>
      <c r="AS170" s="88" t="str">
        <f>IF(ISNUMBER(M170),IF(AND(M170&lt;$H170,M170&lt;$AH170),IF($H170&gt;$AH170,($AH170-M170)*Constants!$G$10,($H170-M170)*Constants!$G$10),0),"")</f>
        <v/>
      </c>
      <c r="AT170" s="88" t="str">
        <f>IF(ISNUMBER(N170),IF(AND(N170&lt;$H170,N170&lt;$AH170),IF($H170&gt;$AH170,($AH170-N170)*Constants!$G$10,($H170-N170)*Constants!$G$10),0),"")</f>
        <v/>
      </c>
      <c r="AU170" s="88" t="str">
        <f>IF(ISNUMBER(I170),IF(T170="C",(I170-Constants!$E$15-Constants!$E$14)*Constants!$G$11,0),"")</f>
        <v/>
      </c>
      <c r="AV170" s="88" t="str">
        <f>IF(ISNUMBER(J170),IF(U170="C",(J170-Constants!$E$15-Constants!$E$14)*Constants!$G$11,0),"")</f>
        <v/>
      </c>
      <c r="AW170" s="88" t="str">
        <f>IF(ISNUMBER(K170),IF(V170="C",(K170-Constants!$E$15-Constants!$E$14)*Constants!$G$11,0),"")</f>
        <v/>
      </c>
      <c r="AX170" s="88" t="str">
        <f>IF(ISNUMBER(L170),IF(W170="C",(L170-Constants!$E$15-Constants!$E$14)*Constants!$G$11,0),"")</f>
        <v/>
      </c>
      <c r="AY170" s="88" t="str">
        <f>IF(ISNUMBER(M170),IF(X170="C",(M170-Constants!$E$15-Constants!$E$14)*Constants!$G$11,0),"")</f>
        <v/>
      </c>
      <c r="AZ170" s="88" t="str">
        <f>IF(ISNUMBER(N170),IF(Y170="C",(N170-Constants!$E$15-Constants!$E$14)*Constants!$G$11,0),"")</f>
        <v/>
      </c>
      <c r="BA170" s="88" t="str">
        <f t="shared" si="118"/>
        <v/>
      </c>
      <c r="BB170" s="88" t="str">
        <f t="shared" si="119"/>
        <v/>
      </c>
      <c r="BC170" s="88" t="str">
        <f t="shared" si="120"/>
        <v/>
      </c>
      <c r="BD170" s="88" t="str">
        <f t="shared" si="120"/>
        <v/>
      </c>
      <c r="BE170" s="88" t="str">
        <f t="shared" si="121"/>
        <v/>
      </c>
      <c r="BF170" s="62" t="str">
        <f t="shared" si="122"/>
        <v/>
      </c>
      <c r="BG170" s="128" t="str">
        <f t="shared" si="123"/>
        <v/>
      </c>
      <c r="BH170" s="129" t="str">
        <f t="shared" si="124"/>
        <v/>
      </c>
      <c r="BI170" s="129" t="str">
        <f t="shared" si="125"/>
        <v/>
      </c>
      <c r="BJ170" s="129" t="str">
        <f t="shared" si="126"/>
        <v/>
      </c>
      <c r="BK170" s="129" t="str">
        <f t="shared" si="127"/>
        <v/>
      </c>
      <c r="BL170" s="129" t="str">
        <f t="shared" si="128"/>
        <v/>
      </c>
      <c r="BM170" s="129" t="str">
        <f t="shared" si="129"/>
        <v/>
      </c>
      <c r="BN170" s="129" t="str">
        <f t="shared" si="130"/>
        <v/>
      </c>
      <c r="BO170" s="130" t="str">
        <f t="shared" si="131"/>
        <v/>
      </c>
      <c r="BP170" s="18"/>
    </row>
    <row r="171" spans="1:68" x14ac:dyDescent="0.35">
      <c r="A171" s="32"/>
      <c r="B171" s="40"/>
      <c r="C171" s="14"/>
      <c r="D171" s="26">
        <v>1</v>
      </c>
      <c r="E171" s="51" t="s">
        <v>315</v>
      </c>
      <c r="F171" s="49"/>
      <c r="G171" s="47"/>
      <c r="H171" s="47"/>
      <c r="I171" s="47"/>
      <c r="J171" s="47"/>
      <c r="K171" s="47"/>
      <c r="L171" s="47"/>
      <c r="M171" s="47"/>
      <c r="N171" s="50"/>
      <c r="O171" s="69">
        <f t="shared" si="98"/>
        <v>57</v>
      </c>
      <c r="P171" s="70">
        <f t="shared" si="99"/>
        <v>64</v>
      </c>
      <c r="Q171" s="13" t="str">
        <f t="shared" si="100"/>
        <v/>
      </c>
      <c r="R171" s="13" t="str">
        <f t="shared" si="101"/>
        <v/>
      </c>
      <c r="S171" s="13" t="str">
        <f t="shared" si="102"/>
        <v/>
      </c>
      <c r="T171" s="13" t="str">
        <f t="shared" si="103"/>
        <v/>
      </c>
      <c r="U171" s="13" t="str">
        <f t="shared" si="104"/>
        <v/>
      </c>
      <c r="V171" s="13" t="str">
        <f t="shared" si="105"/>
        <v/>
      </c>
      <c r="W171" s="13" t="str">
        <f t="shared" si="106"/>
        <v/>
      </c>
      <c r="X171" s="13" t="str">
        <f t="shared" si="107"/>
        <v/>
      </c>
      <c r="Y171" s="13" t="str">
        <f t="shared" si="108"/>
        <v/>
      </c>
      <c r="Z171" s="58" t="str">
        <f t="shared" si="109"/>
        <v/>
      </c>
      <c r="AA171" s="186" t="str">
        <f t="shared" si="110"/>
        <v/>
      </c>
      <c r="AB171" s="186" t="str">
        <f t="shared" si="111"/>
        <v/>
      </c>
      <c r="AC171" s="186" t="str">
        <f t="shared" si="112"/>
        <v/>
      </c>
      <c r="AD171" s="186" t="str">
        <f t="shared" si="113"/>
        <v/>
      </c>
      <c r="AE171" s="186" t="str">
        <f t="shared" si="114"/>
        <v/>
      </c>
      <c r="AF171" s="186" t="str">
        <f t="shared" si="115"/>
        <v/>
      </c>
      <c r="AG171" s="59" t="str">
        <f t="shared" si="116"/>
        <v/>
      </c>
      <c r="AH171" s="58">
        <f t="shared" si="117"/>
        <v>0</v>
      </c>
      <c r="AI171" s="88" t="str">
        <f>IF(ISNUMBER(I171),IF(AND(I171&lt;$H171,$H171&gt;$AH171),IF(I171&gt;$AH171,($H171-I171)*Constants!$G$9,($H171-$AH171)*Constants!$G$9),0),"")</f>
        <v/>
      </c>
      <c r="AJ171" s="88" t="str">
        <f>IF(ISNUMBER(J171),IF(AND(J171&lt;$H171,$H171&gt;$AH171),IF(J171&gt;$AH171,($H171-J171)*Constants!$G$9,($H171-$AH171)*Constants!$G$9),0),"")</f>
        <v/>
      </c>
      <c r="AK171" s="88" t="str">
        <f>IF(ISNUMBER(K171),IF(AND(K171&lt;$H171,$H171&gt;$AH171),IF(K171&gt;$AH171,($H171-K171)*Constants!$G$9,($H171-$AH171)*Constants!$G$9),0),"")</f>
        <v/>
      </c>
      <c r="AL171" s="88" t="str">
        <f>IF(ISNUMBER(L171),IF(AND(L171&lt;$H171,$H171&gt;$AH171),IF(L171&gt;$AH171,($H171-L171)*Constants!$G$9,($H171-$AH171)*Constants!$G$9),0),"")</f>
        <v/>
      </c>
      <c r="AM171" s="88" t="str">
        <f>IF(ISNUMBER(M171),IF(AND(M171&lt;$H171,$H171&gt;$AH171),IF(M171&gt;$AH171,($H171-M171)*Constants!$G$9,($H171-$AH171)*Constants!$G$9),0),"")</f>
        <v/>
      </c>
      <c r="AN171" s="88" t="str">
        <f>IF(ISNUMBER(N171),IF(AND(N171&lt;$H171,$H171&gt;$AH171),IF(N171&gt;$AH171,($H171-N171)*Constants!$G$9,($H171-$AH171)*Constants!$G$9),0),"")</f>
        <v/>
      </c>
      <c r="AO171" s="88" t="str">
        <f>IF(ISNUMBER(I171),IF(AND(I171&lt;$H171,I171&lt;$AH171),IF($H171&gt;$AH171,($AH171-I171)*Constants!$G$10,($H171-I171)*Constants!$G$10),0),"")</f>
        <v/>
      </c>
      <c r="AP171" s="88" t="str">
        <f>IF(ISNUMBER(J171),IF(AND(J171&lt;$H171,J171&lt;$AH171),IF($H171&gt;$AH171,($AH171-J171)*Constants!$G$10,($H171-J171)*Constants!$G$10),0),"")</f>
        <v/>
      </c>
      <c r="AQ171" s="88" t="str">
        <f>IF(ISNUMBER(K171),IF(AND(K171&lt;$H171,K171&lt;$AH171),IF($H171&gt;$AH171,($AH171-K171)*Constants!$G$10,($H171-K171)*Constants!$G$10),0),"")</f>
        <v/>
      </c>
      <c r="AR171" s="88" t="str">
        <f>IF(ISNUMBER(L171),IF(AND(L171&lt;$H171,L171&lt;$AH171),IF($H171&gt;$AH171,($AH171-L171)*Constants!$G$10,($H171-L171)*Constants!$G$10),0),"")</f>
        <v/>
      </c>
      <c r="AS171" s="88" t="str">
        <f>IF(ISNUMBER(M171),IF(AND(M171&lt;$H171,M171&lt;$AH171),IF($H171&gt;$AH171,($AH171-M171)*Constants!$G$10,($H171-M171)*Constants!$G$10),0),"")</f>
        <v/>
      </c>
      <c r="AT171" s="88" t="str">
        <f>IF(ISNUMBER(N171),IF(AND(N171&lt;$H171,N171&lt;$AH171),IF($H171&gt;$AH171,($AH171-N171)*Constants!$G$10,($H171-N171)*Constants!$G$10),0),"")</f>
        <v/>
      </c>
      <c r="AU171" s="88" t="str">
        <f>IF(ISNUMBER(I171),IF(T171="C",(I171-Constants!$E$15-Constants!$E$14)*Constants!$G$11,0),"")</f>
        <v/>
      </c>
      <c r="AV171" s="88" t="str">
        <f>IF(ISNUMBER(J171),IF(U171="C",(J171-Constants!$E$15-Constants!$E$14)*Constants!$G$11,0),"")</f>
        <v/>
      </c>
      <c r="AW171" s="88" t="str">
        <f>IF(ISNUMBER(K171),IF(V171="C",(K171-Constants!$E$15-Constants!$E$14)*Constants!$G$11,0),"")</f>
        <v/>
      </c>
      <c r="AX171" s="88" t="str">
        <f>IF(ISNUMBER(L171),IF(W171="C",(L171-Constants!$E$15-Constants!$E$14)*Constants!$G$11,0),"")</f>
        <v/>
      </c>
      <c r="AY171" s="88" t="str">
        <f>IF(ISNUMBER(M171),IF(X171="C",(M171-Constants!$E$15-Constants!$E$14)*Constants!$G$11,0),"")</f>
        <v/>
      </c>
      <c r="AZ171" s="88" t="str">
        <f>IF(ISNUMBER(N171),IF(Y171="C",(N171-Constants!$E$15-Constants!$E$14)*Constants!$G$11,0),"")</f>
        <v/>
      </c>
      <c r="BA171" s="88" t="str">
        <f t="shared" si="118"/>
        <v/>
      </c>
      <c r="BB171" s="88" t="str">
        <f t="shared" si="119"/>
        <v/>
      </c>
      <c r="BC171" s="88" t="str">
        <f t="shared" si="120"/>
        <v/>
      </c>
      <c r="BD171" s="88" t="str">
        <f t="shared" si="120"/>
        <v/>
      </c>
      <c r="BE171" s="88" t="str">
        <f t="shared" si="121"/>
        <v/>
      </c>
      <c r="BF171" s="62" t="str">
        <f t="shared" si="122"/>
        <v/>
      </c>
      <c r="BG171" s="128" t="str">
        <f t="shared" si="123"/>
        <v/>
      </c>
      <c r="BH171" s="129" t="str">
        <f t="shared" si="124"/>
        <v/>
      </c>
      <c r="BI171" s="129" t="str">
        <f t="shared" si="125"/>
        <v/>
      </c>
      <c r="BJ171" s="129" t="str">
        <f t="shared" si="126"/>
        <v/>
      </c>
      <c r="BK171" s="129" t="str">
        <f t="shared" si="127"/>
        <v/>
      </c>
      <c r="BL171" s="129" t="str">
        <f t="shared" si="128"/>
        <v/>
      </c>
      <c r="BM171" s="129" t="str">
        <f t="shared" si="129"/>
        <v/>
      </c>
      <c r="BN171" s="129" t="str">
        <f t="shared" si="130"/>
        <v/>
      </c>
      <c r="BO171" s="130" t="str">
        <f t="shared" si="131"/>
        <v/>
      </c>
      <c r="BP171" s="18"/>
    </row>
    <row r="172" spans="1:68" x14ac:dyDescent="0.35">
      <c r="A172" s="32"/>
      <c r="B172" s="40"/>
      <c r="C172" s="14"/>
      <c r="D172" s="26">
        <v>1</v>
      </c>
      <c r="E172" s="51" t="s">
        <v>315</v>
      </c>
      <c r="F172" s="49"/>
      <c r="G172" s="47"/>
      <c r="H172" s="47"/>
      <c r="I172" s="47"/>
      <c r="J172" s="47"/>
      <c r="K172" s="47"/>
      <c r="L172" s="47"/>
      <c r="M172" s="47"/>
      <c r="N172" s="50"/>
      <c r="O172" s="69">
        <f t="shared" si="98"/>
        <v>57</v>
      </c>
      <c r="P172" s="70">
        <f t="shared" si="99"/>
        <v>64</v>
      </c>
      <c r="Q172" s="13" t="str">
        <f t="shared" si="100"/>
        <v/>
      </c>
      <c r="R172" s="13" t="str">
        <f t="shared" si="101"/>
        <v/>
      </c>
      <c r="S172" s="13" t="str">
        <f t="shared" si="102"/>
        <v/>
      </c>
      <c r="T172" s="13" t="str">
        <f t="shared" si="103"/>
        <v/>
      </c>
      <c r="U172" s="13" t="str">
        <f t="shared" si="104"/>
        <v/>
      </c>
      <c r="V172" s="13" t="str">
        <f t="shared" si="105"/>
        <v/>
      </c>
      <c r="W172" s="13" t="str">
        <f t="shared" si="106"/>
        <v/>
      </c>
      <c r="X172" s="13" t="str">
        <f t="shared" si="107"/>
        <v/>
      </c>
      <c r="Y172" s="13" t="str">
        <f t="shared" si="108"/>
        <v/>
      </c>
      <c r="Z172" s="58" t="str">
        <f t="shared" si="109"/>
        <v/>
      </c>
      <c r="AA172" s="186" t="str">
        <f t="shared" si="110"/>
        <v/>
      </c>
      <c r="AB172" s="186" t="str">
        <f t="shared" si="111"/>
        <v/>
      </c>
      <c r="AC172" s="186" t="str">
        <f t="shared" si="112"/>
        <v/>
      </c>
      <c r="AD172" s="186" t="str">
        <f t="shared" si="113"/>
        <v/>
      </c>
      <c r="AE172" s="186" t="str">
        <f t="shared" si="114"/>
        <v/>
      </c>
      <c r="AF172" s="186" t="str">
        <f t="shared" si="115"/>
        <v/>
      </c>
      <c r="AG172" s="59" t="str">
        <f t="shared" si="116"/>
        <v/>
      </c>
      <c r="AH172" s="58">
        <f t="shared" si="117"/>
        <v>0</v>
      </c>
      <c r="AI172" s="88" t="str">
        <f>IF(ISNUMBER(I172),IF(AND(I172&lt;$H172,$H172&gt;$AH172),IF(I172&gt;$AH172,($H172-I172)*Constants!$G$9,($H172-$AH172)*Constants!$G$9),0),"")</f>
        <v/>
      </c>
      <c r="AJ172" s="88" t="str">
        <f>IF(ISNUMBER(J172),IF(AND(J172&lt;$H172,$H172&gt;$AH172),IF(J172&gt;$AH172,($H172-J172)*Constants!$G$9,($H172-$AH172)*Constants!$G$9),0),"")</f>
        <v/>
      </c>
      <c r="AK172" s="88" t="str">
        <f>IF(ISNUMBER(K172),IF(AND(K172&lt;$H172,$H172&gt;$AH172),IF(K172&gt;$AH172,($H172-K172)*Constants!$G$9,($H172-$AH172)*Constants!$G$9),0),"")</f>
        <v/>
      </c>
      <c r="AL172" s="88" t="str">
        <f>IF(ISNUMBER(L172),IF(AND(L172&lt;$H172,$H172&gt;$AH172),IF(L172&gt;$AH172,($H172-L172)*Constants!$G$9,($H172-$AH172)*Constants!$G$9),0),"")</f>
        <v/>
      </c>
      <c r="AM172" s="88" t="str">
        <f>IF(ISNUMBER(M172),IF(AND(M172&lt;$H172,$H172&gt;$AH172),IF(M172&gt;$AH172,($H172-M172)*Constants!$G$9,($H172-$AH172)*Constants!$G$9),0),"")</f>
        <v/>
      </c>
      <c r="AN172" s="88" t="str">
        <f>IF(ISNUMBER(N172),IF(AND(N172&lt;$H172,$H172&gt;$AH172),IF(N172&gt;$AH172,($H172-N172)*Constants!$G$9,($H172-$AH172)*Constants!$G$9),0),"")</f>
        <v/>
      </c>
      <c r="AO172" s="88" t="str">
        <f>IF(ISNUMBER(I172),IF(AND(I172&lt;$H172,I172&lt;$AH172),IF($H172&gt;$AH172,($AH172-I172)*Constants!$G$10,($H172-I172)*Constants!$G$10),0),"")</f>
        <v/>
      </c>
      <c r="AP172" s="88" t="str">
        <f>IF(ISNUMBER(J172),IF(AND(J172&lt;$H172,J172&lt;$AH172),IF($H172&gt;$AH172,($AH172-J172)*Constants!$G$10,($H172-J172)*Constants!$G$10),0),"")</f>
        <v/>
      </c>
      <c r="AQ172" s="88" t="str">
        <f>IF(ISNUMBER(K172),IF(AND(K172&lt;$H172,K172&lt;$AH172),IF($H172&gt;$AH172,($AH172-K172)*Constants!$G$10,($H172-K172)*Constants!$G$10),0),"")</f>
        <v/>
      </c>
      <c r="AR172" s="88" t="str">
        <f>IF(ISNUMBER(L172),IF(AND(L172&lt;$H172,L172&lt;$AH172),IF($H172&gt;$AH172,($AH172-L172)*Constants!$G$10,($H172-L172)*Constants!$G$10),0),"")</f>
        <v/>
      </c>
      <c r="AS172" s="88" t="str">
        <f>IF(ISNUMBER(M172),IF(AND(M172&lt;$H172,M172&lt;$AH172),IF($H172&gt;$AH172,($AH172-M172)*Constants!$G$10,($H172-M172)*Constants!$G$10),0),"")</f>
        <v/>
      </c>
      <c r="AT172" s="88" t="str">
        <f>IF(ISNUMBER(N172),IF(AND(N172&lt;$H172,N172&lt;$AH172),IF($H172&gt;$AH172,($AH172-N172)*Constants!$G$10,($H172-N172)*Constants!$G$10),0),"")</f>
        <v/>
      </c>
      <c r="AU172" s="88" t="str">
        <f>IF(ISNUMBER(I172),IF(T172="C",(I172-Constants!$E$15-Constants!$E$14)*Constants!$G$11,0),"")</f>
        <v/>
      </c>
      <c r="AV172" s="88" t="str">
        <f>IF(ISNUMBER(J172),IF(U172="C",(J172-Constants!$E$15-Constants!$E$14)*Constants!$G$11,0),"")</f>
        <v/>
      </c>
      <c r="AW172" s="88" t="str">
        <f>IF(ISNUMBER(K172),IF(V172="C",(K172-Constants!$E$15-Constants!$E$14)*Constants!$G$11,0),"")</f>
        <v/>
      </c>
      <c r="AX172" s="88" t="str">
        <f>IF(ISNUMBER(L172),IF(W172="C",(L172-Constants!$E$15-Constants!$E$14)*Constants!$G$11,0),"")</f>
        <v/>
      </c>
      <c r="AY172" s="88" t="str">
        <f>IF(ISNUMBER(M172),IF(X172="C",(M172-Constants!$E$15-Constants!$E$14)*Constants!$G$11,0),"")</f>
        <v/>
      </c>
      <c r="AZ172" s="88" t="str">
        <f>IF(ISNUMBER(N172),IF(Y172="C",(N172-Constants!$E$15-Constants!$E$14)*Constants!$G$11,0),"")</f>
        <v/>
      </c>
      <c r="BA172" s="88" t="str">
        <f t="shared" si="118"/>
        <v/>
      </c>
      <c r="BB172" s="88" t="str">
        <f t="shared" si="119"/>
        <v/>
      </c>
      <c r="BC172" s="88" t="str">
        <f t="shared" si="120"/>
        <v/>
      </c>
      <c r="BD172" s="88" t="str">
        <f t="shared" si="120"/>
        <v/>
      </c>
      <c r="BE172" s="88" t="str">
        <f t="shared" si="121"/>
        <v/>
      </c>
      <c r="BF172" s="62" t="str">
        <f t="shared" si="122"/>
        <v/>
      </c>
      <c r="BG172" s="128" t="str">
        <f t="shared" si="123"/>
        <v/>
      </c>
      <c r="BH172" s="129" t="str">
        <f t="shared" si="124"/>
        <v/>
      </c>
      <c r="BI172" s="129" t="str">
        <f t="shared" si="125"/>
        <v/>
      </c>
      <c r="BJ172" s="129" t="str">
        <f t="shared" si="126"/>
        <v/>
      </c>
      <c r="BK172" s="129" t="str">
        <f t="shared" si="127"/>
        <v/>
      </c>
      <c r="BL172" s="129" t="str">
        <f t="shared" si="128"/>
        <v/>
      </c>
      <c r="BM172" s="129" t="str">
        <f t="shared" si="129"/>
        <v/>
      </c>
      <c r="BN172" s="129" t="str">
        <f t="shared" si="130"/>
        <v/>
      </c>
      <c r="BO172" s="130" t="str">
        <f t="shared" si="131"/>
        <v/>
      </c>
      <c r="BP172" s="18"/>
    </row>
    <row r="173" spans="1:68" x14ac:dyDescent="0.35">
      <c r="A173" s="32"/>
      <c r="B173" s="40"/>
      <c r="C173" s="14"/>
      <c r="D173" s="26">
        <v>1</v>
      </c>
      <c r="E173" s="51" t="s">
        <v>315</v>
      </c>
      <c r="F173" s="49"/>
      <c r="G173" s="47"/>
      <c r="H173" s="47"/>
      <c r="I173" s="47"/>
      <c r="J173" s="47"/>
      <c r="K173" s="47"/>
      <c r="L173" s="47"/>
      <c r="M173" s="47"/>
      <c r="N173" s="50"/>
      <c r="O173" s="69">
        <f t="shared" si="98"/>
        <v>57</v>
      </c>
      <c r="P173" s="70">
        <f t="shared" si="99"/>
        <v>64</v>
      </c>
      <c r="Q173" s="13" t="str">
        <f t="shared" si="100"/>
        <v/>
      </c>
      <c r="R173" s="13" t="str">
        <f t="shared" si="101"/>
        <v/>
      </c>
      <c r="S173" s="13" t="str">
        <f t="shared" si="102"/>
        <v/>
      </c>
      <c r="T173" s="13" t="str">
        <f t="shared" si="103"/>
        <v/>
      </c>
      <c r="U173" s="13" t="str">
        <f t="shared" si="104"/>
        <v/>
      </c>
      <c r="V173" s="13" t="str">
        <f t="shared" si="105"/>
        <v/>
      </c>
      <c r="W173" s="13" t="str">
        <f t="shared" si="106"/>
        <v/>
      </c>
      <c r="X173" s="13" t="str">
        <f t="shared" si="107"/>
        <v/>
      </c>
      <c r="Y173" s="13" t="str">
        <f t="shared" si="108"/>
        <v/>
      </c>
      <c r="Z173" s="58" t="str">
        <f t="shared" si="109"/>
        <v/>
      </c>
      <c r="AA173" s="186" t="str">
        <f t="shared" si="110"/>
        <v/>
      </c>
      <c r="AB173" s="186" t="str">
        <f t="shared" si="111"/>
        <v/>
      </c>
      <c r="AC173" s="186" t="str">
        <f t="shared" si="112"/>
        <v/>
      </c>
      <c r="AD173" s="186" t="str">
        <f t="shared" si="113"/>
        <v/>
      </c>
      <c r="AE173" s="186" t="str">
        <f t="shared" si="114"/>
        <v/>
      </c>
      <c r="AF173" s="186" t="str">
        <f t="shared" si="115"/>
        <v/>
      </c>
      <c r="AG173" s="59" t="str">
        <f t="shared" si="116"/>
        <v/>
      </c>
      <c r="AH173" s="58">
        <f t="shared" si="117"/>
        <v>0</v>
      </c>
      <c r="AI173" s="88" t="str">
        <f>IF(ISNUMBER(I173),IF(AND(I173&lt;$H173,$H173&gt;$AH173),IF(I173&gt;$AH173,($H173-I173)*Constants!$G$9,($H173-$AH173)*Constants!$G$9),0),"")</f>
        <v/>
      </c>
      <c r="AJ173" s="88" t="str">
        <f>IF(ISNUMBER(J173),IF(AND(J173&lt;$H173,$H173&gt;$AH173),IF(J173&gt;$AH173,($H173-J173)*Constants!$G$9,($H173-$AH173)*Constants!$G$9),0),"")</f>
        <v/>
      </c>
      <c r="AK173" s="88" t="str">
        <f>IF(ISNUMBER(K173),IF(AND(K173&lt;$H173,$H173&gt;$AH173),IF(K173&gt;$AH173,($H173-K173)*Constants!$G$9,($H173-$AH173)*Constants!$G$9),0),"")</f>
        <v/>
      </c>
      <c r="AL173" s="88" t="str">
        <f>IF(ISNUMBER(L173),IF(AND(L173&lt;$H173,$H173&gt;$AH173),IF(L173&gt;$AH173,($H173-L173)*Constants!$G$9,($H173-$AH173)*Constants!$G$9),0),"")</f>
        <v/>
      </c>
      <c r="AM173" s="88" t="str">
        <f>IF(ISNUMBER(M173),IF(AND(M173&lt;$H173,$H173&gt;$AH173),IF(M173&gt;$AH173,($H173-M173)*Constants!$G$9,($H173-$AH173)*Constants!$G$9),0),"")</f>
        <v/>
      </c>
      <c r="AN173" s="88" t="str">
        <f>IF(ISNUMBER(N173),IF(AND(N173&lt;$H173,$H173&gt;$AH173),IF(N173&gt;$AH173,($H173-N173)*Constants!$G$9,($H173-$AH173)*Constants!$G$9),0),"")</f>
        <v/>
      </c>
      <c r="AO173" s="88" t="str">
        <f>IF(ISNUMBER(I173),IF(AND(I173&lt;$H173,I173&lt;$AH173),IF($H173&gt;$AH173,($AH173-I173)*Constants!$G$10,($H173-I173)*Constants!$G$10),0),"")</f>
        <v/>
      </c>
      <c r="AP173" s="88" t="str">
        <f>IF(ISNUMBER(J173),IF(AND(J173&lt;$H173,J173&lt;$AH173),IF($H173&gt;$AH173,($AH173-J173)*Constants!$G$10,($H173-J173)*Constants!$G$10),0),"")</f>
        <v/>
      </c>
      <c r="AQ173" s="88" t="str">
        <f>IF(ISNUMBER(K173),IF(AND(K173&lt;$H173,K173&lt;$AH173),IF($H173&gt;$AH173,($AH173-K173)*Constants!$G$10,($H173-K173)*Constants!$G$10),0),"")</f>
        <v/>
      </c>
      <c r="AR173" s="88" t="str">
        <f>IF(ISNUMBER(L173),IF(AND(L173&lt;$H173,L173&lt;$AH173),IF($H173&gt;$AH173,($AH173-L173)*Constants!$G$10,($H173-L173)*Constants!$G$10),0),"")</f>
        <v/>
      </c>
      <c r="AS173" s="88" t="str">
        <f>IF(ISNUMBER(M173),IF(AND(M173&lt;$H173,M173&lt;$AH173),IF($H173&gt;$AH173,($AH173-M173)*Constants!$G$10,($H173-M173)*Constants!$G$10),0),"")</f>
        <v/>
      </c>
      <c r="AT173" s="88" t="str">
        <f>IF(ISNUMBER(N173),IF(AND(N173&lt;$H173,N173&lt;$AH173),IF($H173&gt;$AH173,($AH173-N173)*Constants!$G$10,($H173-N173)*Constants!$G$10),0),"")</f>
        <v/>
      </c>
      <c r="AU173" s="88" t="str">
        <f>IF(ISNUMBER(I173),IF(T173="C",(I173-Constants!$E$15-Constants!$E$14)*Constants!$G$11,0),"")</f>
        <v/>
      </c>
      <c r="AV173" s="88" t="str">
        <f>IF(ISNUMBER(J173),IF(U173="C",(J173-Constants!$E$15-Constants!$E$14)*Constants!$G$11,0),"")</f>
        <v/>
      </c>
      <c r="AW173" s="88" t="str">
        <f>IF(ISNUMBER(K173),IF(V173="C",(K173-Constants!$E$15-Constants!$E$14)*Constants!$G$11,0),"")</f>
        <v/>
      </c>
      <c r="AX173" s="88" t="str">
        <f>IF(ISNUMBER(L173),IF(W173="C",(L173-Constants!$E$15-Constants!$E$14)*Constants!$G$11,0),"")</f>
        <v/>
      </c>
      <c r="AY173" s="88" t="str">
        <f>IF(ISNUMBER(M173),IF(X173="C",(M173-Constants!$E$15-Constants!$E$14)*Constants!$G$11,0),"")</f>
        <v/>
      </c>
      <c r="AZ173" s="88" t="str">
        <f>IF(ISNUMBER(N173),IF(Y173="C",(N173-Constants!$E$15-Constants!$E$14)*Constants!$G$11,0),"")</f>
        <v/>
      </c>
      <c r="BA173" s="88" t="str">
        <f t="shared" si="118"/>
        <v/>
      </c>
      <c r="BB173" s="88" t="str">
        <f t="shared" si="119"/>
        <v/>
      </c>
      <c r="BC173" s="88" t="str">
        <f t="shared" si="120"/>
        <v/>
      </c>
      <c r="BD173" s="88" t="str">
        <f t="shared" si="120"/>
        <v/>
      </c>
      <c r="BE173" s="88" t="str">
        <f t="shared" si="121"/>
        <v/>
      </c>
      <c r="BF173" s="62" t="str">
        <f t="shared" si="122"/>
        <v/>
      </c>
      <c r="BG173" s="128" t="str">
        <f t="shared" si="123"/>
        <v/>
      </c>
      <c r="BH173" s="129" t="str">
        <f t="shared" si="124"/>
        <v/>
      </c>
      <c r="BI173" s="129" t="str">
        <f t="shared" si="125"/>
        <v/>
      </c>
      <c r="BJ173" s="129" t="str">
        <f t="shared" si="126"/>
        <v/>
      </c>
      <c r="BK173" s="129" t="str">
        <f t="shared" si="127"/>
        <v/>
      </c>
      <c r="BL173" s="129" t="str">
        <f t="shared" si="128"/>
        <v/>
      </c>
      <c r="BM173" s="129" t="str">
        <f t="shared" si="129"/>
        <v/>
      </c>
      <c r="BN173" s="129" t="str">
        <f t="shared" si="130"/>
        <v/>
      </c>
      <c r="BO173" s="130" t="str">
        <f t="shared" si="131"/>
        <v/>
      </c>
      <c r="BP173" s="18"/>
    </row>
    <row r="174" spans="1:68" x14ac:dyDescent="0.35">
      <c r="A174" s="32"/>
      <c r="B174" s="40"/>
      <c r="C174" s="14"/>
      <c r="D174" s="26">
        <v>1</v>
      </c>
      <c r="E174" s="51" t="s">
        <v>315</v>
      </c>
      <c r="F174" s="49"/>
      <c r="G174" s="47"/>
      <c r="H174" s="47"/>
      <c r="I174" s="47"/>
      <c r="J174" s="47"/>
      <c r="K174" s="47"/>
      <c r="L174" s="47"/>
      <c r="M174" s="47"/>
      <c r="N174" s="50"/>
      <c r="O174" s="69">
        <f t="shared" si="98"/>
        <v>57</v>
      </c>
      <c r="P174" s="70">
        <f t="shared" si="99"/>
        <v>64</v>
      </c>
      <c r="Q174" s="13" t="str">
        <f t="shared" si="100"/>
        <v/>
      </c>
      <c r="R174" s="13" t="str">
        <f t="shared" si="101"/>
        <v/>
      </c>
      <c r="S174" s="13" t="str">
        <f t="shared" si="102"/>
        <v/>
      </c>
      <c r="T174" s="13" t="str">
        <f t="shared" si="103"/>
        <v/>
      </c>
      <c r="U174" s="13" t="str">
        <f t="shared" si="104"/>
        <v/>
      </c>
      <c r="V174" s="13" t="str">
        <f t="shared" si="105"/>
        <v/>
      </c>
      <c r="W174" s="13" t="str">
        <f t="shared" si="106"/>
        <v/>
      </c>
      <c r="X174" s="13" t="str">
        <f t="shared" si="107"/>
        <v/>
      </c>
      <c r="Y174" s="13" t="str">
        <f t="shared" si="108"/>
        <v/>
      </c>
      <c r="Z174" s="58" t="str">
        <f t="shared" si="109"/>
        <v/>
      </c>
      <c r="AA174" s="186" t="str">
        <f t="shared" si="110"/>
        <v/>
      </c>
      <c r="AB174" s="186" t="str">
        <f t="shared" si="111"/>
        <v/>
      </c>
      <c r="AC174" s="186" t="str">
        <f t="shared" si="112"/>
        <v/>
      </c>
      <c r="AD174" s="186" t="str">
        <f t="shared" si="113"/>
        <v/>
      </c>
      <c r="AE174" s="186" t="str">
        <f t="shared" si="114"/>
        <v/>
      </c>
      <c r="AF174" s="186" t="str">
        <f t="shared" si="115"/>
        <v/>
      </c>
      <c r="AG174" s="59" t="str">
        <f t="shared" si="116"/>
        <v/>
      </c>
      <c r="AH174" s="58">
        <f t="shared" si="117"/>
        <v>0</v>
      </c>
      <c r="AI174" s="88" t="str">
        <f>IF(ISNUMBER(I174),IF(AND(I174&lt;$H174,$H174&gt;$AH174),IF(I174&gt;$AH174,($H174-I174)*Constants!$G$9,($H174-$AH174)*Constants!$G$9),0),"")</f>
        <v/>
      </c>
      <c r="AJ174" s="88" t="str">
        <f>IF(ISNUMBER(J174),IF(AND(J174&lt;$H174,$H174&gt;$AH174),IF(J174&gt;$AH174,($H174-J174)*Constants!$G$9,($H174-$AH174)*Constants!$G$9),0),"")</f>
        <v/>
      </c>
      <c r="AK174" s="88" t="str">
        <f>IF(ISNUMBER(K174),IF(AND(K174&lt;$H174,$H174&gt;$AH174),IF(K174&gt;$AH174,($H174-K174)*Constants!$G$9,($H174-$AH174)*Constants!$G$9),0),"")</f>
        <v/>
      </c>
      <c r="AL174" s="88" t="str">
        <f>IF(ISNUMBER(L174),IF(AND(L174&lt;$H174,$H174&gt;$AH174),IF(L174&gt;$AH174,($H174-L174)*Constants!$G$9,($H174-$AH174)*Constants!$G$9),0),"")</f>
        <v/>
      </c>
      <c r="AM174" s="88" t="str">
        <f>IF(ISNUMBER(M174),IF(AND(M174&lt;$H174,$H174&gt;$AH174),IF(M174&gt;$AH174,($H174-M174)*Constants!$G$9,($H174-$AH174)*Constants!$G$9),0),"")</f>
        <v/>
      </c>
      <c r="AN174" s="88" t="str">
        <f>IF(ISNUMBER(N174),IF(AND(N174&lt;$H174,$H174&gt;$AH174),IF(N174&gt;$AH174,($H174-N174)*Constants!$G$9,($H174-$AH174)*Constants!$G$9),0),"")</f>
        <v/>
      </c>
      <c r="AO174" s="88" t="str">
        <f>IF(ISNUMBER(I174),IF(AND(I174&lt;$H174,I174&lt;$AH174),IF($H174&gt;$AH174,($AH174-I174)*Constants!$G$10,($H174-I174)*Constants!$G$10),0),"")</f>
        <v/>
      </c>
      <c r="AP174" s="88" t="str">
        <f>IF(ISNUMBER(J174),IF(AND(J174&lt;$H174,J174&lt;$AH174),IF($H174&gt;$AH174,($AH174-J174)*Constants!$G$10,($H174-J174)*Constants!$G$10),0),"")</f>
        <v/>
      </c>
      <c r="AQ174" s="88" t="str">
        <f>IF(ISNUMBER(K174),IF(AND(K174&lt;$H174,K174&lt;$AH174),IF($H174&gt;$AH174,($AH174-K174)*Constants!$G$10,($H174-K174)*Constants!$G$10),0),"")</f>
        <v/>
      </c>
      <c r="AR174" s="88" t="str">
        <f>IF(ISNUMBER(L174),IF(AND(L174&lt;$H174,L174&lt;$AH174),IF($H174&gt;$AH174,($AH174-L174)*Constants!$G$10,($H174-L174)*Constants!$G$10),0),"")</f>
        <v/>
      </c>
      <c r="AS174" s="88" t="str">
        <f>IF(ISNUMBER(M174),IF(AND(M174&lt;$H174,M174&lt;$AH174),IF($H174&gt;$AH174,($AH174-M174)*Constants!$G$10,($H174-M174)*Constants!$G$10),0),"")</f>
        <v/>
      </c>
      <c r="AT174" s="88" t="str">
        <f>IF(ISNUMBER(N174),IF(AND(N174&lt;$H174,N174&lt;$AH174),IF($H174&gt;$AH174,($AH174-N174)*Constants!$G$10,($H174-N174)*Constants!$G$10),0),"")</f>
        <v/>
      </c>
      <c r="AU174" s="88" t="str">
        <f>IF(ISNUMBER(I174),IF(T174="C",(I174-Constants!$E$15-Constants!$E$14)*Constants!$G$11,0),"")</f>
        <v/>
      </c>
      <c r="AV174" s="88" t="str">
        <f>IF(ISNUMBER(J174),IF(U174="C",(J174-Constants!$E$15-Constants!$E$14)*Constants!$G$11,0),"")</f>
        <v/>
      </c>
      <c r="AW174" s="88" t="str">
        <f>IF(ISNUMBER(K174),IF(V174="C",(K174-Constants!$E$15-Constants!$E$14)*Constants!$G$11,0),"")</f>
        <v/>
      </c>
      <c r="AX174" s="88" t="str">
        <f>IF(ISNUMBER(L174),IF(W174="C",(L174-Constants!$E$15-Constants!$E$14)*Constants!$G$11,0),"")</f>
        <v/>
      </c>
      <c r="AY174" s="88" t="str">
        <f>IF(ISNUMBER(M174),IF(X174="C",(M174-Constants!$E$15-Constants!$E$14)*Constants!$G$11,0),"")</f>
        <v/>
      </c>
      <c r="AZ174" s="88" t="str">
        <f>IF(ISNUMBER(N174),IF(Y174="C",(N174-Constants!$E$15-Constants!$E$14)*Constants!$G$11,0),"")</f>
        <v/>
      </c>
      <c r="BA174" s="88" t="str">
        <f t="shared" si="118"/>
        <v/>
      </c>
      <c r="BB174" s="88" t="str">
        <f t="shared" si="119"/>
        <v/>
      </c>
      <c r="BC174" s="88" t="str">
        <f t="shared" si="120"/>
        <v/>
      </c>
      <c r="BD174" s="88" t="str">
        <f t="shared" si="120"/>
        <v/>
      </c>
      <c r="BE174" s="88" t="str">
        <f t="shared" si="121"/>
        <v/>
      </c>
      <c r="BF174" s="62" t="str">
        <f t="shared" si="122"/>
        <v/>
      </c>
      <c r="BG174" s="128" t="str">
        <f t="shared" si="123"/>
        <v/>
      </c>
      <c r="BH174" s="129" t="str">
        <f t="shared" si="124"/>
        <v/>
      </c>
      <c r="BI174" s="129" t="str">
        <f t="shared" si="125"/>
        <v/>
      </c>
      <c r="BJ174" s="129" t="str">
        <f t="shared" si="126"/>
        <v/>
      </c>
      <c r="BK174" s="129" t="str">
        <f t="shared" si="127"/>
        <v/>
      </c>
      <c r="BL174" s="129" t="str">
        <f t="shared" si="128"/>
        <v/>
      </c>
      <c r="BM174" s="129" t="str">
        <f t="shared" si="129"/>
        <v/>
      </c>
      <c r="BN174" s="129" t="str">
        <f t="shared" si="130"/>
        <v/>
      </c>
      <c r="BO174" s="130" t="str">
        <f t="shared" si="131"/>
        <v/>
      </c>
      <c r="BP174" s="18"/>
    </row>
    <row r="175" spans="1:68" x14ac:dyDescent="0.35">
      <c r="A175" s="32"/>
      <c r="B175" s="40"/>
      <c r="C175" s="14"/>
      <c r="D175" s="26">
        <v>1</v>
      </c>
      <c r="E175" s="51" t="s">
        <v>315</v>
      </c>
      <c r="F175" s="49"/>
      <c r="G175" s="47"/>
      <c r="H175" s="47"/>
      <c r="I175" s="47"/>
      <c r="J175" s="47"/>
      <c r="K175" s="47"/>
      <c r="L175" s="47"/>
      <c r="M175" s="47"/>
      <c r="N175" s="50"/>
      <c r="O175" s="69">
        <f t="shared" si="98"/>
        <v>57</v>
      </c>
      <c r="P175" s="70">
        <f t="shared" si="99"/>
        <v>64</v>
      </c>
      <c r="Q175" s="13" t="str">
        <f t="shared" si="100"/>
        <v/>
      </c>
      <c r="R175" s="13" t="str">
        <f t="shared" si="101"/>
        <v/>
      </c>
      <c r="S175" s="13" t="str">
        <f t="shared" si="102"/>
        <v/>
      </c>
      <c r="T175" s="13" t="str">
        <f t="shared" si="103"/>
        <v/>
      </c>
      <c r="U175" s="13" t="str">
        <f t="shared" si="104"/>
        <v/>
      </c>
      <c r="V175" s="13" t="str">
        <f t="shared" si="105"/>
        <v/>
      </c>
      <c r="W175" s="13" t="str">
        <f t="shared" si="106"/>
        <v/>
      </c>
      <c r="X175" s="13" t="str">
        <f t="shared" si="107"/>
        <v/>
      </c>
      <c r="Y175" s="13" t="str">
        <f t="shared" si="108"/>
        <v/>
      </c>
      <c r="Z175" s="58" t="str">
        <f t="shared" si="109"/>
        <v/>
      </c>
      <c r="AA175" s="186" t="str">
        <f t="shared" si="110"/>
        <v/>
      </c>
      <c r="AB175" s="186" t="str">
        <f t="shared" si="111"/>
        <v/>
      </c>
      <c r="AC175" s="186" t="str">
        <f t="shared" si="112"/>
        <v/>
      </c>
      <c r="AD175" s="186" t="str">
        <f t="shared" si="113"/>
        <v/>
      </c>
      <c r="AE175" s="186" t="str">
        <f t="shared" si="114"/>
        <v/>
      </c>
      <c r="AF175" s="186" t="str">
        <f t="shared" si="115"/>
        <v/>
      </c>
      <c r="AG175" s="59" t="str">
        <f t="shared" si="116"/>
        <v/>
      </c>
      <c r="AH175" s="58">
        <f t="shared" si="117"/>
        <v>0</v>
      </c>
      <c r="AI175" s="88" t="str">
        <f>IF(ISNUMBER(I175),IF(AND(I175&lt;$H175,$H175&gt;$AH175),IF(I175&gt;$AH175,($H175-I175)*Constants!$G$9,($H175-$AH175)*Constants!$G$9),0),"")</f>
        <v/>
      </c>
      <c r="AJ175" s="88" t="str">
        <f>IF(ISNUMBER(J175),IF(AND(J175&lt;$H175,$H175&gt;$AH175),IF(J175&gt;$AH175,($H175-J175)*Constants!$G$9,($H175-$AH175)*Constants!$G$9),0),"")</f>
        <v/>
      </c>
      <c r="AK175" s="88" t="str">
        <f>IF(ISNUMBER(K175),IF(AND(K175&lt;$H175,$H175&gt;$AH175),IF(K175&gt;$AH175,($H175-K175)*Constants!$G$9,($H175-$AH175)*Constants!$G$9),0),"")</f>
        <v/>
      </c>
      <c r="AL175" s="88" t="str">
        <f>IF(ISNUMBER(L175),IF(AND(L175&lt;$H175,$H175&gt;$AH175),IF(L175&gt;$AH175,($H175-L175)*Constants!$G$9,($H175-$AH175)*Constants!$G$9),0),"")</f>
        <v/>
      </c>
      <c r="AM175" s="88" t="str">
        <f>IF(ISNUMBER(M175),IF(AND(M175&lt;$H175,$H175&gt;$AH175),IF(M175&gt;$AH175,($H175-M175)*Constants!$G$9,($H175-$AH175)*Constants!$G$9),0),"")</f>
        <v/>
      </c>
      <c r="AN175" s="88" t="str">
        <f>IF(ISNUMBER(N175),IF(AND(N175&lt;$H175,$H175&gt;$AH175),IF(N175&gt;$AH175,($H175-N175)*Constants!$G$9,($H175-$AH175)*Constants!$G$9),0),"")</f>
        <v/>
      </c>
      <c r="AO175" s="88" t="str">
        <f>IF(ISNUMBER(I175),IF(AND(I175&lt;$H175,I175&lt;$AH175),IF($H175&gt;$AH175,($AH175-I175)*Constants!$G$10,($H175-I175)*Constants!$G$10),0),"")</f>
        <v/>
      </c>
      <c r="AP175" s="88" t="str">
        <f>IF(ISNUMBER(J175),IF(AND(J175&lt;$H175,J175&lt;$AH175),IF($H175&gt;$AH175,($AH175-J175)*Constants!$G$10,($H175-J175)*Constants!$G$10),0),"")</f>
        <v/>
      </c>
      <c r="AQ175" s="88" t="str">
        <f>IF(ISNUMBER(K175),IF(AND(K175&lt;$H175,K175&lt;$AH175),IF($H175&gt;$AH175,($AH175-K175)*Constants!$G$10,($H175-K175)*Constants!$G$10),0),"")</f>
        <v/>
      </c>
      <c r="AR175" s="88" t="str">
        <f>IF(ISNUMBER(L175),IF(AND(L175&lt;$H175,L175&lt;$AH175),IF($H175&gt;$AH175,($AH175-L175)*Constants!$G$10,($H175-L175)*Constants!$G$10),0),"")</f>
        <v/>
      </c>
      <c r="AS175" s="88" t="str">
        <f>IF(ISNUMBER(M175),IF(AND(M175&lt;$H175,M175&lt;$AH175),IF($H175&gt;$AH175,($AH175-M175)*Constants!$G$10,($H175-M175)*Constants!$G$10),0),"")</f>
        <v/>
      </c>
      <c r="AT175" s="88" t="str">
        <f>IF(ISNUMBER(N175),IF(AND(N175&lt;$H175,N175&lt;$AH175),IF($H175&gt;$AH175,($AH175-N175)*Constants!$G$10,($H175-N175)*Constants!$G$10),0),"")</f>
        <v/>
      </c>
      <c r="AU175" s="88" t="str">
        <f>IF(ISNUMBER(I175),IF(T175="C",(I175-Constants!$E$15-Constants!$E$14)*Constants!$G$11,0),"")</f>
        <v/>
      </c>
      <c r="AV175" s="88" t="str">
        <f>IF(ISNUMBER(J175),IF(U175="C",(J175-Constants!$E$15-Constants!$E$14)*Constants!$G$11,0),"")</f>
        <v/>
      </c>
      <c r="AW175" s="88" t="str">
        <f>IF(ISNUMBER(K175),IF(V175="C",(K175-Constants!$E$15-Constants!$E$14)*Constants!$G$11,0),"")</f>
        <v/>
      </c>
      <c r="AX175" s="88" t="str">
        <f>IF(ISNUMBER(L175),IF(W175="C",(L175-Constants!$E$15-Constants!$E$14)*Constants!$G$11,0),"")</f>
        <v/>
      </c>
      <c r="AY175" s="88" t="str">
        <f>IF(ISNUMBER(M175),IF(X175="C",(M175-Constants!$E$15-Constants!$E$14)*Constants!$G$11,0),"")</f>
        <v/>
      </c>
      <c r="AZ175" s="88" t="str">
        <f>IF(ISNUMBER(N175),IF(Y175="C",(N175-Constants!$E$15-Constants!$E$14)*Constants!$G$11,0),"")</f>
        <v/>
      </c>
      <c r="BA175" s="88" t="str">
        <f t="shared" si="118"/>
        <v/>
      </c>
      <c r="BB175" s="88" t="str">
        <f t="shared" si="119"/>
        <v/>
      </c>
      <c r="BC175" s="88" t="str">
        <f t="shared" si="120"/>
        <v/>
      </c>
      <c r="BD175" s="88" t="str">
        <f t="shared" si="120"/>
        <v/>
      </c>
      <c r="BE175" s="88" t="str">
        <f t="shared" si="121"/>
        <v/>
      </c>
      <c r="BF175" s="62" t="str">
        <f t="shared" si="122"/>
        <v/>
      </c>
      <c r="BG175" s="128" t="str">
        <f t="shared" si="123"/>
        <v/>
      </c>
      <c r="BH175" s="129" t="str">
        <f t="shared" si="124"/>
        <v/>
      </c>
      <c r="BI175" s="129" t="str">
        <f t="shared" si="125"/>
        <v/>
      </c>
      <c r="BJ175" s="129" t="str">
        <f t="shared" si="126"/>
        <v/>
      </c>
      <c r="BK175" s="129" t="str">
        <f t="shared" si="127"/>
        <v/>
      </c>
      <c r="BL175" s="129" t="str">
        <f t="shared" si="128"/>
        <v/>
      </c>
      <c r="BM175" s="129" t="str">
        <f t="shared" si="129"/>
        <v/>
      </c>
      <c r="BN175" s="129" t="str">
        <f t="shared" si="130"/>
        <v/>
      </c>
      <c r="BO175" s="130" t="str">
        <f t="shared" si="131"/>
        <v/>
      </c>
      <c r="BP175" s="18"/>
    </row>
    <row r="176" spans="1:68" x14ac:dyDescent="0.35">
      <c r="A176" s="32"/>
      <c r="B176" s="40"/>
      <c r="C176" s="14"/>
      <c r="D176" s="26">
        <v>1</v>
      </c>
      <c r="E176" s="51" t="s">
        <v>315</v>
      </c>
      <c r="F176" s="49"/>
      <c r="G176" s="47"/>
      <c r="H176" s="47"/>
      <c r="I176" s="47"/>
      <c r="J176" s="47"/>
      <c r="K176" s="47"/>
      <c r="L176" s="47"/>
      <c r="M176" s="47"/>
      <c r="N176" s="50"/>
      <c r="O176" s="69">
        <f t="shared" si="98"/>
        <v>57</v>
      </c>
      <c r="P176" s="70">
        <f t="shared" si="99"/>
        <v>64</v>
      </c>
      <c r="Q176" s="13" t="str">
        <f t="shared" si="100"/>
        <v/>
      </c>
      <c r="R176" s="13" t="str">
        <f t="shared" si="101"/>
        <v/>
      </c>
      <c r="S176" s="13" t="str">
        <f t="shared" si="102"/>
        <v/>
      </c>
      <c r="T176" s="13" t="str">
        <f t="shared" si="103"/>
        <v/>
      </c>
      <c r="U176" s="13" t="str">
        <f t="shared" si="104"/>
        <v/>
      </c>
      <c r="V176" s="13" t="str">
        <f t="shared" si="105"/>
        <v/>
      </c>
      <c r="W176" s="13" t="str">
        <f t="shared" si="106"/>
        <v/>
      </c>
      <c r="X176" s="13" t="str">
        <f t="shared" si="107"/>
        <v/>
      </c>
      <c r="Y176" s="13" t="str">
        <f t="shared" si="108"/>
        <v/>
      </c>
      <c r="Z176" s="58" t="str">
        <f t="shared" si="109"/>
        <v/>
      </c>
      <c r="AA176" s="186" t="str">
        <f t="shared" si="110"/>
        <v/>
      </c>
      <c r="AB176" s="186" t="str">
        <f t="shared" si="111"/>
        <v/>
      </c>
      <c r="AC176" s="186" t="str">
        <f t="shared" si="112"/>
        <v/>
      </c>
      <c r="AD176" s="186" t="str">
        <f t="shared" si="113"/>
        <v/>
      </c>
      <c r="AE176" s="186" t="str">
        <f t="shared" si="114"/>
        <v/>
      </c>
      <c r="AF176" s="186" t="str">
        <f t="shared" si="115"/>
        <v/>
      </c>
      <c r="AG176" s="59" t="str">
        <f t="shared" si="116"/>
        <v/>
      </c>
      <c r="AH176" s="58">
        <f t="shared" si="117"/>
        <v>0</v>
      </c>
      <c r="AI176" s="88" t="str">
        <f>IF(ISNUMBER(I176),IF(AND(I176&lt;$H176,$H176&gt;$AH176),IF(I176&gt;$AH176,($H176-I176)*Constants!$G$9,($H176-$AH176)*Constants!$G$9),0),"")</f>
        <v/>
      </c>
      <c r="AJ176" s="88" t="str">
        <f>IF(ISNUMBER(J176),IF(AND(J176&lt;$H176,$H176&gt;$AH176),IF(J176&gt;$AH176,($H176-J176)*Constants!$G$9,($H176-$AH176)*Constants!$G$9),0),"")</f>
        <v/>
      </c>
      <c r="AK176" s="88" t="str">
        <f>IF(ISNUMBER(K176),IF(AND(K176&lt;$H176,$H176&gt;$AH176),IF(K176&gt;$AH176,($H176-K176)*Constants!$G$9,($H176-$AH176)*Constants!$G$9),0),"")</f>
        <v/>
      </c>
      <c r="AL176" s="88" t="str">
        <f>IF(ISNUMBER(L176),IF(AND(L176&lt;$H176,$H176&gt;$AH176),IF(L176&gt;$AH176,($H176-L176)*Constants!$G$9,($H176-$AH176)*Constants!$G$9),0),"")</f>
        <v/>
      </c>
      <c r="AM176" s="88" t="str">
        <f>IF(ISNUMBER(M176),IF(AND(M176&lt;$H176,$H176&gt;$AH176),IF(M176&gt;$AH176,($H176-M176)*Constants!$G$9,($H176-$AH176)*Constants!$G$9),0),"")</f>
        <v/>
      </c>
      <c r="AN176" s="88" t="str">
        <f>IF(ISNUMBER(N176),IF(AND(N176&lt;$H176,$H176&gt;$AH176),IF(N176&gt;$AH176,($H176-N176)*Constants!$G$9,($H176-$AH176)*Constants!$G$9),0),"")</f>
        <v/>
      </c>
      <c r="AO176" s="88" t="str">
        <f>IF(ISNUMBER(I176),IF(AND(I176&lt;$H176,I176&lt;$AH176),IF($H176&gt;$AH176,($AH176-I176)*Constants!$G$10,($H176-I176)*Constants!$G$10),0),"")</f>
        <v/>
      </c>
      <c r="AP176" s="88" t="str">
        <f>IF(ISNUMBER(J176),IF(AND(J176&lt;$H176,J176&lt;$AH176),IF($H176&gt;$AH176,($AH176-J176)*Constants!$G$10,($H176-J176)*Constants!$G$10),0),"")</f>
        <v/>
      </c>
      <c r="AQ176" s="88" t="str">
        <f>IF(ISNUMBER(K176),IF(AND(K176&lt;$H176,K176&lt;$AH176),IF($H176&gt;$AH176,($AH176-K176)*Constants!$G$10,($H176-K176)*Constants!$G$10),0),"")</f>
        <v/>
      </c>
      <c r="AR176" s="88" t="str">
        <f>IF(ISNUMBER(L176),IF(AND(L176&lt;$H176,L176&lt;$AH176),IF($H176&gt;$AH176,($AH176-L176)*Constants!$G$10,($H176-L176)*Constants!$G$10),0),"")</f>
        <v/>
      </c>
      <c r="AS176" s="88" t="str">
        <f>IF(ISNUMBER(M176),IF(AND(M176&lt;$H176,M176&lt;$AH176),IF($H176&gt;$AH176,($AH176-M176)*Constants!$G$10,($H176-M176)*Constants!$G$10),0),"")</f>
        <v/>
      </c>
      <c r="AT176" s="88" t="str">
        <f>IF(ISNUMBER(N176),IF(AND(N176&lt;$H176,N176&lt;$AH176),IF($H176&gt;$AH176,($AH176-N176)*Constants!$G$10,($H176-N176)*Constants!$G$10),0),"")</f>
        <v/>
      </c>
      <c r="AU176" s="88" t="str">
        <f>IF(ISNUMBER(I176),IF(T176="C",(I176-Constants!$E$15-Constants!$E$14)*Constants!$G$11,0),"")</f>
        <v/>
      </c>
      <c r="AV176" s="88" t="str">
        <f>IF(ISNUMBER(J176),IF(U176="C",(J176-Constants!$E$15-Constants!$E$14)*Constants!$G$11,0),"")</f>
        <v/>
      </c>
      <c r="AW176" s="88" t="str">
        <f>IF(ISNUMBER(K176),IF(V176="C",(K176-Constants!$E$15-Constants!$E$14)*Constants!$G$11,0),"")</f>
        <v/>
      </c>
      <c r="AX176" s="88" t="str">
        <f>IF(ISNUMBER(L176),IF(W176="C",(L176-Constants!$E$15-Constants!$E$14)*Constants!$G$11,0),"")</f>
        <v/>
      </c>
      <c r="AY176" s="88" t="str">
        <f>IF(ISNUMBER(M176),IF(X176="C",(M176-Constants!$E$15-Constants!$E$14)*Constants!$G$11,0),"")</f>
        <v/>
      </c>
      <c r="AZ176" s="88" t="str">
        <f>IF(ISNUMBER(N176),IF(Y176="C",(N176-Constants!$E$15-Constants!$E$14)*Constants!$G$11,0),"")</f>
        <v/>
      </c>
      <c r="BA176" s="88" t="str">
        <f t="shared" si="118"/>
        <v/>
      </c>
      <c r="BB176" s="88" t="str">
        <f t="shared" si="119"/>
        <v/>
      </c>
      <c r="BC176" s="88" t="str">
        <f t="shared" si="120"/>
        <v/>
      </c>
      <c r="BD176" s="88" t="str">
        <f t="shared" si="120"/>
        <v/>
      </c>
      <c r="BE176" s="88" t="str">
        <f t="shared" si="121"/>
        <v/>
      </c>
      <c r="BF176" s="62" t="str">
        <f t="shared" si="122"/>
        <v/>
      </c>
      <c r="BG176" s="128" t="str">
        <f t="shared" si="123"/>
        <v/>
      </c>
      <c r="BH176" s="129" t="str">
        <f t="shared" si="124"/>
        <v/>
      </c>
      <c r="BI176" s="129" t="str">
        <f t="shared" si="125"/>
        <v/>
      </c>
      <c r="BJ176" s="129" t="str">
        <f t="shared" si="126"/>
        <v/>
      </c>
      <c r="BK176" s="129" t="str">
        <f t="shared" si="127"/>
        <v/>
      </c>
      <c r="BL176" s="129" t="str">
        <f t="shared" si="128"/>
        <v/>
      </c>
      <c r="BM176" s="129" t="str">
        <f t="shared" si="129"/>
        <v/>
      </c>
      <c r="BN176" s="129" t="str">
        <f t="shared" si="130"/>
        <v/>
      </c>
      <c r="BO176" s="130" t="str">
        <f t="shared" si="131"/>
        <v/>
      </c>
      <c r="BP176" s="18"/>
    </row>
    <row r="177" spans="1:68" x14ac:dyDescent="0.35">
      <c r="A177" s="32"/>
      <c r="B177" s="40"/>
      <c r="C177" s="14"/>
      <c r="D177" s="26">
        <v>1</v>
      </c>
      <c r="E177" s="51" t="s">
        <v>315</v>
      </c>
      <c r="F177" s="49"/>
      <c r="G177" s="47"/>
      <c r="H177" s="47"/>
      <c r="I177" s="47"/>
      <c r="J177" s="47"/>
      <c r="K177" s="47"/>
      <c r="L177" s="47"/>
      <c r="M177" s="47"/>
      <c r="N177" s="50"/>
      <c r="O177" s="69">
        <f t="shared" si="98"/>
        <v>57</v>
      </c>
      <c r="P177" s="70">
        <f t="shared" si="99"/>
        <v>64</v>
      </c>
      <c r="Q177" s="13" t="str">
        <f t="shared" si="100"/>
        <v/>
      </c>
      <c r="R177" s="13" t="str">
        <f t="shared" si="101"/>
        <v/>
      </c>
      <c r="S177" s="13" t="str">
        <f t="shared" si="102"/>
        <v/>
      </c>
      <c r="T177" s="13" t="str">
        <f t="shared" si="103"/>
        <v/>
      </c>
      <c r="U177" s="13" t="str">
        <f t="shared" si="104"/>
        <v/>
      </c>
      <c r="V177" s="13" t="str">
        <f t="shared" si="105"/>
        <v/>
      </c>
      <c r="W177" s="13" t="str">
        <f t="shared" si="106"/>
        <v/>
      </c>
      <c r="X177" s="13" t="str">
        <f t="shared" si="107"/>
        <v/>
      </c>
      <c r="Y177" s="13" t="str">
        <f t="shared" si="108"/>
        <v/>
      </c>
      <c r="Z177" s="58" t="str">
        <f t="shared" si="109"/>
        <v/>
      </c>
      <c r="AA177" s="186" t="str">
        <f t="shared" si="110"/>
        <v/>
      </c>
      <c r="AB177" s="186" t="str">
        <f t="shared" si="111"/>
        <v/>
      </c>
      <c r="AC177" s="186" t="str">
        <f t="shared" si="112"/>
        <v/>
      </c>
      <c r="AD177" s="186" t="str">
        <f t="shared" si="113"/>
        <v/>
      </c>
      <c r="AE177" s="186" t="str">
        <f t="shared" si="114"/>
        <v/>
      </c>
      <c r="AF177" s="186" t="str">
        <f t="shared" si="115"/>
        <v/>
      </c>
      <c r="AG177" s="59" t="str">
        <f t="shared" si="116"/>
        <v/>
      </c>
      <c r="AH177" s="58">
        <f t="shared" si="117"/>
        <v>0</v>
      </c>
      <c r="AI177" s="88" t="str">
        <f>IF(ISNUMBER(I177),IF(AND(I177&lt;$H177,$H177&gt;$AH177),IF(I177&gt;$AH177,($H177-I177)*Constants!$G$9,($H177-$AH177)*Constants!$G$9),0),"")</f>
        <v/>
      </c>
      <c r="AJ177" s="88" t="str">
        <f>IF(ISNUMBER(J177),IF(AND(J177&lt;$H177,$H177&gt;$AH177),IF(J177&gt;$AH177,($H177-J177)*Constants!$G$9,($H177-$AH177)*Constants!$G$9),0),"")</f>
        <v/>
      </c>
      <c r="AK177" s="88" t="str">
        <f>IF(ISNUMBER(K177),IF(AND(K177&lt;$H177,$H177&gt;$AH177),IF(K177&gt;$AH177,($H177-K177)*Constants!$G$9,($H177-$AH177)*Constants!$G$9),0),"")</f>
        <v/>
      </c>
      <c r="AL177" s="88" t="str">
        <f>IF(ISNUMBER(L177),IF(AND(L177&lt;$H177,$H177&gt;$AH177),IF(L177&gt;$AH177,($H177-L177)*Constants!$G$9,($H177-$AH177)*Constants!$G$9),0),"")</f>
        <v/>
      </c>
      <c r="AM177" s="88" t="str">
        <f>IF(ISNUMBER(M177),IF(AND(M177&lt;$H177,$H177&gt;$AH177),IF(M177&gt;$AH177,($H177-M177)*Constants!$G$9,($H177-$AH177)*Constants!$G$9),0),"")</f>
        <v/>
      </c>
      <c r="AN177" s="88" t="str">
        <f>IF(ISNUMBER(N177),IF(AND(N177&lt;$H177,$H177&gt;$AH177),IF(N177&gt;$AH177,($H177-N177)*Constants!$G$9,($H177-$AH177)*Constants!$G$9),0),"")</f>
        <v/>
      </c>
      <c r="AO177" s="88" t="str">
        <f>IF(ISNUMBER(I177),IF(AND(I177&lt;$H177,I177&lt;$AH177),IF($H177&gt;$AH177,($AH177-I177)*Constants!$G$10,($H177-I177)*Constants!$G$10),0),"")</f>
        <v/>
      </c>
      <c r="AP177" s="88" t="str">
        <f>IF(ISNUMBER(J177),IF(AND(J177&lt;$H177,J177&lt;$AH177),IF($H177&gt;$AH177,($AH177-J177)*Constants!$G$10,($H177-J177)*Constants!$G$10),0),"")</f>
        <v/>
      </c>
      <c r="AQ177" s="88" t="str">
        <f>IF(ISNUMBER(K177),IF(AND(K177&lt;$H177,K177&lt;$AH177),IF($H177&gt;$AH177,($AH177-K177)*Constants!$G$10,($H177-K177)*Constants!$G$10),0),"")</f>
        <v/>
      </c>
      <c r="AR177" s="88" t="str">
        <f>IF(ISNUMBER(L177),IF(AND(L177&lt;$H177,L177&lt;$AH177),IF($H177&gt;$AH177,($AH177-L177)*Constants!$G$10,($H177-L177)*Constants!$G$10),0),"")</f>
        <v/>
      </c>
      <c r="AS177" s="88" t="str">
        <f>IF(ISNUMBER(M177),IF(AND(M177&lt;$H177,M177&lt;$AH177),IF($H177&gt;$AH177,($AH177-M177)*Constants!$G$10,($H177-M177)*Constants!$G$10),0),"")</f>
        <v/>
      </c>
      <c r="AT177" s="88" t="str">
        <f>IF(ISNUMBER(N177),IF(AND(N177&lt;$H177,N177&lt;$AH177),IF($H177&gt;$AH177,($AH177-N177)*Constants!$G$10,($H177-N177)*Constants!$G$10),0),"")</f>
        <v/>
      </c>
      <c r="AU177" s="88" t="str">
        <f>IF(ISNUMBER(I177),IF(T177="C",(I177-Constants!$E$15-Constants!$E$14)*Constants!$G$11,0),"")</f>
        <v/>
      </c>
      <c r="AV177" s="88" t="str">
        <f>IF(ISNUMBER(J177),IF(U177="C",(J177-Constants!$E$15-Constants!$E$14)*Constants!$G$11,0),"")</f>
        <v/>
      </c>
      <c r="AW177" s="88" t="str">
        <f>IF(ISNUMBER(K177),IF(V177="C",(K177-Constants!$E$15-Constants!$E$14)*Constants!$G$11,0),"")</f>
        <v/>
      </c>
      <c r="AX177" s="88" t="str">
        <f>IF(ISNUMBER(L177),IF(W177="C",(L177-Constants!$E$15-Constants!$E$14)*Constants!$G$11,0),"")</f>
        <v/>
      </c>
      <c r="AY177" s="88" t="str">
        <f>IF(ISNUMBER(M177),IF(X177="C",(M177-Constants!$E$15-Constants!$E$14)*Constants!$G$11,0),"")</f>
        <v/>
      </c>
      <c r="AZ177" s="88" t="str">
        <f>IF(ISNUMBER(N177),IF(Y177="C",(N177-Constants!$E$15-Constants!$E$14)*Constants!$G$11,0),"")</f>
        <v/>
      </c>
      <c r="BA177" s="88" t="str">
        <f t="shared" si="118"/>
        <v/>
      </c>
      <c r="BB177" s="88" t="str">
        <f t="shared" si="119"/>
        <v/>
      </c>
      <c r="BC177" s="88" t="str">
        <f t="shared" si="120"/>
        <v/>
      </c>
      <c r="BD177" s="88" t="str">
        <f t="shared" si="120"/>
        <v/>
      </c>
      <c r="BE177" s="88" t="str">
        <f t="shared" si="121"/>
        <v/>
      </c>
      <c r="BF177" s="62" t="str">
        <f t="shared" si="122"/>
        <v/>
      </c>
      <c r="BG177" s="128" t="str">
        <f t="shared" si="123"/>
        <v/>
      </c>
      <c r="BH177" s="129" t="str">
        <f t="shared" si="124"/>
        <v/>
      </c>
      <c r="BI177" s="129" t="str">
        <f t="shared" si="125"/>
        <v/>
      </c>
      <c r="BJ177" s="129" t="str">
        <f t="shared" si="126"/>
        <v/>
      </c>
      <c r="BK177" s="129" t="str">
        <f t="shared" si="127"/>
        <v/>
      </c>
      <c r="BL177" s="129" t="str">
        <f t="shared" si="128"/>
        <v/>
      </c>
      <c r="BM177" s="129" t="str">
        <f t="shared" si="129"/>
        <v/>
      </c>
      <c r="BN177" s="129" t="str">
        <f t="shared" si="130"/>
        <v/>
      </c>
      <c r="BO177" s="130" t="str">
        <f t="shared" si="131"/>
        <v/>
      </c>
      <c r="BP177" s="18"/>
    </row>
    <row r="178" spans="1:68" x14ac:dyDescent="0.35">
      <c r="A178" s="32"/>
      <c r="B178" s="40"/>
      <c r="C178" s="14"/>
      <c r="D178" s="26">
        <v>1</v>
      </c>
      <c r="E178" s="51" t="s">
        <v>315</v>
      </c>
      <c r="F178" s="49"/>
      <c r="G178" s="47"/>
      <c r="H178" s="47"/>
      <c r="I178" s="47"/>
      <c r="J178" s="47"/>
      <c r="K178" s="47"/>
      <c r="L178" s="47"/>
      <c r="M178" s="47"/>
      <c r="N178" s="50"/>
      <c r="O178" s="69">
        <f t="shared" si="98"/>
        <v>57</v>
      </c>
      <c r="P178" s="70">
        <f t="shared" si="99"/>
        <v>64</v>
      </c>
      <c r="Q178" s="13" t="str">
        <f t="shared" si="100"/>
        <v/>
      </c>
      <c r="R178" s="13" t="str">
        <f t="shared" si="101"/>
        <v/>
      </c>
      <c r="S178" s="13" t="str">
        <f t="shared" si="102"/>
        <v/>
      </c>
      <c r="T178" s="13" t="str">
        <f t="shared" si="103"/>
        <v/>
      </c>
      <c r="U178" s="13" t="str">
        <f t="shared" si="104"/>
        <v/>
      </c>
      <c r="V178" s="13" t="str">
        <f t="shared" si="105"/>
        <v/>
      </c>
      <c r="W178" s="13" t="str">
        <f t="shared" si="106"/>
        <v/>
      </c>
      <c r="X178" s="13" t="str">
        <f t="shared" si="107"/>
        <v/>
      </c>
      <c r="Y178" s="13" t="str">
        <f t="shared" si="108"/>
        <v/>
      </c>
      <c r="Z178" s="58" t="str">
        <f t="shared" si="109"/>
        <v/>
      </c>
      <c r="AA178" s="186" t="str">
        <f t="shared" si="110"/>
        <v/>
      </c>
      <c r="AB178" s="186" t="str">
        <f t="shared" si="111"/>
        <v/>
      </c>
      <c r="AC178" s="186" t="str">
        <f t="shared" si="112"/>
        <v/>
      </c>
      <c r="AD178" s="186" t="str">
        <f t="shared" si="113"/>
        <v/>
      </c>
      <c r="AE178" s="186" t="str">
        <f t="shared" si="114"/>
        <v/>
      </c>
      <c r="AF178" s="186" t="str">
        <f t="shared" si="115"/>
        <v/>
      </c>
      <c r="AG178" s="59" t="str">
        <f t="shared" si="116"/>
        <v/>
      </c>
      <c r="AH178" s="58">
        <f t="shared" si="117"/>
        <v>0</v>
      </c>
      <c r="AI178" s="88" t="str">
        <f>IF(ISNUMBER(I178),IF(AND(I178&lt;$H178,$H178&gt;$AH178),IF(I178&gt;$AH178,($H178-I178)*Constants!$G$9,($H178-$AH178)*Constants!$G$9),0),"")</f>
        <v/>
      </c>
      <c r="AJ178" s="88" t="str">
        <f>IF(ISNUMBER(J178),IF(AND(J178&lt;$H178,$H178&gt;$AH178),IF(J178&gt;$AH178,($H178-J178)*Constants!$G$9,($H178-$AH178)*Constants!$G$9),0),"")</f>
        <v/>
      </c>
      <c r="AK178" s="88" t="str">
        <f>IF(ISNUMBER(K178),IF(AND(K178&lt;$H178,$H178&gt;$AH178),IF(K178&gt;$AH178,($H178-K178)*Constants!$G$9,($H178-$AH178)*Constants!$G$9),0),"")</f>
        <v/>
      </c>
      <c r="AL178" s="88" t="str">
        <f>IF(ISNUMBER(L178),IF(AND(L178&lt;$H178,$H178&gt;$AH178),IF(L178&gt;$AH178,($H178-L178)*Constants!$G$9,($H178-$AH178)*Constants!$G$9),0),"")</f>
        <v/>
      </c>
      <c r="AM178" s="88" t="str">
        <f>IF(ISNUMBER(M178),IF(AND(M178&lt;$H178,$H178&gt;$AH178),IF(M178&gt;$AH178,($H178-M178)*Constants!$G$9,($H178-$AH178)*Constants!$G$9),0),"")</f>
        <v/>
      </c>
      <c r="AN178" s="88" t="str">
        <f>IF(ISNUMBER(N178),IF(AND(N178&lt;$H178,$H178&gt;$AH178),IF(N178&gt;$AH178,($H178-N178)*Constants!$G$9,($H178-$AH178)*Constants!$G$9),0),"")</f>
        <v/>
      </c>
      <c r="AO178" s="88" t="str">
        <f>IF(ISNUMBER(I178),IF(AND(I178&lt;$H178,I178&lt;$AH178),IF($H178&gt;$AH178,($AH178-I178)*Constants!$G$10,($H178-I178)*Constants!$G$10),0),"")</f>
        <v/>
      </c>
      <c r="AP178" s="88" t="str">
        <f>IF(ISNUMBER(J178),IF(AND(J178&lt;$H178,J178&lt;$AH178),IF($H178&gt;$AH178,($AH178-J178)*Constants!$G$10,($H178-J178)*Constants!$G$10),0),"")</f>
        <v/>
      </c>
      <c r="AQ178" s="88" t="str">
        <f>IF(ISNUMBER(K178),IF(AND(K178&lt;$H178,K178&lt;$AH178),IF($H178&gt;$AH178,($AH178-K178)*Constants!$G$10,($H178-K178)*Constants!$G$10),0),"")</f>
        <v/>
      </c>
      <c r="AR178" s="88" t="str">
        <f>IF(ISNUMBER(L178),IF(AND(L178&lt;$H178,L178&lt;$AH178),IF($H178&gt;$AH178,($AH178-L178)*Constants!$G$10,($H178-L178)*Constants!$G$10),0),"")</f>
        <v/>
      </c>
      <c r="AS178" s="88" t="str">
        <f>IF(ISNUMBER(M178),IF(AND(M178&lt;$H178,M178&lt;$AH178),IF($H178&gt;$AH178,($AH178-M178)*Constants!$G$10,($H178-M178)*Constants!$G$10),0),"")</f>
        <v/>
      </c>
      <c r="AT178" s="88" t="str">
        <f>IF(ISNUMBER(N178),IF(AND(N178&lt;$H178,N178&lt;$AH178),IF($H178&gt;$AH178,($AH178-N178)*Constants!$G$10,($H178-N178)*Constants!$G$10),0),"")</f>
        <v/>
      </c>
      <c r="AU178" s="88" t="str">
        <f>IF(ISNUMBER(I178),IF(T178="C",(I178-Constants!$E$15-Constants!$E$14)*Constants!$G$11,0),"")</f>
        <v/>
      </c>
      <c r="AV178" s="88" t="str">
        <f>IF(ISNUMBER(J178),IF(U178="C",(J178-Constants!$E$15-Constants!$E$14)*Constants!$G$11,0),"")</f>
        <v/>
      </c>
      <c r="AW178" s="88" t="str">
        <f>IF(ISNUMBER(K178),IF(V178="C",(K178-Constants!$E$15-Constants!$E$14)*Constants!$G$11,0),"")</f>
        <v/>
      </c>
      <c r="AX178" s="88" t="str">
        <f>IF(ISNUMBER(L178),IF(W178="C",(L178-Constants!$E$15-Constants!$E$14)*Constants!$G$11,0),"")</f>
        <v/>
      </c>
      <c r="AY178" s="88" t="str">
        <f>IF(ISNUMBER(M178),IF(X178="C",(M178-Constants!$E$15-Constants!$E$14)*Constants!$G$11,0),"")</f>
        <v/>
      </c>
      <c r="AZ178" s="88" t="str">
        <f>IF(ISNUMBER(N178),IF(Y178="C",(N178-Constants!$E$15-Constants!$E$14)*Constants!$G$11,0),"")</f>
        <v/>
      </c>
      <c r="BA178" s="88" t="str">
        <f t="shared" si="118"/>
        <v/>
      </c>
      <c r="BB178" s="88" t="str">
        <f t="shared" si="119"/>
        <v/>
      </c>
      <c r="BC178" s="88" t="str">
        <f t="shared" si="120"/>
        <v/>
      </c>
      <c r="BD178" s="88" t="str">
        <f t="shared" si="120"/>
        <v/>
      </c>
      <c r="BE178" s="88" t="str">
        <f t="shared" si="121"/>
        <v/>
      </c>
      <c r="BF178" s="62" t="str">
        <f t="shared" si="122"/>
        <v/>
      </c>
      <c r="BG178" s="128" t="str">
        <f t="shared" si="123"/>
        <v/>
      </c>
      <c r="BH178" s="129" t="str">
        <f t="shared" si="124"/>
        <v/>
      </c>
      <c r="BI178" s="129" t="str">
        <f t="shared" si="125"/>
        <v/>
      </c>
      <c r="BJ178" s="129" t="str">
        <f t="shared" si="126"/>
        <v/>
      </c>
      <c r="BK178" s="129" t="str">
        <f t="shared" si="127"/>
        <v/>
      </c>
      <c r="BL178" s="129" t="str">
        <f t="shared" si="128"/>
        <v/>
      </c>
      <c r="BM178" s="129" t="str">
        <f t="shared" si="129"/>
        <v/>
      </c>
      <c r="BN178" s="129" t="str">
        <f t="shared" si="130"/>
        <v/>
      </c>
      <c r="BO178" s="130" t="str">
        <f t="shared" si="131"/>
        <v/>
      </c>
      <c r="BP178" s="18"/>
    </row>
    <row r="179" spans="1:68" x14ac:dyDescent="0.35">
      <c r="A179" s="32"/>
      <c r="B179" s="40"/>
      <c r="C179" s="14"/>
      <c r="D179" s="26">
        <v>1</v>
      </c>
      <c r="E179" s="51" t="s">
        <v>315</v>
      </c>
      <c r="F179" s="49"/>
      <c r="G179" s="47"/>
      <c r="H179" s="47"/>
      <c r="I179" s="47"/>
      <c r="J179" s="47"/>
      <c r="K179" s="47"/>
      <c r="L179" s="47"/>
      <c r="M179" s="47"/>
      <c r="N179" s="50"/>
      <c r="O179" s="69">
        <f t="shared" si="98"/>
        <v>57</v>
      </c>
      <c r="P179" s="70">
        <f t="shared" si="99"/>
        <v>64</v>
      </c>
      <c r="Q179" s="13" t="str">
        <f t="shared" si="100"/>
        <v/>
      </c>
      <c r="R179" s="13" t="str">
        <f t="shared" si="101"/>
        <v/>
      </c>
      <c r="S179" s="13" t="str">
        <f t="shared" si="102"/>
        <v/>
      </c>
      <c r="T179" s="13" t="str">
        <f t="shared" si="103"/>
        <v/>
      </c>
      <c r="U179" s="13" t="str">
        <f t="shared" si="104"/>
        <v/>
      </c>
      <c r="V179" s="13" t="str">
        <f t="shared" si="105"/>
        <v/>
      </c>
      <c r="W179" s="13" t="str">
        <f t="shared" si="106"/>
        <v/>
      </c>
      <c r="X179" s="13" t="str">
        <f t="shared" si="107"/>
        <v/>
      </c>
      <c r="Y179" s="13" t="str">
        <f t="shared" si="108"/>
        <v/>
      </c>
      <c r="Z179" s="58" t="str">
        <f t="shared" si="109"/>
        <v/>
      </c>
      <c r="AA179" s="186" t="str">
        <f t="shared" si="110"/>
        <v/>
      </c>
      <c r="AB179" s="186" t="str">
        <f t="shared" si="111"/>
        <v/>
      </c>
      <c r="AC179" s="186" t="str">
        <f t="shared" si="112"/>
        <v/>
      </c>
      <c r="AD179" s="186" t="str">
        <f t="shared" si="113"/>
        <v/>
      </c>
      <c r="AE179" s="186" t="str">
        <f t="shared" si="114"/>
        <v/>
      </c>
      <c r="AF179" s="186" t="str">
        <f t="shared" si="115"/>
        <v/>
      </c>
      <c r="AG179" s="59" t="str">
        <f t="shared" si="116"/>
        <v/>
      </c>
      <c r="AH179" s="58">
        <f t="shared" si="117"/>
        <v>0</v>
      </c>
      <c r="AI179" s="88" t="str">
        <f>IF(ISNUMBER(I179),IF(AND(I179&lt;$H179,$H179&gt;$AH179),IF(I179&gt;$AH179,($H179-I179)*Constants!$G$9,($H179-$AH179)*Constants!$G$9),0),"")</f>
        <v/>
      </c>
      <c r="AJ179" s="88" t="str">
        <f>IF(ISNUMBER(J179),IF(AND(J179&lt;$H179,$H179&gt;$AH179),IF(J179&gt;$AH179,($H179-J179)*Constants!$G$9,($H179-$AH179)*Constants!$G$9),0),"")</f>
        <v/>
      </c>
      <c r="AK179" s="88" t="str">
        <f>IF(ISNUMBER(K179),IF(AND(K179&lt;$H179,$H179&gt;$AH179),IF(K179&gt;$AH179,($H179-K179)*Constants!$G$9,($H179-$AH179)*Constants!$G$9),0),"")</f>
        <v/>
      </c>
      <c r="AL179" s="88" t="str">
        <f>IF(ISNUMBER(L179),IF(AND(L179&lt;$H179,$H179&gt;$AH179),IF(L179&gt;$AH179,($H179-L179)*Constants!$G$9,($H179-$AH179)*Constants!$G$9),0),"")</f>
        <v/>
      </c>
      <c r="AM179" s="88" t="str">
        <f>IF(ISNUMBER(M179),IF(AND(M179&lt;$H179,$H179&gt;$AH179),IF(M179&gt;$AH179,($H179-M179)*Constants!$G$9,($H179-$AH179)*Constants!$G$9),0),"")</f>
        <v/>
      </c>
      <c r="AN179" s="88" t="str">
        <f>IF(ISNUMBER(N179),IF(AND(N179&lt;$H179,$H179&gt;$AH179),IF(N179&gt;$AH179,($H179-N179)*Constants!$G$9,($H179-$AH179)*Constants!$G$9),0),"")</f>
        <v/>
      </c>
      <c r="AO179" s="88" t="str">
        <f>IF(ISNUMBER(I179),IF(AND(I179&lt;$H179,I179&lt;$AH179),IF($H179&gt;$AH179,($AH179-I179)*Constants!$G$10,($H179-I179)*Constants!$G$10),0),"")</f>
        <v/>
      </c>
      <c r="AP179" s="88" t="str">
        <f>IF(ISNUMBER(J179),IF(AND(J179&lt;$H179,J179&lt;$AH179),IF($H179&gt;$AH179,($AH179-J179)*Constants!$G$10,($H179-J179)*Constants!$G$10),0),"")</f>
        <v/>
      </c>
      <c r="AQ179" s="88" t="str">
        <f>IF(ISNUMBER(K179),IF(AND(K179&lt;$H179,K179&lt;$AH179),IF($H179&gt;$AH179,($AH179-K179)*Constants!$G$10,($H179-K179)*Constants!$G$10),0),"")</f>
        <v/>
      </c>
      <c r="AR179" s="88" t="str">
        <f>IF(ISNUMBER(L179),IF(AND(L179&lt;$H179,L179&lt;$AH179),IF($H179&gt;$AH179,($AH179-L179)*Constants!$G$10,($H179-L179)*Constants!$G$10),0),"")</f>
        <v/>
      </c>
      <c r="AS179" s="88" t="str">
        <f>IF(ISNUMBER(M179),IF(AND(M179&lt;$H179,M179&lt;$AH179),IF($H179&gt;$AH179,($AH179-M179)*Constants!$G$10,($H179-M179)*Constants!$G$10),0),"")</f>
        <v/>
      </c>
      <c r="AT179" s="88" t="str">
        <f>IF(ISNUMBER(N179),IF(AND(N179&lt;$H179,N179&lt;$AH179),IF($H179&gt;$AH179,($AH179-N179)*Constants!$G$10,($H179-N179)*Constants!$G$10),0),"")</f>
        <v/>
      </c>
      <c r="AU179" s="88" t="str">
        <f>IF(ISNUMBER(I179),IF(T179="C",(I179-Constants!$E$15-Constants!$E$14)*Constants!$G$11,0),"")</f>
        <v/>
      </c>
      <c r="AV179" s="88" t="str">
        <f>IF(ISNUMBER(J179),IF(U179="C",(J179-Constants!$E$15-Constants!$E$14)*Constants!$G$11,0),"")</f>
        <v/>
      </c>
      <c r="AW179" s="88" t="str">
        <f>IF(ISNUMBER(K179),IF(V179="C",(K179-Constants!$E$15-Constants!$E$14)*Constants!$G$11,0),"")</f>
        <v/>
      </c>
      <c r="AX179" s="88" t="str">
        <f>IF(ISNUMBER(L179),IF(W179="C",(L179-Constants!$E$15-Constants!$E$14)*Constants!$G$11,0),"")</f>
        <v/>
      </c>
      <c r="AY179" s="88" t="str">
        <f>IF(ISNUMBER(M179),IF(X179="C",(M179-Constants!$E$15-Constants!$E$14)*Constants!$G$11,0),"")</f>
        <v/>
      </c>
      <c r="AZ179" s="88" t="str">
        <f>IF(ISNUMBER(N179),IF(Y179="C",(N179-Constants!$E$15-Constants!$E$14)*Constants!$G$11,0),"")</f>
        <v/>
      </c>
      <c r="BA179" s="88" t="str">
        <f t="shared" si="118"/>
        <v/>
      </c>
      <c r="BB179" s="88" t="str">
        <f t="shared" si="119"/>
        <v/>
      </c>
      <c r="BC179" s="88" t="str">
        <f t="shared" si="120"/>
        <v/>
      </c>
      <c r="BD179" s="88" t="str">
        <f t="shared" si="120"/>
        <v/>
      </c>
      <c r="BE179" s="88" t="str">
        <f t="shared" si="121"/>
        <v/>
      </c>
      <c r="BF179" s="62" t="str">
        <f t="shared" si="122"/>
        <v/>
      </c>
      <c r="BG179" s="128" t="str">
        <f t="shared" si="123"/>
        <v/>
      </c>
      <c r="BH179" s="129" t="str">
        <f t="shared" si="124"/>
        <v/>
      </c>
      <c r="BI179" s="129" t="str">
        <f t="shared" si="125"/>
        <v/>
      </c>
      <c r="BJ179" s="129" t="str">
        <f t="shared" si="126"/>
        <v/>
      </c>
      <c r="BK179" s="129" t="str">
        <f t="shared" si="127"/>
        <v/>
      </c>
      <c r="BL179" s="129" t="str">
        <f t="shared" si="128"/>
        <v/>
      </c>
      <c r="BM179" s="129" t="str">
        <f t="shared" si="129"/>
        <v/>
      </c>
      <c r="BN179" s="129" t="str">
        <f t="shared" si="130"/>
        <v/>
      </c>
      <c r="BO179" s="130" t="str">
        <f t="shared" si="131"/>
        <v/>
      </c>
      <c r="BP179" s="18"/>
    </row>
    <row r="180" spans="1:68" x14ac:dyDescent="0.35">
      <c r="A180" s="32"/>
      <c r="B180" s="40"/>
      <c r="C180" s="14"/>
      <c r="D180" s="26">
        <v>1</v>
      </c>
      <c r="E180" s="51" t="s">
        <v>315</v>
      </c>
      <c r="F180" s="49"/>
      <c r="G180" s="47"/>
      <c r="H180" s="47"/>
      <c r="I180" s="47"/>
      <c r="J180" s="47"/>
      <c r="K180" s="47"/>
      <c r="L180" s="47"/>
      <c r="M180" s="47"/>
      <c r="N180" s="50"/>
      <c r="O180" s="69">
        <f t="shared" si="98"/>
        <v>57</v>
      </c>
      <c r="P180" s="70">
        <f t="shared" si="99"/>
        <v>64</v>
      </c>
      <c r="Q180" s="13" t="str">
        <f t="shared" si="100"/>
        <v/>
      </c>
      <c r="R180" s="13" t="str">
        <f t="shared" si="101"/>
        <v/>
      </c>
      <c r="S180" s="13" t="str">
        <f t="shared" si="102"/>
        <v/>
      </c>
      <c r="T180" s="13" t="str">
        <f t="shared" si="103"/>
        <v/>
      </c>
      <c r="U180" s="13" t="str">
        <f t="shared" si="104"/>
        <v/>
      </c>
      <c r="V180" s="13" t="str">
        <f t="shared" si="105"/>
        <v/>
      </c>
      <c r="W180" s="13" t="str">
        <f t="shared" si="106"/>
        <v/>
      </c>
      <c r="X180" s="13" t="str">
        <f t="shared" si="107"/>
        <v/>
      </c>
      <c r="Y180" s="13" t="str">
        <f t="shared" si="108"/>
        <v/>
      </c>
      <c r="Z180" s="58" t="str">
        <f t="shared" si="109"/>
        <v/>
      </c>
      <c r="AA180" s="186" t="str">
        <f t="shared" si="110"/>
        <v/>
      </c>
      <c r="AB180" s="186" t="str">
        <f t="shared" si="111"/>
        <v/>
      </c>
      <c r="AC180" s="186" t="str">
        <f t="shared" si="112"/>
        <v/>
      </c>
      <c r="AD180" s="186" t="str">
        <f t="shared" si="113"/>
        <v/>
      </c>
      <c r="AE180" s="186" t="str">
        <f t="shared" si="114"/>
        <v/>
      </c>
      <c r="AF180" s="186" t="str">
        <f t="shared" si="115"/>
        <v/>
      </c>
      <c r="AG180" s="59" t="str">
        <f t="shared" si="116"/>
        <v/>
      </c>
      <c r="AH180" s="58">
        <f t="shared" si="117"/>
        <v>0</v>
      </c>
      <c r="AI180" s="88" t="str">
        <f>IF(ISNUMBER(I180),IF(AND(I180&lt;$H180,$H180&gt;$AH180),IF(I180&gt;$AH180,($H180-I180)*Constants!$G$9,($H180-$AH180)*Constants!$G$9),0),"")</f>
        <v/>
      </c>
      <c r="AJ180" s="88" t="str">
        <f>IF(ISNUMBER(J180),IF(AND(J180&lt;$H180,$H180&gt;$AH180),IF(J180&gt;$AH180,($H180-J180)*Constants!$G$9,($H180-$AH180)*Constants!$G$9),0),"")</f>
        <v/>
      </c>
      <c r="AK180" s="88" t="str">
        <f>IF(ISNUMBER(K180),IF(AND(K180&lt;$H180,$H180&gt;$AH180),IF(K180&gt;$AH180,($H180-K180)*Constants!$G$9,($H180-$AH180)*Constants!$G$9),0),"")</f>
        <v/>
      </c>
      <c r="AL180" s="88" t="str">
        <f>IF(ISNUMBER(L180),IF(AND(L180&lt;$H180,$H180&gt;$AH180),IF(L180&gt;$AH180,($H180-L180)*Constants!$G$9,($H180-$AH180)*Constants!$G$9),0),"")</f>
        <v/>
      </c>
      <c r="AM180" s="88" t="str">
        <f>IF(ISNUMBER(M180),IF(AND(M180&lt;$H180,$H180&gt;$AH180),IF(M180&gt;$AH180,($H180-M180)*Constants!$G$9,($H180-$AH180)*Constants!$G$9),0),"")</f>
        <v/>
      </c>
      <c r="AN180" s="88" t="str">
        <f>IF(ISNUMBER(N180),IF(AND(N180&lt;$H180,$H180&gt;$AH180),IF(N180&gt;$AH180,($H180-N180)*Constants!$G$9,($H180-$AH180)*Constants!$G$9),0),"")</f>
        <v/>
      </c>
      <c r="AO180" s="88" t="str">
        <f>IF(ISNUMBER(I180),IF(AND(I180&lt;$H180,I180&lt;$AH180),IF($H180&gt;$AH180,($AH180-I180)*Constants!$G$10,($H180-I180)*Constants!$G$10),0),"")</f>
        <v/>
      </c>
      <c r="AP180" s="88" t="str">
        <f>IF(ISNUMBER(J180),IF(AND(J180&lt;$H180,J180&lt;$AH180),IF($H180&gt;$AH180,($AH180-J180)*Constants!$G$10,($H180-J180)*Constants!$G$10),0),"")</f>
        <v/>
      </c>
      <c r="AQ180" s="88" t="str">
        <f>IF(ISNUMBER(K180),IF(AND(K180&lt;$H180,K180&lt;$AH180),IF($H180&gt;$AH180,($AH180-K180)*Constants!$G$10,($H180-K180)*Constants!$G$10),0),"")</f>
        <v/>
      </c>
      <c r="AR180" s="88" t="str">
        <f>IF(ISNUMBER(L180),IF(AND(L180&lt;$H180,L180&lt;$AH180),IF($H180&gt;$AH180,($AH180-L180)*Constants!$G$10,($H180-L180)*Constants!$G$10),0),"")</f>
        <v/>
      </c>
      <c r="AS180" s="88" t="str">
        <f>IF(ISNUMBER(M180),IF(AND(M180&lt;$H180,M180&lt;$AH180),IF($H180&gt;$AH180,($AH180-M180)*Constants!$G$10,($H180-M180)*Constants!$G$10),0),"")</f>
        <v/>
      </c>
      <c r="AT180" s="88" t="str">
        <f>IF(ISNUMBER(N180),IF(AND(N180&lt;$H180,N180&lt;$AH180),IF($H180&gt;$AH180,($AH180-N180)*Constants!$G$10,($H180-N180)*Constants!$G$10),0),"")</f>
        <v/>
      </c>
      <c r="AU180" s="88" t="str">
        <f>IF(ISNUMBER(I180),IF(T180="C",(I180-Constants!$E$15-Constants!$E$14)*Constants!$G$11,0),"")</f>
        <v/>
      </c>
      <c r="AV180" s="88" t="str">
        <f>IF(ISNUMBER(J180),IF(U180="C",(J180-Constants!$E$15-Constants!$E$14)*Constants!$G$11,0),"")</f>
        <v/>
      </c>
      <c r="AW180" s="88" t="str">
        <f>IF(ISNUMBER(K180),IF(V180="C",(K180-Constants!$E$15-Constants!$E$14)*Constants!$G$11,0),"")</f>
        <v/>
      </c>
      <c r="AX180" s="88" t="str">
        <f>IF(ISNUMBER(L180),IF(W180="C",(L180-Constants!$E$15-Constants!$E$14)*Constants!$G$11,0),"")</f>
        <v/>
      </c>
      <c r="AY180" s="88" t="str">
        <f>IF(ISNUMBER(M180),IF(X180="C",(M180-Constants!$E$15-Constants!$E$14)*Constants!$G$11,0),"")</f>
        <v/>
      </c>
      <c r="AZ180" s="88" t="str">
        <f>IF(ISNUMBER(N180),IF(Y180="C",(N180-Constants!$E$15-Constants!$E$14)*Constants!$G$11,0),"")</f>
        <v/>
      </c>
      <c r="BA180" s="88" t="str">
        <f t="shared" si="118"/>
        <v/>
      </c>
      <c r="BB180" s="88" t="str">
        <f t="shared" si="119"/>
        <v/>
      </c>
      <c r="BC180" s="88" t="str">
        <f t="shared" si="120"/>
        <v/>
      </c>
      <c r="BD180" s="88" t="str">
        <f t="shared" si="120"/>
        <v/>
      </c>
      <c r="BE180" s="88" t="str">
        <f t="shared" si="121"/>
        <v/>
      </c>
      <c r="BF180" s="62" t="str">
        <f t="shared" si="122"/>
        <v/>
      </c>
      <c r="BG180" s="128" t="str">
        <f t="shared" si="123"/>
        <v/>
      </c>
      <c r="BH180" s="129" t="str">
        <f t="shared" si="124"/>
        <v/>
      </c>
      <c r="BI180" s="129" t="str">
        <f t="shared" si="125"/>
        <v/>
      </c>
      <c r="BJ180" s="129" t="str">
        <f t="shared" si="126"/>
        <v/>
      </c>
      <c r="BK180" s="129" t="str">
        <f t="shared" si="127"/>
        <v/>
      </c>
      <c r="BL180" s="129" t="str">
        <f t="shared" si="128"/>
        <v/>
      </c>
      <c r="BM180" s="129" t="str">
        <f t="shared" si="129"/>
        <v/>
      </c>
      <c r="BN180" s="129" t="str">
        <f t="shared" si="130"/>
        <v/>
      </c>
      <c r="BO180" s="130" t="str">
        <f t="shared" si="131"/>
        <v/>
      </c>
      <c r="BP180" s="18"/>
    </row>
    <row r="181" spans="1:68" x14ac:dyDescent="0.35">
      <c r="A181" s="32"/>
      <c r="B181" s="40"/>
      <c r="C181" s="14"/>
      <c r="D181" s="26">
        <v>1</v>
      </c>
      <c r="E181" s="51" t="s">
        <v>315</v>
      </c>
      <c r="F181" s="49"/>
      <c r="G181" s="47"/>
      <c r="H181" s="47"/>
      <c r="I181" s="47"/>
      <c r="J181" s="47"/>
      <c r="K181" s="47"/>
      <c r="L181" s="47"/>
      <c r="M181" s="47"/>
      <c r="N181" s="50"/>
      <c r="O181" s="69">
        <f t="shared" si="98"/>
        <v>57</v>
      </c>
      <c r="P181" s="70">
        <f t="shared" si="99"/>
        <v>64</v>
      </c>
      <c r="Q181" s="13" t="str">
        <f t="shared" si="100"/>
        <v/>
      </c>
      <c r="R181" s="13" t="str">
        <f t="shared" si="101"/>
        <v/>
      </c>
      <c r="S181" s="13" t="str">
        <f t="shared" si="102"/>
        <v/>
      </c>
      <c r="T181" s="13" t="str">
        <f t="shared" si="103"/>
        <v/>
      </c>
      <c r="U181" s="13" t="str">
        <f t="shared" si="104"/>
        <v/>
      </c>
      <c r="V181" s="13" t="str">
        <f t="shared" si="105"/>
        <v/>
      </c>
      <c r="W181" s="13" t="str">
        <f t="shared" si="106"/>
        <v/>
      </c>
      <c r="X181" s="13" t="str">
        <f t="shared" si="107"/>
        <v/>
      </c>
      <c r="Y181" s="13" t="str">
        <f t="shared" si="108"/>
        <v/>
      </c>
      <c r="Z181" s="58" t="str">
        <f t="shared" si="109"/>
        <v/>
      </c>
      <c r="AA181" s="186" t="str">
        <f t="shared" si="110"/>
        <v/>
      </c>
      <c r="AB181" s="186" t="str">
        <f t="shared" si="111"/>
        <v/>
      </c>
      <c r="AC181" s="186" t="str">
        <f t="shared" si="112"/>
        <v/>
      </c>
      <c r="AD181" s="186" t="str">
        <f t="shared" si="113"/>
        <v/>
      </c>
      <c r="AE181" s="186" t="str">
        <f t="shared" si="114"/>
        <v/>
      </c>
      <c r="AF181" s="186" t="str">
        <f t="shared" si="115"/>
        <v/>
      </c>
      <c r="AG181" s="59" t="str">
        <f t="shared" si="116"/>
        <v/>
      </c>
      <c r="AH181" s="58">
        <f t="shared" si="117"/>
        <v>0</v>
      </c>
      <c r="AI181" s="88" t="str">
        <f>IF(ISNUMBER(I181),IF(AND(I181&lt;$H181,$H181&gt;$AH181),IF(I181&gt;$AH181,($H181-I181)*Constants!$G$9,($H181-$AH181)*Constants!$G$9),0),"")</f>
        <v/>
      </c>
      <c r="AJ181" s="88" t="str">
        <f>IF(ISNUMBER(J181),IF(AND(J181&lt;$H181,$H181&gt;$AH181),IF(J181&gt;$AH181,($H181-J181)*Constants!$G$9,($H181-$AH181)*Constants!$G$9),0),"")</f>
        <v/>
      </c>
      <c r="AK181" s="88" t="str">
        <f>IF(ISNUMBER(K181),IF(AND(K181&lt;$H181,$H181&gt;$AH181),IF(K181&gt;$AH181,($H181-K181)*Constants!$G$9,($H181-$AH181)*Constants!$G$9),0),"")</f>
        <v/>
      </c>
      <c r="AL181" s="88" t="str">
        <f>IF(ISNUMBER(L181),IF(AND(L181&lt;$H181,$H181&gt;$AH181),IF(L181&gt;$AH181,($H181-L181)*Constants!$G$9,($H181-$AH181)*Constants!$G$9),0),"")</f>
        <v/>
      </c>
      <c r="AM181" s="88" t="str">
        <f>IF(ISNUMBER(M181),IF(AND(M181&lt;$H181,$H181&gt;$AH181),IF(M181&gt;$AH181,($H181-M181)*Constants!$G$9,($H181-$AH181)*Constants!$G$9),0),"")</f>
        <v/>
      </c>
      <c r="AN181" s="88" t="str">
        <f>IF(ISNUMBER(N181),IF(AND(N181&lt;$H181,$H181&gt;$AH181),IF(N181&gt;$AH181,($H181-N181)*Constants!$G$9,($H181-$AH181)*Constants!$G$9),0),"")</f>
        <v/>
      </c>
      <c r="AO181" s="88" t="str">
        <f>IF(ISNUMBER(I181),IF(AND(I181&lt;$H181,I181&lt;$AH181),IF($H181&gt;$AH181,($AH181-I181)*Constants!$G$10,($H181-I181)*Constants!$G$10),0),"")</f>
        <v/>
      </c>
      <c r="AP181" s="88" t="str">
        <f>IF(ISNUMBER(J181),IF(AND(J181&lt;$H181,J181&lt;$AH181),IF($H181&gt;$AH181,($AH181-J181)*Constants!$G$10,($H181-J181)*Constants!$G$10),0),"")</f>
        <v/>
      </c>
      <c r="AQ181" s="88" t="str">
        <f>IF(ISNUMBER(K181),IF(AND(K181&lt;$H181,K181&lt;$AH181),IF($H181&gt;$AH181,($AH181-K181)*Constants!$G$10,($H181-K181)*Constants!$G$10),0),"")</f>
        <v/>
      </c>
      <c r="AR181" s="88" t="str">
        <f>IF(ISNUMBER(L181),IF(AND(L181&lt;$H181,L181&lt;$AH181),IF($H181&gt;$AH181,($AH181-L181)*Constants!$G$10,($H181-L181)*Constants!$G$10),0),"")</f>
        <v/>
      </c>
      <c r="AS181" s="88" t="str">
        <f>IF(ISNUMBER(M181),IF(AND(M181&lt;$H181,M181&lt;$AH181),IF($H181&gt;$AH181,($AH181-M181)*Constants!$G$10,($H181-M181)*Constants!$G$10),0),"")</f>
        <v/>
      </c>
      <c r="AT181" s="88" t="str">
        <f>IF(ISNUMBER(N181),IF(AND(N181&lt;$H181,N181&lt;$AH181),IF($H181&gt;$AH181,($AH181-N181)*Constants!$G$10,($H181-N181)*Constants!$G$10),0),"")</f>
        <v/>
      </c>
      <c r="AU181" s="88" t="str">
        <f>IF(ISNUMBER(I181),IF(T181="C",(I181-Constants!$E$15-Constants!$E$14)*Constants!$G$11,0),"")</f>
        <v/>
      </c>
      <c r="AV181" s="88" t="str">
        <f>IF(ISNUMBER(J181),IF(U181="C",(J181-Constants!$E$15-Constants!$E$14)*Constants!$G$11,0),"")</f>
        <v/>
      </c>
      <c r="AW181" s="88" t="str">
        <f>IF(ISNUMBER(K181),IF(V181="C",(K181-Constants!$E$15-Constants!$E$14)*Constants!$G$11,0),"")</f>
        <v/>
      </c>
      <c r="AX181" s="88" t="str">
        <f>IF(ISNUMBER(L181),IF(W181="C",(L181-Constants!$E$15-Constants!$E$14)*Constants!$G$11,0),"")</f>
        <v/>
      </c>
      <c r="AY181" s="88" t="str">
        <f>IF(ISNUMBER(M181),IF(X181="C",(M181-Constants!$E$15-Constants!$E$14)*Constants!$G$11,0),"")</f>
        <v/>
      </c>
      <c r="AZ181" s="88" t="str">
        <f>IF(ISNUMBER(N181),IF(Y181="C",(N181-Constants!$E$15-Constants!$E$14)*Constants!$G$11,0),"")</f>
        <v/>
      </c>
      <c r="BA181" s="88" t="str">
        <f t="shared" si="118"/>
        <v/>
      </c>
      <c r="BB181" s="88" t="str">
        <f t="shared" si="119"/>
        <v/>
      </c>
      <c r="BC181" s="88" t="str">
        <f t="shared" si="120"/>
        <v/>
      </c>
      <c r="BD181" s="88" t="str">
        <f t="shared" si="120"/>
        <v/>
      </c>
      <c r="BE181" s="88" t="str">
        <f t="shared" si="121"/>
        <v/>
      </c>
      <c r="BF181" s="62" t="str">
        <f t="shared" si="122"/>
        <v/>
      </c>
      <c r="BG181" s="128" t="str">
        <f t="shared" si="123"/>
        <v/>
      </c>
      <c r="BH181" s="129" t="str">
        <f t="shared" si="124"/>
        <v/>
      </c>
      <c r="BI181" s="129" t="str">
        <f t="shared" si="125"/>
        <v/>
      </c>
      <c r="BJ181" s="129" t="str">
        <f t="shared" si="126"/>
        <v/>
      </c>
      <c r="BK181" s="129" t="str">
        <f t="shared" si="127"/>
        <v/>
      </c>
      <c r="BL181" s="129" t="str">
        <f t="shared" si="128"/>
        <v/>
      </c>
      <c r="BM181" s="129" t="str">
        <f t="shared" si="129"/>
        <v/>
      </c>
      <c r="BN181" s="129" t="str">
        <f t="shared" si="130"/>
        <v/>
      </c>
      <c r="BO181" s="130" t="str">
        <f t="shared" si="131"/>
        <v/>
      </c>
      <c r="BP181" s="18"/>
    </row>
    <row r="182" spans="1:68" x14ac:dyDescent="0.35">
      <c r="A182" s="32"/>
      <c r="B182" s="40"/>
      <c r="C182" s="14"/>
      <c r="D182" s="26">
        <v>1</v>
      </c>
      <c r="E182" s="51" t="s">
        <v>315</v>
      </c>
      <c r="F182" s="49"/>
      <c r="G182" s="47"/>
      <c r="H182" s="47"/>
      <c r="I182" s="47"/>
      <c r="J182" s="47"/>
      <c r="K182" s="47"/>
      <c r="L182" s="47"/>
      <c r="M182" s="47"/>
      <c r="N182" s="50"/>
      <c r="O182" s="69">
        <f t="shared" si="98"/>
        <v>57</v>
      </c>
      <c r="P182" s="70">
        <f t="shared" si="99"/>
        <v>64</v>
      </c>
      <c r="Q182" s="13" t="str">
        <f t="shared" si="100"/>
        <v/>
      </c>
      <c r="R182" s="13" t="str">
        <f t="shared" si="101"/>
        <v/>
      </c>
      <c r="S182" s="13" t="str">
        <f t="shared" si="102"/>
        <v/>
      </c>
      <c r="T182" s="13" t="str">
        <f t="shared" si="103"/>
        <v/>
      </c>
      <c r="U182" s="13" t="str">
        <f t="shared" si="104"/>
        <v/>
      </c>
      <c r="V182" s="13" t="str">
        <f t="shared" si="105"/>
        <v/>
      </c>
      <c r="W182" s="13" t="str">
        <f t="shared" si="106"/>
        <v/>
      </c>
      <c r="X182" s="13" t="str">
        <f t="shared" si="107"/>
        <v/>
      </c>
      <c r="Y182" s="13" t="str">
        <f t="shared" si="108"/>
        <v/>
      </c>
      <c r="Z182" s="58" t="str">
        <f t="shared" si="109"/>
        <v/>
      </c>
      <c r="AA182" s="186" t="str">
        <f t="shared" si="110"/>
        <v/>
      </c>
      <c r="AB182" s="186" t="str">
        <f t="shared" si="111"/>
        <v/>
      </c>
      <c r="AC182" s="186" t="str">
        <f t="shared" si="112"/>
        <v/>
      </c>
      <c r="AD182" s="186" t="str">
        <f t="shared" si="113"/>
        <v/>
      </c>
      <c r="AE182" s="186" t="str">
        <f t="shared" si="114"/>
        <v/>
      </c>
      <c r="AF182" s="186" t="str">
        <f t="shared" si="115"/>
        <v/>
      </c>
      <c r="AG182" s="59" t="str">
        <f t="shared" si="116"/>
        <v/>
      </c>
      <c r="AH182" s="58">
        <f t="shared" si="117"/>
        <v>0</v>
      </c>
      <c r="AI182" s="88" t="str">
        <f>IF(ISNUMBER(I182),IF(AND(I182&lt;$H182,$H182&gt;$AH182),IF(I182&gt;$AH182,($H182-I182)*Constants!$G$9,($H182-$AH182)*Constants!$G$9),0),"")</f>
        <v/>
      </c>
      <c r="AJ182" s="88" t="str">
        <f>IF(ISNUMBER(J182),IF(AND(J182&lt;$H182,$H182&gt;$AH182),IF(J182&gt;$AH182,($H182-J182)*Constants!$G$9,($H182-$AH182)*Constants!$G$9),0),"")</f>
        <v/>
      </c>
      <c r="AK182" s="88" t="str">
        <f>IF(ISNUMBER(K182),IF(AND(K182&lt;$H182,$H182&gt;$AH182),IF(K182&gt;$AH182,($H182-K182)*Constants!$G$9,($H182-$AH182)*Constants!$G$9),0),"")</f>
        <v/>
      </c>
      <c r="AL182" s="88" t="str">
        <f>IF(ISNUMBER(L182),IF(AND(L182&lt;$H182,$H182&gt;$AH182),IF(L182&gt;$AH182,($H182-L182)*Constants!$G$9,($H182-$AH182)*Constants!$G$9),0),"")</f>
        <v/>
      </c>
      <c r="AM182" s="88" t="str">
        <f>IF(ISNUMBER(M182),IF(AND(M182&lt;$H182,$H182&gt;$AH182),IF(M182&gt;$AH182,($H182-M182)*Constants!$G$9,($H182-$AH182)*Constants!$G$9),0),"")</f>
        <v/>
      </c>
      <c r="AN182" s="88" t="str">
        <f>IF(ISNUMBER(N182),IF(AND(N182&lt;$H182,$H182&gt;$AH182),IF(N182&gt;$AH182,($H182-N182)*Constants!$G$9,($H182-$AH182)*Constants!$G$9),0),"")</f>
        <v/>
      </c>
      <c r="AO182" s="88" t="str">
        <f>IF(ISNUMBER(I182),IF(AND(I182&lt;$H182,I182&lt;$AH182),IF($H182&gt;$AH182,($AH182-I182)*Constants!$G$10,($H182-I182)*Constants!$G$10),0),"")</f>
        <v/>
      </c>
      <c r="AP182" s="88" t="str">
        <f>IF(ISNUMBER(J182),IF(AND(J182&lt;$H182,J182&lt;$AH182),IF($H182&gt;$AH182,($AH182-J182)*Constants!$G$10,($H182-J182)*Constants!$G$10),0),"")</f>
        <v/>
      </c>
      <c r="AQ182" s="88" t="str">
        <f>IF(ISNUMBER(K182),IF(AND(K182&lt;$H182,K182&lt;$AH182),IF($H182&gt;$AH182,($AH182-K182)*Constants!$G$10,($H182-K182)*Constants!$G$10),0),"")</f>
        <v/>
      </c>
      <c r="AR182" s="88" t="str">
        <f>IF(ISNUMBER(L182),IF(AND(L182&lt;$H182,L182&lt;$AH182),IF($H182&gt;$AH182,($AH182-L182)*Constants!$G$10,($H182-L182)*Constants!$G$10),0),"")</f>
        <v/>
      </c>
      <c r="AS182" s="88" t="str">
        <f>IF(ISNUMBER(M182),IF(AND(M182&lt;$H182,M182&lt;$AH182),IF($H182&gt;$AH182,($AH182-M182)*Constants!$G$10,($H182-M182)*Constants!$G$10),0),"")</f>
        <v/>
      </c>
      <c r="AT182" s="88" t="str">
        <f>IF(ISNUMBER(N182),IF(AND(N182&lt;$H182,N182&lt;$AH182),IF($H182&gt;$AH182,($AH182-N182)*Constants!$G$10,($H182-N182)*Constants!$G$10),0),"")</f>
        <v/>
      </c>
      <c r="AU182" s="88" t="str">
        <f>IF(ISNUMBER(I182),IF(T182="C",(I182-Constants!$E$15-Constants!$E$14)*Constants!$G$11,0),"")</f>
        <v/>
      </c>
      <c r="AV182" s="88" t="str">
        <f>IF(ISNUMBER(J182),IF(U182="C",(J182-Constants!$E$15-Constants!$E$14)*Constants!$G$11,0),"")</f>
        <v/>
      </c>
      <c r="AW182" s="88" t="str">
        <f>IF(ISNUMBER(K182),IF(V182="C",(K182-Constants!$E$15-Constants!$E$14)*Constants!$G$11,0),"")</f>
        <v/>
      </c>
      <c r="AX182" s="88" t="str">
        <f>IF(ISNUMBER(L182),IF(W182="C",(L182-Constants!$E$15-Constants!$E$14)*Constants!$G$11,0),"")</f>
        <v/>
      </c>
      <c r="AY182" s="88" t="str">
        <f>IF(ISNUMBER(M182),IF(X182="C",(M182-Constants!$E$15-Constants!$E$14)*Constants!$G$11,0),"")</f>
        <v/>
      </c>
      <c r="AZ182" s="88" t="str">
        <f>IF(ISNUMBER(N182),IF(Y182="C",(N182-Constants!$E$15-Constants!$E$14)*Constants!$G$11,0),"")</f>
        <v/>
      </c>
      <c r="BA182" s="88" t="str">
        <f t="shared" si="118"/>
        <v/>
      </c>
      <c r="BB182" s="88" t="str">
        <f t="shared" si="119"/>
        <v/>
      </c>
      <c r="BC182" s="88" t="str">
        <f t="shared" si="120"/>
        <v/>
      </c>
      <c r="BD182" s="88" t="str">
        <f t="shared" si="120"/>
        <v/>
      </c>
      <c r="BE182" s="88" t="str">
        <f t="shared" si="121"/>
        <v/>
      </c>
      <c r="BF182" s="62" t="str">
        <f t="shared" si="122"/>
        <v/>
      </c>
      <c r="BG182" s="128" t="str">
        <f t="shared" si="123"/>
        <v/>
      </c>
      <c r="BH182" s="129" t="str">
        <f t="shared" si="124"/>
        <v/>
      </c>
      <c r="BI182" s="129" t="str">
        <f t="shared" si="125"/>
        <v/>
      </c>
      <c r="BJ182" s="129" t="str">
        <f t="shared" si="126"/>
        <v/>
      </c>
      <c r="BK182" s="129" t="str">
        <f t="shared" si="127"/>
        <v/>
      </c>
      <c r="BL182" s="129" t="str">
        <f t="shared" si="128"/>
        <v/>
      </c>
      <c r="BM182" s="129" t="str">
        <f t="shared" si="129"/>
        <v/>
      </c>
      <c r="BN182" s="129" t="str">
        <f t="shared" si="130"/>
        <v/>
      </c>
      <c r="BO182" s="130" t="str">
        <f t="shared" si="131"/>
        <v/>
      </c>
      <c r="BP182" s="18"/>
    </row>
    <row r="183" spans="1:68" x14ac:dyDescent="0.35">
      <c r="A183" s="32"/>
      <c r="B183" s="40"/>
      <c r="C183" s="14"/>
      <c r="D183" s="26">
        <v>1</v>
      </c>
      <c r="E183" s="51" t="s">
        <v>315</v>
      </c>
      <c r="F183" s="49"/>
      <c r="G183" s="47"/>
      <c r="H183" s="47"/>
      <c r="I183" s="47"/>
      <c r="J183" s="47"/>
      <c r="K183" s="47"/>
      <c r="L183" s="47"/>
      <c r="M183" s="47"/>
      <c r="N183" s="50"/>
      <c r="O183" s="69">
        <f t="shared" si="98"/>
        <v>57</v>
      </c>
      <c r="P183" s="70">
        <f t="shared" si="99"/>
        <v>64</v>
      </c>
      <c r="Q183" s="13" t="str">
        <f t="shared" si="100"/>
        <v/>
      </c>
      <c r="R183" s="13" t="str">
        <f t="shared" si="101"/>
        <v/>
      </c>
      <c r="S183" s="13" t="str">
        <f t="shared" si="102"/>
        <v/>
      </c>
      <c r="T183" s="13" t="str">
        <f t="shared" si="103"/>
        <v/>
      </c>
      <c r="U183" s="13" t="str">
        <f t="shared" si="104"/>
        <v/>
      </c>
      <c r="V183" s="13" t="str">
        <f t="shared" si="105"/>
        <v/>
      </c>
      <c r="W183" s="13" t="str">
        <f t="shared" si="106"/>
        <v/>
      </c>
      <c r="X183" s="13" t="str">
        <f t="shared" si="107"/>
        <v/>
      </c>
      <c r="Y183" s="13" t="str">
        <f t="shared" si="108"/>
        <v/>
      </c>
      <c r="Z183" s="58" t="str">
        <f t="shared" si="109"/>
        <v/>
      </c>
      <c r="AA183" s="186" t="str">
        <f t="shared" si="110"/>
        <v/>
      </c>
      <c r="AB183" s="186" t="str">
        <f t="shared" si="111"/>
        <v/>
      </c>
      <c r="AC183" s="186" t="str">
        <f t="shared" si="112"/>
        <v/>
      </c>
      <c r="AD183" s="186" t="str">
        <f t="shared" si="113"/>
        <v/>
      </c>
      <c r="AE183" s="186" t="str">
        <f t="shared" si="114"/>
        <v/>
      </c>
      <c r="AF183" s="186" t="str">
        <f t="shared" si="115"/>
        <v/>
      </c>
      <c r="AG183" s="59" t="str">
        <f t="shared" si="116"/>
        <v/>
      </c>
      <c r="AH183" s="58">
        <f t="shared" si="117"/>
        <v>0</v>
      </c>
      <c r="AI183" s="88" t="str">
        <f>IF(ISNUMBER(I183),IF(AND(I183&lt;$H183,$H183&gt;$AH183),IF(I183&gt;$AH183,($H183-I183)*Constants!$G$9,($H183-$AH183)*Constants!$G$9),0),"")</f>
        <v/>
      </c>
      <c r="AJ183" s="88" t="str">
        <f>IF(ISNUMBER(J183),IF(AND(J183&lt;$H183,$H183&gt;$AH183),IF(J183&gt;$AH183,($H183-J183)*Constants!$G$9,($H183-$AH183)*Constants!$G$9),0),"")</f>
        <v/>
      </c>
      <c r="AK183" s="88" t="str">
        <f>IF(ISNUMBER(K183),IF(AND(K183&lt;$H183,$H183&gt;$AH183),IF(K183&gt;$AH183,($H183-K183)*Constants!$G$9,($H183-$AH183)*Constants!$G$9),0),"")</f>
        <v/>
      </c>
      <c r="AL183" s="88" t="str">
        <f>IF(ISNUMBER(L183),IF(AND(L183&lt;$H183,$H183&gt;$AH183),IF(L183&gt;$AH183,($H183-L183)*Constants!$G$9,($H183-$AH183)*Constants!$G$9),0),"")</f>
        <v/>
      </c>
      <c r="AM183" s="88" t="str">
        <f>IF(ISNUMBER(M183),IF(AND(M183&lt;$H183,$H183&gt;$AH183),IF(M183&gt;$AH183,($H183-M183)*Constants!$G$9,($H183-$AH183)*Constants!$G$9),0),"")</f>
        <v/>
      </c>
      <c r="AN183" s="88" t="str">
        <f>IF(ISNUMBER(N183),IF(AND(N183&lt;$H183,$H183&gt;$AH183),IF(N183&gt;$AH183,($H183-N183)*Constants!$G$9,($H183-$AH183)*Constants!$G$9),0),"")</f>
        <v/>
      </c>
      <c r="AO183" s="88" t="str">
        <f>IF(ISNUMBER(I183),IF(AND(I183&lt;$H183,I183&lt;$AH183),IF($H183&gt;$AH183,($AH183-I183)*Constants!$G$10,($H183-I183)*Constants!$G$10),0),"")</f>
        <v/>
      </c>
      <c r="AP183" s="88" t="str">
        <f>IF(ISNUMBER(J183),IF(AND(J183&lt;$H183,J183&lt;$AH183),IF($H183&gt;$AH183,($AH183-J183)*Constants!$G$10,($H183-J183)*Constants!$G$10),0),"")</f>
        <v/>
      </c>
      <c r="AQ183" s="88" t="str">
        <f>IF(ISNUMBER(K183),IF(AND(K183&lt;$H183,K183&lt;$AH183),IF($H183&gt;$AH183,($AH183-K183)*Constants!$G$10,($H183-K183)*Constants!$G$10),0),"")</f>
        <v/>
      </c>
      <c r="AR183" s="88" t="str">
        <f>IF(ISNUMBER(L183),IF(AND(L183&lt;$H183,L183&lt;$AH183),IF($H183&gt;$AH183,($AH183-L183)*Constants!$G$10,($H183-L183)*Constants!$G$10),0),"")</f>
        <v/>
      </c>
      <c r="AS183" s="88" t="str">
        <f>IF(ISNUMBER(M183),IF(AND(M183&lt;$H183,M183&lt;$AH183),IF($H183&gt;$AH183,($AH183-M183)*Constants!$G$10,($H183-M183)*Constants!$G$10),0),"")</f>
        <v/>
      </c>
      <c r="AT183" s="88" t="str">
        <f>IF(ISNUMBER(N183),IF(AND(N183&lt;$H183,N183&lt;$AH183),IF($H183&gt;$AH183,($AH183-N183)*Constants!$G$10,($H183-N183)*Constants!$G$10),0),"")</f>
        <v/>
      </c>
      <c r="AU183" s="88" t="str">
        <f>IF(ISNUMBER(I183),IF(T183="C",(I183-Constants!$E$15-Constants!$E$14)*Constants!$G$11,0),"")</f>
        <v/>
      </c>
      <c r="AV183" s="88" t="str">
        <f>IF(ISNUMBER(J183),IF(U183="C",(J183-Constants!$E$15-Constants!$E$14)*Constants!$G$11,0),"")</f>
        <v/>
      </c>
      <c r="AW183" s="88" t="str">
        <f>IF(ISNUMBER(K183),IF(V183="C",(K183-Constants!$E$15-Constants!$E$14)*Constants!$G$11,0),"")</f>
        <v/>
      </c>
      <c r="AX183" s="88" t="str">
        <f>IF(ISNUMBER(L183),IF(W183="C",(L183-Constants!$E$15-Constants!$E$14)*Constants!$G$11,0),"")</f>
        <v/>
      </c>
      <c r="AY183" s="88" t="str">
        <f>IF(ISNUMBER(M183),IF(X183="C",(M183-Constants!$E$15-Constants!$E$14)*Constants!$G$11,0),"")</f>
        <v/>
      </c>
      <c r="AZ183" s="88" t="str">
        <f>IF(ISNUMBER(N183),IF(Y183="C",(N183-Constants!$E$15-Constants!$E$14)*Constants!$G$11,0),"")</f>
        <v/>
      </c>
      <c r="BA183" s="88" t="str">
        <f t="shared" si="118"/>
        <v/>
      </c>
      <c r="BB183" s="88" t="str">
        <f t="shared" si="119"/>
        <v/>
      </c>
      <c r="BC183" s="88" t="str">
        <f t="shared" si="120"/>
        <v/>
      </c>
      <c r="BD183" s="88" t="str">
        <f t="shared" si="120"/>
        <v/>
      </c>
      <c r="BE183" s="88" t="str">
        <f t="shared" si="121"/>
        <v/>
      </c>
      <c r="BF183" s="62" t="str">
        <f t="shared" si="122"/>
        <v/>
      </c>
      <c r="BG183" s="128" t="str">
        <f t="shared" si="123"/>
        <v/>
      </c>
      <c r="BH183" s="129" t="str">
        <f t="shared" si="124"/>
        <v/>
      </c>
      <c r="BI183" s="129" t="str">
        <f t="shared" si="125"/>
        <v/>
      </c>
      <c r="BJ183" s="129" t="str">
        <f t="shared" si="126"/>
        <v/>
      </c>
      <c r="BK183" s="129" t="str">
        <f t="shared" si="127"/>
        <v/>
      </c>
      <c r="BL183" s="129" t="str">
        <f t="shared" si="128"/>
        <v/>
      </c>
      <c r="BM183" s="129" t="str">
        <f t="shared" si="129"/>
        <v/>
      </c>
      <c r="BN183" s="129" t="str">
        <f t="shared" si="130"/>
        <v/>
      </c>
      <c r="BO183" s="130" t="str">
        <f t="shared" si="131"/>
        <v/>
      </c>
      <c r="BP183" s="18"/>
    </row>
    <row r="184" spans="1:68" x14ac:dyDescent="0.35">
      <c r="A184" s="32"/>
      <c r="B184" s="40"/>
      <c r="C184" s="14"/>
      <c r="D184" s="26">
        <v>1</v>
      </c>
      <c r="E184" s="51" t="s">
        <v>315</v>
      </c>
      <c r="F184" s="49"/>
      <c r="G184" s="47"/>
      <c r="H184" s="47"/>
      <c r="I184" s="47"/>
      <c r="J184" s="47"/>
      <c r="K184" s="47"/>
      <c r="L184" s="47"/>
      <c r="M184" s="47"/>
      <c r="N184" s="50"/>
      <c r="O184" s="69">
        <f t="shared" si="98"/>
        <v>57</v>
      </c>
      <c r="P184" s="70">
        <f t="shared" si="99"/>
        <v>64</v>
      </c>
      <c r="Q184" s="13" t="str">
        <f t="shared" si="100"/>
        <v/>
      </c>
      <c r="R184" s="13" t="str">
        <f t="shared" si="101"/>
        <v/>
      </c>
      <c r="S184" s="13" t="str">
        <f t="shared" si="102"/>
        <v/>
      </c>
      <c r="T184" s="13" t="str">
        <f t="shared" si="103"/>
        <v/>
      </c>
      <c r="U184" s="13" t="str">
        <f t="shared" si="104"/>
        <v/>
      </c>
      <c r="V184" s="13" t="str">
        <f t="shared" si="105"/>
        <v/>
      </c>
      <c r="W184" s="13" t="str">
        <f t="shared" si="106"/>
        <v/>
      </c>
      <c r="X184" s="13" t="str">
        <f t="shared" si="107"/>
        <v/>
      </c>
      <c r="Y184" s="13" t="str">
        <f t="shared" si="108"/>
        <v/>
      </c>
      <c r="Z184" s="58" t="str">
        <f t="shared" si="109"/>
        <v/>
      </c>
      <c r="AA184" s="186" t="str">
        <f t="shared" si="110"/>
        <v/>
      </c>
      <c r="AB184" s="186" t="str">
        <f t="shared" si="111"/>
        <v/>
      </c>
      <c r="AC184" s="186" t="str">
        <f t="shared" si="112"/>
        <v/>
      </c>
      <c r="AD184" s="186" t="str">
        <f t="shared" si="113"/>
        <v/>
      </c>
      <c r="AE184" s="186" t="str">
        <f t="shared" si="114"/>
        <v/>
      </c>
      <c r="AF184" s="186" t="str">
        <f t="shared" si="115"/>
        <v/>
      </c>
      <c r="AG184" s="59" t="str">
        <f t="shared" si="116"/>
        <v/>
      </c>
      <c r="AH184" s="58">
        <f t="shared" si="117"/>
        <v>0</v>
      </c>
      <c r="AI184" s="88" t="str">
        <f>IF(ISNUMBER(I184),IF(AND(I184&lt;$H184,$H184&gt;$AH184),IF(I184&gt;$AH184,($H184-I184)*Constants!$G$9,($H184-$AH184)*Constants!$G$9),0),"")</f>
        <v/>
      </c>
      <c r="AJ184" s="88" t="str">
        <f>IF(ISNUMBER(J184),IF(AND(J184&lt;$H184,$H184&gt;$AH184),IF(J184&gt;$AH184,($H184-J184)*Constants!$G$9,($H184-$AH184)*Constants!$G$9),0),"")</f>
        <v/>
      </c>
      <c r="AK184" s="88" t="str">
        <f>IF(ISNUMBER(K184),IF(AND(K184&lt;$H184,$H184&gt;$AH184),IF(K184&gt;$AH184,($H184-K184)*Constants!$G$9,($H184-$AH184)*Constants!$G$9),0),"")</f>
        <v/>
      </c>
      <c r="AL184" s="88" t="str">
        <f>IF(ISNUMBER(L184),IF(AND(L184&lt;$H184,$H184&gt;$AH184),IF(L184&gt;$AH184,($H184-L184)*Constants!$G$9,($H184-$AH184)*Constants!$G$9),0),"")</f>
        <v/>
      </c>
      <c r="AM184" s="88" t="str">
        <f>IF(ISNUMBER(M184),IF(AND(M184&lt;$H184,$H184&gt;$AH184),IF(M184&gt;$AH184,($H184-M184)*Constants!$G$9,($H184-$AH184)*Constants!$G$9),0),"")</f>
        <v/>
      </c>
      <c r="AN184" s="88" t="str">
        <f>IF(ISNUMBER(N184),IF(AND(N184&lt;$H184,$H184&gt;$AH184),IF(N184&gt;$AH184,($H184-N184)*Constants!$G$9,($H184-$AH184)*Constants!$G$9),0),"")</f>
        <v/>
      </c>
      <c r="AO184" s="88" t="str">
        <f>IF(ISNUMBER(I184),IF(AND(I184&lt;$H184,I184&lt;$AH184),IF($H184&gt;$AH184,($AH184-I184)*Constants!$G$10,($H184-I184)*Constants!$G$10),0),"")</f>
        <v/>
      </c>
      <c r="AP184" s="88" t="str">
        <f>IF(ISNUMBER(J184),IF(AND(J184&lt;$H184,J184&lt;$AH184),IF($H184&gt;$AH184,($AH184-J184)*Constants!$G$10,($H184-J184)*Constants!$G$10),0),"")</f>
        <v/>
      </c>
      <c r="AQ184" s="88" t="str">
        <f>IF(ISNUMBER(K184),IF(AND(K184&lt;$H184,K184&lt;$AH184),IF($H184&gt;$AH184,($AH184-K184)*Constants!$G$10,($H184-K184)*Constants!$G$10),0),"")</f>
        <v/>
      </c>
      <c r="AR184" s="88" t="str">
        <f>IF(ISNUMBER(L184),IF(AND(L184&lt;$H184,L184&lt;$AH184),IF($H184&gt;$AH184,($AH184-L184)*Constants!$G$10,($H184-L184)*Constants!$G$10),0),"")</f>
        <v/>
      </c>
      <c r="AS184" s="88" t="str">
        <f>IF(ISNUMBER(M184),IF(AND(M184&lt;$H184,M184&lt;$AH184),IF($H184&gt;$AH184,($AH184-M184)*Constants!$G$10,($H184-M184)*Constants!$G$10),0),"")</f>
        <v/>
      </c>
      <c r="AT184" s="88" t="str">
        <f>IF(ISNUMBER(N184),IF(AND(N184&lt;$H184,N184&lt;$AH184),IF($H184&gt;$AH184,($AH184-N184)*Constants!$G$10,($H184-N184)*Constants!$G$10),0),"")</f>
        <v/>
      </c>
      <c r="AU184" s="88" t="str">
        <f>IF(ISNUMBER(I184),IF(T184="C",(I184-Constants!$E$15-Constants!$E$14)*Constants!$G$11,0),"")</f>
        <v/>
      </c>
      <c r="AV184" s="88" t="str">
        <f>IF(ISNUMBER(J184),IF(U184="C",(J184-Constants!$E$15-Constants!$E$14)*Constants!$G$11,0),"")</f>
        <v/>
      </c>
      <c r="AW184" s="88" t="str">
        <f>IF(ISNUMBER(K184),IF(V184="C",(K184-Constants!$E$15-Constants!$E$14)*Constants!$G$11,0),"")</f>
        <v/>
      </c>
      <c r="AX184" s="88" t="str">
        <f>IF(ISNUMBER(L184),IF(W184="C",(L184-Constants!$E$15-Constants!$E$14)*Constants!$G$11,0),"")</f>
        <v/>
      </c>
      <c r="AY184" s="88" t="str">
        <f>IF(ISNUMBER(M184),IF(X184="C",(M184-Constants!$E$15-Constants!$E$14)*Constants!$G$11,0),"")</f>
        <v/>
      </c>
      <c r="AZ184" s="88" t="str">
        <f>IF(ISNUMBER(N184),IF(Y184="C",(N184-Constants!$E$15-Constants!$E$14)*Constants!$G$11,0),"")</f>
        <v/>
      </c>
      <c r="BA184" s="88" t="str">
        <f t="shared" si="118"/>
        <v/>
      </c>
      <c r="BB184" s="88" t="str">
        <f t="shared" si="119"/>
        <v/>
      </c>
      <c r="BC184" s="88" t="str">
        <f t="shared" si="120"/>
        <v/>
      </c>
      <c r="BD184" s="88" t="str">
        <f t="shared" si="120"/>
        <v/>
      </c>
      <c r="BE184" s="88" t="str">
        <f t="shared" si="121"/>
        <v/>
      </c>
      <c r="BF184" s="62" t="str">
        <f t="shared" si="122"/>
        <v/>
      </c>
      <c r="BG184" s="128" t="str">
        <f t="shared" si="123"/>
        <v/>
      </c>
      <c r="BH184" s="129" t="str">
        <f t="shared" si="124"/>
        <v/>
      </c>
      <c r="BI184" s="129" t="str">
        <f t="shared" si="125"/>
        <v/>
      </c>
      <c r="BJ184" s="129" t="str">
        <f t="shared" si="126"/>
        <v/>
      </c>
      <c r="BK184" s="129" t="str">
        <f t="shared" si="127"/>
        <v/>
      </c>
      <c r="BL184" s="129" t="str">
        <f t="shared" si="128"/>
        <v/>
      </c>
      <c r="BM184" s="129" t="str">
        <f t="shared" si="129"/>
        <v/>
      </c>
      <c r="BN184" s="129" t="str">
        <f t="shared" si="130"/>
        <v/>
      </c>
      <c r="BO184" s="130" t="str">
        <f t="shared" si="131"/>
        <v/>
      </c>
      <c r="BP184" s="18"/>
    </row>
    <row r="185" spans="1:68" x14ac:dyDescent="0.35">
      <c r="A185" s="32"/>
      <c r="B185" s="40"/>
      <c r="C185" s="14"/>
      <c r="D185" s="26">
        <v>1</v>
      </c>
      <c r="E185" s="51" t="s">
        <v>315</v>
      </c>
      <c r="F185" s="49"/>
      <c r="G185" s="47"/>
      <c r="H185" s="47"/>
      <c r="I185" s="47"/>
      <c r="J185" s="47"/>
      <c r="K185" s="47"/>
      <c r="L185" s="47"/>
      <c r="M185" s="47"/>
      <c r="N185" s="50"/>
      <c r="O185" s="69">
        <f t="shared" si="98"/>
        <v>57</v>
      </c>
      <c r="P185" s="70">
        <f t="shared" si="99"/>
        <v>64</v>
      </c>
      <c r="Q185" s="13" t="str">
        <f t="shared" si="100"/>
        <v/>
      </c>
      <c r="R185" s="13" t="str">
        <f t="shared" si="101"/>
        <v/>
      </c>
      <c r="S185" s="13" t="str">
        <f t="shared" si="102"/>
        <v/>
      </c>
      <c r="T185" s="13" t="str">
        <f t="shared" si="103"/>
        <v/>
      </c>
      <c r="U185" s="13" t="str">
        <f t="shared" si="104"/>
        <v/>
      </c>
      <c r="V185" s="13" t="str">
        <f t="shared" si="105"/>
        <v/>
      </c>
      <c r="W185" s="13" t="str">
        <f t="shared" si="106"/>
        <v/>
      </c>
      <c r="X185" s="13" t="str">
        <f t="shared" si="107"/>
        <v/>
      </c>
      <c r="Y185" s="13" t="str">
        <f t="shared" si="108"/>
        <v/>
      </c>
      <c r="Z185" s="58" t="str">
        <f t="shared" si="109"/>
        <v/>
      </c>
      <c r="AA185" s="186" t="str">
        <f t="shared" si="110"/>
        <v/>
      </c>
      <c r="AB185" s="186" t="str">
        <f t="shared" si="111"/>
        <v/>
      </c>
      <c r="AC185" s="186" t="str">
        <f t="shared" si="112"/>
        <v/>
      </c>
      <c r="AD185" s="186" t="str">
        <f t="shared" si="113"/>
        <v/>
      </c>
      <c r="AE185" s="186" t="str">
        <f t="shared" si="114"/>
        <v/>
      </c>
      <c r="AF185" s="186" t="str">
        <f t="shared" si="115"/>
        <v/>
      </c>
      <c r="AG185" s="59" t="str">
        <f t="shared" si="116"/>
        <v/>
      </c>
      <c r="AH185" s="58">
        <f t="shared" si="117"/>
        <v>0</v>
      </c>
      <c r="AI185" s="88" t="str">
        <f>IF(ISNUMBER(I185),IF(AND(I185&lt;$H185,$H185&gt;$AH185),IF(I185&gt;$AH185,($H185-I185)*Constants!$G$9,($H185-$AH185)*Constants!$G$9),0),"")</f>
        <v/>
      </c>
      <c r="AJ185" s="88" t="str">
        <f>IF(ISNUMBER(J185),IF(AND(J185&lt;$H185,$H185&gt;$AH185),IF(J185&gt;$AH185,($H185-J185)*Constants!$G$9,($H185-$AH185)*Constants!$G$9),0),"")</f>
        <v/>
      </c>
      <c r="AK185" s="88" t="str">
        <f>IF(ISNUMBER(K185),IF(AND(K185&lt;$H185,$H185&gt;$AH185),IF(K185&gt;$AH185,($H185-K185)*Constants!$G$9,($H185-$AH185)*Constants!$G$9),0),"")</f>
        <v/>
      </c>
      <c r="AL185" s="88" t="str">
        <f>IF(ISNUMBER(L185),IF(AND(L185&lt;$H185,$H185&gt;$AH185),IF(L185&gt;$AH185,($H185-L185)*Constants!$G$9,($H185-$AH185)*Constants!$G$9),0),"")</f>
        <v/>
      </c>
      <c r="AM185" s="88" t="str">
        <f>IF(ISNUMBER(M185),IF(AND(M185&lt;$H185,$H185&gt;$AH185),IF(M185&gt;$AH185,($H185-M185)*Constants!$G$9,($H185-$AH185)*Constants!$G$9),0),"")</f>
        <v/>
      </c>
      <c r="AN185" s="88" t="str">
        <f>IF(ISNUMBER(N185),IF(AND(N185&lt;$H185,$H185&gt;$AH185),IF(N185&gt;$AH185,($H185-N185)*Constants!$G$9,($H185-$AH185)*Constants!$G$9),0),"")</f>
        <v/>
      </c>
      <c r="AO185" s="88" t="str">
        <f>IF(ISNUMBER(I185),IF(AND(I185&lt;$H185,I185&lt;$AH185),IF($H185&gt;$AH185,($AH185-I185)*Constants!$G$10,($H185-I185)*Constants!$G$10),0),"")</f>
        <v/>
      </c>
      <c r="AP185" s="88" t="str">
        <f>IF(ISNUMBER(J185),IF(AND(J185&lt;$H185,J185&lt;$AH185),IF($H185&gt;$AH185,($AH185-J185)*Constants!$G$10,($H185-J185)*Constants!$G$10),0),"")</f>
        <v/>
      </c>
      <c r="AQ185" s="88" t="str">
        <f>IF(ISNUMBER(K185),IF(AND(K185&lt;$H185,K185&lt;$AH185),IF($H185&gt;$AH185,($AH185-K185)*Constants!$G$10,($H185-K185)*Constants!$G$10),0),"")</f>
        <v/>
      </c>
      <c r="AR185" s="88" t="str">
        <f>IF(ISNUMBER(L185),IF(AND(L185&lt;$H185,L185&lt;$AH185),IF($H185&gt;$AH185,($AH185-L185)*Constants!$G$10,($H185-L185)*Constants!$G$10),0),"")</f>
        <v/>
      </c>
      <c r="AS185" s="88" t="str">
        <f>IF(ISNUMBER(M185),IF(AND(M185&lt;$H185,M185&lt;$AH185),IF($H185&gt;$AH185,($AH185-M185)*Constants!$G$10,($H185-M185)*Constants!$G$10),0),"")</f>
        <v/>
      </c>
      <c r="AT185" s="88" t="str">
        <f>IF(ISNUMBER(N185),IF(AND(N185&lt;$H185,N185&lt;$AH185),IF($H185&gt;$AH185,($AH185-N185)*Constants!$G$10,($H185-N185)*Constants!$G$10),0),"")</f>
        <v/>
      </c>
      <c r="AU185" s="88" t="str">
        <f>IF(ISNUMBER(I185),IF(T185="C",(I185-Constants!$E$15-Constants!$E$14)*Constants!$G$11,0),"")</f>
        <v/>
      </c>
      <c r="AV185" s="88" t="str">
        <f>IF(ISNUMBER(J185),IF(U185="C",(J185-Constants!$E$15-Constants!$E$14)*Constants!$G$11,0),"")</f>
        <v/>
      </c>
      <c r="AW185" s="88" t="str">
        <f>IF(ISNUMBER(K185),IF(V185="C",(K185-Constants!$E$15-Constants!$E$14)*Constants!$G$11,0),"")</f>
        <v/>
      </c>
      <c r="AX185" s="88" t="str">
        <f>IF(ISNUMBER(L185),IF(W185="C",(L185-Constants!$E$15-Constants!$E$14)*Constants!$G$11,0),"")</f>
        <v/>
      </c>
      <c r="AY185" s="88" t="str">
        <f>IF(ISNUMBER(M185),IF(X185="C",(M185-Constants!$E$15-Constants!$E$14)*Constants!$G$11,0),"")</f>
        <v/>
      </c>
      <c r="AZ185" s="88" t="str">
        <f>IF(ISNUMBER(N185),IF(Y185="C",(N185-Constants!$E$15-Constants!$E$14)*Constants!$G$11,0),"")</f>
        <v/>
      </c>
      <c r="BA185" s="88" t="str">
        <f t="shared" si="118"/>
        <v/>
      </c>
      <c r="BB185" s="88" t="str">
        <f t="shared" si="119"/>
        <v/>
      </c>
      <c r="BC185" s="88" t="str">
        <f t="shared" si="120"/>
        <v/>
      </c>
      <c r="BD185" s="88" t="str">
        <f t="shared" si="120"/>
        <v/>
      </c>
      <c r="BE185" s="88" t="str">
        <f t="shared" si="121"/>
        <v/>
      </c>
      <c r="BF185" s="62" t="str">
        <f t="shared" si="122"/>
        <v/>
      </c>
      <c r="BG185" s="128" t="str">
        <f t="shared" si="123"/>
        <v/>
      </c>
      <c r="BH185" s="129" t="str">
        <f t="shared" si="124"/>
        <v/>
      </c>
      <c r="BI185" s="129" t="str">
        <f t="shared" si="125"/>
        <v/>
      </c>
      <c r="BJ185" s="129" t="str">
        <f t="shared" si="126"/>
        <v/>
      </c>
      <c r="BK185" s="129" t="str">
        <f t="shared" si="127"/>
        <v/>
      </c>
      <c r="BL185" s="129" t="str">
        <f t="shared" si="128"/>
        <v/>
      </c>
      <c r="BM185" s="129" t="str">
        <f t="shared" si="129"/>
        <v/>
      </c>
      <c r="BN185" s="129" t="str">
        <f t="shared" si="130"/>
        <v/>
      </c>
      <c r="BO185" s="130" t="str">
        <f t="shared" si="131"/>
        <v/>
      </c>
      <c r="BP185" s="18"/>
    </row>
    <row r="186" spans="1:68" x14ac:dyDescent="0.35">
      <c r="A186" s="32"/>
      <c r="B186" s="40"/>
      <c r="C186" s="14"/>
      <c r="D186" s="26">
        <v>1</v>
      </c>
      <c r="E186" s="51" t="s">
        <v>315</v>
      </c>
      <c r="F186" s="49"/>
      <c r="G186" s="47"/>
      <c r="H186" s="47"/>
      <c r="I186" s="47"/>
      <c r="J186" s="47"/>
      <c r="K186" s="47"/>
      <c r="L186" s="47"/>
      <c r="M186" s="47"/>
      <c r="N186" s="50"/>
      <c r="O186" s="69">
        <f t="shared" si="98"/>
        <v>57</v>
      </c>
      <c r="P186" s="70">
        <f t="shared" si="99"/>
        <v>64</v>
      </c>
      <c r="Q186" s="13" t="str">
        <f t="shared" si="100"/>
        <v/>
      </c>
      <c r="R186" s="13" t="str">
        <f t="shared" si="101"/>
        <v/>
      </c>
      <c r="S186" s="13" t="str">
        <f t="shared" si="102"/>
        <v/>
      </c>
      <c r="T186" s="13" t="str">
        <f t="shared" si="103"/>
        <v/>
      </c>
      <c r="U186" s="13" t="str">
        <f t="shared" si="104"/>
        <v/>
      </c>
      <c r="V186" s="13" t="str">
        <f t="shared" si="105"/>
        <v/>
      </c>
      <c r="W186" s="13" t="str">
        <f t="shared" si="106"/>
        <v/>
      </c>
      <c r="X186" s="13" t="str">
        <f t="shared" si="107"/>
        <v/>
      </c>
      <c r="Y186" s="13" t="str">
        <f t="shared" si="108"/>
        <v/>
      </c>
      <c r="Z186" s="58" t="str">
        <f t="shared" si="109"/>
        <v/>
      </c>
      <c r="AA186" s="186" t="str">
        <f t="shared" si="110"/>
        <v/>
      </c>
      <c r="AB186" s="186" t="str">
        <f t="shared" si="111"/>
        <v/>
      </c>
      <c r="AC186" s="186" t="str">
        <f t="shared" si="112"/>
        <v/>
      </c>
      <c r="AD186" s="186" t="str">
        <f t="shared" si="113"/>
        <v/>
      </c>
      <c r="AE186" s="186" t="str">
        <f t="shared" si="114"/>
        <v/>
      </c>
      <c r="AF186" s="186" t="str">
        <f t="shared" si="115"/>
        <v/>
      </c>
      <c r="AG186" s="59" t="str">
        <f t="shared" si="116"/>
        <v/>
      </c>
      <c r="AH186" s="58">
        <f t="shared" si="117"/>
        <v>0</v>
      </c>
      <c r="AI186" s="88" t="str">
        <f>IF(ISNUMBER(I186),IF(AND(I186&lt;$H186,$H186&gt;$AH186),IF(I186&gt;$AH186,($H186-I186)*Constants!$G$9,($H186-$AH186)*Constants!$G$9),0),"")</f>
        <v/>
      </c>
      <c r="AJ186" s="88" t="str">
        <f>IF(ISNUMBER(J186),IF(AND(J186&lt;$H186,$H186&gt;$AH186),IF(J186&gt;$AH186,($H186-J186)*Constants!$G$9,($H186-$AH186)*Constants!$G$9),0),"")</f>
        <v/>
      </c>
      <c r="AK186" s="88" t="str">
        <f>IF(ISNUMBER(K186),IF(AND(K186&lt;$H186,$H186&gt;$AH186),IF(K186&gt;$AH186,($H186-K186)*Constants!$G$9,($H186-$AH186)*Constants!$G$9),0),"")</f>
        <v/>
      </c>
      <c r="AL186" s="88" t="str">
        <f>IF(ISNUMBER(L186),IF(AND(L186&lt;$H186,$H186&gt;$AH186),IF(L186&gt;$AH186,($H186-L186)*Constants!$G$9,($H186-$AH186)*Constants!$G$9),0),"")</f>
        <v/>
      </c>
      <c r="AM186" s="88" t="str">
        <f>IF(ISNUMBER(M186),IF(AND(M186&lt;$H186,$H186&gt;$AH186),IF(M186&gt;$AH186,($H186-M186)*Constants!$G$9,($H186-$AH186)*Constants!$G$9),0),"")</f>
        <v/>
      </c>
      <c r="AN186" s="88" t="str">
        <f>IF(ISNUMBER(N186),IF(AND(N186&lt;$H186,$H186&gt;$AH186),IF(N186&gt;$AH186,($H186-N186)*Constants!$G$9,($H186-$AH186)*Constants!$G$9),0),"")</f>
        <v/>
      </c>
      <c r="AO186" s="88" t="str">
        <f>IF(ISNUMBER(I186),IF(AND(I186&lt;$H186,I186&lt;$AH186),IF($H186&gt;$AH186,($AH186-I186)*Constants!$G$10,($H186-I186)*Constants!$G$10),0),"")</f>
        <v/>
      </c>
      <c r="AP186" s="88" t="str">
        <f>IF(ISNUMBER(J186),IF(AND(J186&lt;$H186,J186&lt;$AH186),IF($H186&gt;$AH186,($AH186-J186)*Constants!$G$10,($H186-J186)*Constants!$G$10),0),"")</f>
        <v/>
      </c>
      <c r="AQ186" s="88" t="str">
        <f>IF(ISNUMBER(K186),IF(AND(K186&lt;$H186,K186&lt;$AH186),IF($H186&gt;$AH186,($AH186-K186)*Constants!$G$10,($H186-K186)*Constants!$G$10),0),"")</f>
        <v/>
      </c>
      <c r="AR186" s="88" t="str">
        <f>IF(ISNUMBER(L186),IF(AND(L186&lt;$H186,L186&lt;$AH186),IF($H186&gt;$AH186,($AH186-L186)*Constants!$G$10,($H186-L186)*Constants!$G$10),0),"")</f>
        <v/>
      </c>
      <c r="AS186" s="88" t="str">
        <f>IF(ISNUMBER(M186),IF(AND(M186&lt;$H186,M186&lt;$AH186),IF($H186&gt;$AH186,($AH186-M186)*Constants!$G$10,($H186-M186)*Constants!$G$10),0),"")</f>
        <v/>
      </c>
      <c r="AT186" s="88" t="str">
        <f>IF(ISNUMBER(N186),IF(AND(N186&lt;$H186,N186&lt;$AH186),IF($H186&gt;$AH186,($AH186-N186)*Constants!$G$10,($H186-N186)*Constants!$G$10),0),"")</f>
        <v/>
      </c>
      <c r="AU186" s="88" t="str">
        <f>IF(ISNUMBER(I186),IF(T186="C",(I186-Constants!$E$15-Constants!$E$14)*Constants!$G$11,0),"")</f>
        <v/>
      </c>
      <c r="AV186" s="88" t="str">
        <f>IF(ISNUMBER(J186),IF(U186="C",(J186-Constants!$E$15-Constants!$E$14)*Constants!$G$11,0),"")</f>
        <v/>
      </c>
      <c r="AW186" s="88" t="str">
        <f>IF(ISNUMBER(K186),IF(V186="C",(K186-Constants!$E$15-Constants!$E$14)*Constants!$G$11,0),"")</f>
        <v/>
      </c>
      <c r="AX186" s="88" t="str">
        <f>IF(ISNUMBER(L186),IF(W186="C",(L186-Constants!$E$15-Constants!$E$14)*Constants!$G$11,0),"")</f>
        <v/>
      </c>
      <c r="AY186" s="88" t="str">
        <f>IF(ISNUMBER(M186),IF(X186="C",(M186-Constants!$E$15-Constants!$E$14)*Constants!$G$11,0),"")</f>
        <v/>
      </c>
      <c r="AZ186" s="88" t="str">
        <f>IF(ISNUMBER(N186),IF(Y186="C",(N186-Constants!$E$15-Constants!$E$14)*Constants!$G$11,0),"")</f>
        <v/>
      </c>
      <c r="BA186" s="88" t="str">
        <f t="shared" si="118"/>
        <v/>
      </c>
      <c r="BB186" s="88" t="str">
        <f t="shared" si="119"/>
        <v/>
      </c>
      <c r="BC186" s="88" t="str">
        <f t="shared" si="120"/>
        <v/>
      </c>
      <c r="BD186" s="88" t="str">
        <f t="shared" si="120"/>
        <v/>
      </c>
      <c r="BE186" s="88" t="str">
        <f t="shared" si="121"/>
        <v/>
      </c>
      <c r="BF186" s="62" t="str">
        <f t="shared" si="122"/>
        <v/>
      </c>
      <c r="BG186" s="128" t="str">
        <f t="shared" si="123"/>
        <v/>
      </c>
      <c r="BH186" s="129" t="str">
        <f t="shared" si="124"/>
        <v/>
      </c>
      <c r="BI186" s="129" t="str">
        <f t="shared" si="125"/>
        <v/>
      </c>
      <c r="BJ186" s="129" t="str">
        <f t="shared" si="126"/>
        <v/>
      </c>
      <c r="BK186" s="129" t="str">
        <f t="shared" si="127"/>
        <v/>
      </c>
      <c r="BL186" s="129" t="str">
        <f t="shared" si="128"/>
        <v/>
      </c>
      <c r="BM186" s="129" t="str">
        <f t="shared" si="129"/>
        <v/>
      </c>
      <c r="BN186" s="129" t="str">
        <f t="shared" si="130"/>
        <v/>
      </c>
      <c r="BO186" s="130" t="str">
        <f t="shared" si="131"/>
        <v/>
      </c>
      <c r="BP186" s="18"/>
    </row>
    <row r="187" spans="1:68" x14ac:dyDescent="0.35">
      <c r="A187" s="32"/>
      <c r="B187" s="40"/>
      <c r="C187" s="14"/>
      <c r="D187" s="26">
        <v>1</v>
      </c>
      <c r="E187" s="51" t="s">
        <v>315</v>
      </c>
      <c r="F187" s="49"/>
      <c r="G187" s="47"/>
      <c r="H187" s="47"/>
      <c r="I187" s="47"/>
      <c r="J187" s="47"/>
      <c r="K187" s="47"/>
      <c r="L187" s="47"/>
      <c r="M187" s="47"/>
      <c r="N187" s="50"/>
      <c r="O187" s="69">
        <f t="shared" si="98"/>
        <v>57</v>
      </c>
      <c r="P187" s="70">
        <f t="shared" si="99"/>
        <v>64</v>
      </c>
      <c r="Q187" s="13" t="str">
        <f t="shared" si="100"/>
        <v/>
      </c>
      <c r="R187" s="13" t="str">
        <f t="shared" si="101"/>
        <v/>
      </c>
      <c r="S187" s="13" t="str">
        <f t="shared" si="102"/>
        <v/>
      </c>
      <c r="T187" s="13" t="str">
        <f t="shared" si="103"/>
        <v/>
      </c>
      <c r="U187" s="13" t="str">
        <f t="shared" si="104"/>
        <v/>
      </c>
      <c r="V187" s="13" t="str">
        <f t="shared" si="105"/>
        <v/>
      </c>
      <c r="W187" s="13" t="str">
        <f t="shared" si="106"/>
        <v/>
      </c>
      <c r="X187" s="13" t="str">
        <f t="shared" si="107"/>
        <v/>
      </c>
      <c r="Y187" s="13" t="str">
        <f t="shared" si="108"/>
        <v/>
      </c>
      <c r="Z187" s="58" t="str">
        <f t="shared" si="109"/>
        <v/>
      </c>
      <c r="AA187" s="186" t="str">
        <f t="shared" si="110"/>
        <v/>
      </c>
      <c r="AB187" s="186" t="str">
        <f t="shared" si="111"/>
        <v/>
      </c>
      <c r="AC187" s="186" t="str">
        <f t="shared" si="112"/>
        <v/>
      </c>
      <c r="AD187" s="186" t="str">
        <f t="shared" si="113"/>
        <v/>
      </c>
      <c r="AE187" s="186" t="str">
        <f t="shared" si="114"/>
        <v/>
      </c>
      <c r="AF187" s="186" t="str">
        <f t="shared" si="115"/>
        <v/>
      </c>
      <c r="AG187" s="59" t="str">
        <f t="shared" si="116"/>
        <v/>
      </c>
      <c r="AH187" s="58">
        <f t="shared" si="117"/>
        <v>0</v>
      </c>
      <c r="AI187" s="88" t="str">
        <f>IF(ISNUMBER(I187),IF(AND(I187&lt;$H187,$H187&gt;$AH187),IF(I187&gt;$AH187,($H187-I187)*Constants!$G$9,($H187-$AH187)*Constants!$G$9),0),"")</f>
        <v/>
      </c>
      <c r="AJ187" s="88" t="str">
        <f>IF(ISNUMBER(J187),IF(AND(J187&lt;$H187,$H187&gt;$AH187),IF(J187&gt;$AH187,($H187-J187)*Constants!$G$9,($H187-$AH187)*Constants!$G$9),0),"")</f>
        <v/>
      </c>
      <c r="AK187" s="88" t="str">
        <f>IF(ISNUMBER(K187),IF(AND(K187&lt;$H187,$H187&gt;$AH187),IF(K187&gt;$AH187,($H187-K187)*Constants!$G$9,($H187-$AH187)*Constants!$G$9),0),"")</f>
        <v/>
      </c>
      <c r="AL187" s="88" t="str">
        <f>IF(ISNUMBER(L187),IF(AND(L187&lt;$H187,$H187&gt;$AH187),IF(L187&gt;$AH187,($H187-L187)*Constants!$G$9,($H187-$AH187)*Constants!$G$9),0),"")</f>
        <v/>
      </c>
      <c r="AM187" s="88" t="str">
        <f>IF(ISNUMBER(M187),IF(AND(M187&lt;$H187,$H187&gt;$AH187),IF(M187&gt;$AH187,($H187-M187)*Constants!$G$9,($H187-$AH187)*Constants!$G$9),0),"")</f>
        <v/>
      </c>
      <c r="AN187" s="88" t="str">
        <f>IF(ISNUMBER(N187),IF(AND(N187&lt;$H187,$H187&gt;$AH187),IF(N187&gt;$AH187,($H187-N187)*Constants!$G$9,($H187-$AH187)*Constants!$G$9),0),"")</f>
        <v/>
      </c>
      <c r="AO187" s="88" t="str">
        <f>IF(ISNUMBER(I187),IF(AND(I187&lt;$H187,I187&lt;$AH187),IF($H187&gt;$AH187,($AH187-I187)*Constants!$G$10,($H187-I187)*Constants!$G$10),0),"")</f>
        <v/>
      </c>
      <c r="AP187" s="88" t="str">
        <f>IF(ISNUMBER(J187),IF(AND(J187&lt;$H187,J187&lt;$AH187),IF($H187&gt;$AH187,($AH187-J187)*Constants!$G$10,($H187-J187)*Constants!$G$10),0),"")</f>
        <v/>
      </c>
      <c r="AQ187" s="88" t="str">
        <f>IF(ISNUMBER(K187),IF(AND(K187&lt;$H187,K187&lt;$AH187),IF($H187&gt;$AH187,($AH187-K187)*Constants!$G$10,($H187-K187)*Constants!$G$10),0),"")</f>
        <v/>
      </c>
      <c r="AR187" s="88" t="str">
        <f>IF(ISNUMBER(L187),IF(AND(L187&lt;$H187,L187&lt;$AH187),IF($H187&gt;$AH187,($AH187-L187)*Constants!$G$10,($H187-L187)*Constants!$G$10),0),"")</f>
        <v/>
      </c>
      <c r="AS187" s="88" t="str">
        <f>IF(ISNUMBER(M187),IF(AND(M187&lt;$H187,M187&lt;$AH187),IF($H187&gt;$AH187,($AH187-M187)*Constants!$G$10,($H187-M187)*Constants!$G$10),0),"")</f>
        <v/>
      </c>
      <c r="AT187" s="88" t="str">
        <f>IF(ISNUMBER(N187),IF(AND(N187&lt;$H187,N187&lt;$AH187),IF($H187&gt;$AH187,($AH187-N187)*Constants!$G$10,($H187-N187)*Constants!$G$10),0),"")</f>
        <v/>
      </c>
      <c r="AU187" s="88" t="str">
        <f>IF(ISNUMBER(I187),IF(T187="C",(I187-Constants!$E$15-Constants!$E$14)*Constants!$G$11,0),"")</f>
        <v/>
      </c>
      <c r="AV187" s="88" t="str">
        <f>IF(ISNUMBER(J187),IF(U187="C",(J187-Constants!$E$15-Constants!$E$14)*Constants!$G$11,0),"")</f>
        <v/>
      </c>
      <c r="AW187" s="88" t="str">
        <f>IF(ISNUMBER(K187),IF(V187="C",(K187-Constants!$E$15-Constants!$E$14)*Constants!$G$11,0),"")</f>
        <v/>
      </c>
      <c r="AX187" s="88" t="str">
        <f>IF(ISNUMBER(L187),IF(W187="C",(L187-Constants!$E$15-Constants!$E$14)*Constants!$G$11,0),"")</f>
        <v/>
      </c>
      <c r="AY187" s="88" t="str">
        <f>IF(ISNUMBER(M187),IF(X187="C",(M187-Constants!$E$15-Constants!$E$14)*Constants!$G$11,0),"")</f>
        <v/>
      </c>
      <c r="AZ187" s="88" t="str">
        <f>IF(ISNUMBER(N187),IF(Y187="C",(N187-Constants!$E$15-Constants!$E$14)*Constants!$G$11,0),"")</f>
        <v/>
      </c>
      <c r="BA187" s="88" t="str">
        <f t="shared" si="118"/>
        <v/>
      </c>
      <c r="BB187" s="88" t="str">
        <f t="shared" si="119"/>
        <v/>
      </c>
      <c r="BC187" s="88" t="str">
        <f t="shared" si="120"/>
        <v/>
      </c>
      <c r="BD187" s="88" t="str">
        <f t="shared" si="120"/>
        <v/>
      </c>
      <c r="BE187" s="88" t="str">
        <f t="shared" si="121"/>
        <v/>
      </c>
      <c r="BF187" s="62" t="str">
        <f t="shared" si="122"/>
        <v/>
      </c>
      <c r="BG187" s="128" t="str">
        <f t="shared" si="123"/>
        <v/>
      </c>
      <c r="BH187" s="129" t="str">
        <f t="shared" si="124"/>
        <v/>
      </c>
      <c r="BI187" s="129" t="str">
        <f t="shared" si="125"/>
        <v/>
      </c>
      <c r="BJ187" s="129" t="str">
        <f t="shared" si="126"/>
        <v/>
      </c>
      <c r="BK187" s="129" t="str">
        <f t="shared" si="127"/>
        <v/>
      </c>
      <c r="BL187" s="129" t="str">
        <f t="shared" si="128"/>
        <v/>
      </c>
      <c r="BM187" s="129" t="str">
        <f t="shared" si="129"/>
        <v/>
      </c>
      <c r="BN187" s="129" t="str">
        <f t="shared" si="130"/>
        <v/>
      </c>
      <c r="BO187" s="130" t="str">
        <f t="shared" si="131"/>
        <v/>
      </c>
      <c r="BP187" s="18"/>
    </row>
    <row r="188" spans="1:68" x14ac:dyDescent="0.35">
      <c r="A188" s="32"/>
      <c r="B188" s="40"/>
      <c r="C188" s="14"/>
      <c r="D188" s="26">
        <v>1</v>
      </c>
      <c r="E188" s="51" t="s">
        <v>315</v>
      </c>
      <c r="F188" s="49"/>
      <c r="G188" s="47"/>
      <c r="H188" s="47"/>
      <c r="I188" s="47"/>
      <c r="J188" s="47"/>
      <c r="K188" s="47"/>
      <c r="L188" s="47"/>
      <c r="M188" s="47"/>
      <c r="N188" s="50"/>
      <c r="O188" s="69">
        <f t="shared" si="98"/>
        <v>57</v>
      </c>
      <c r="P188" s="70">
        <f t="shared" si="99"/>
        <v>64</v>
      </c>
      <c r="Q188" s="13" t="str">
        <f t="shared" si="100"/>
        <v/>
      </c>
      <c r="R188" s="13" t="str">
        <f t="shared" si="101"/>
        <v/>
      </c>
      <c r="S188" s="13" t="str">
        <f t="shared" si="102"/>
        <v/>
      </c>
      <c r="T188" s="13" t="str">
        <f t="shared" si="103"/>
        <v/>
      </c>
      <c r="U188" s="13" t="str">
        <f t="shared" si="104"/>
        <v/>
      </c>
      <c r="V188" s="13" t="str">
        <f t="shared" si="105"/>
        <v/>
      </c>
      <c r="W188" s="13" t="str">
        <f t="shared" si="106"/>
        <v/>
      </c>
      <c r="X188" s="13" t="str">
        <f t="shared" si="107"/>
        <v/>
      </c>
      <c r="Y188" s="13" t="str">
        <f t="shared" si="108"/>
        <v/>
      </c>
      <c r="Z188" s="58" t="str">
        <f t="shared" si="109"/>
        <v/>
      </c>
      <c r="AA188" s="186" t="str">
        <f t="shared" si="110"/>
        <v/>
      </c>
      <c r="AB188" s="186" t="str">
        <f t="shared" si="111"/>
        <v/>
      </c>
      <c r="AC188" s="186" t="str">
        <f t="shared" si="112"/>
        <v/>
      </c>
      <c r="AD188" s="186" t="str">
        <f t="shared" si="113"/>
        <v/>
      </c>
      <c r="AE188" s="186" t="str">
        <f t="shared" si="114"/>
        <v/>
      </c>
      <c r="AF188" s="186" t="str">
        <f t="shared" si="115"/>
        <v/>
      </c>
      <c r="AG188" s="59" t="str">
        <f t="shared" si="116"/>
        <v/>
      </c>
      <c r="AH188" s="58">
        <f t="shared" si="117"/>
        <v>0</v>
      </c>
      <c r="AI188" s="88" t="str">
        <f>IF(ISNUMBER(I188),IF(AND(I188&lt;$H188,$H188&gt;$AH188),IF(I188&gt;$AH188,($H188-I188)*Constants!$G$9,($H188-$AH188)*Constants!$G$9),0),"")</f>
        <v/>
      </c>
      <c r="AJ188" s="88" t="str">
        <f>IF(ISNUMBER(J188),IF(AND(J188&lt;$H188,$H188&gt;$AH188),IF(J188&gt;$AH188,($H188-J188)*Constants!$G$9,($H188-$AH188)*Constants!$G$9),0),"")</f>
        <v/>
      </c>
      <c r="AK188" s="88" t="str">
        <f>IF(ISNUMBER(K188),IF(AND(K188&lt;$H188,$H188&gt;$AH188),IF(K188&gt;$AH188,($H188-K188)*Constants!$G$9,($H188-$AH188)*Constants!$G$9),0),"")</f>
        <v/>
      </c>
      <c r="AL188" s="88" t="str">
        <f>IF(ISNUMBER(L188),IF(AND(L188&lt;$H188,$H188&gt;$AH188),IF(L188&gt;$AH188,($H188-L188)*Constants!$G$9,($H188-$AH188)*Constants!$G$9),0),"")</f>
        <v/>
      </c>
      <c r="AM188" s="88" t="str">
        <f>IF(ISNUMBER(M188),IF(AND(M188&lt;$H188,$H188&gt;$AH188),IF(M188&gt;$AH188,($H188-M188)*Constants!$G$9,($H188-$AH188)*Constants!$G$9),0),"")</f>
        <v/>
      </c>
      <c r="AN188" s="88" t="str">
        <f>IF(ISNUMBER(N188),IF(AND(N188&lt;$H188,$H188&gt;$AH188),IF(N188&gt;$AH188,($H188-N188)*Constants!$G$9,($H188-$AH188)*Constants!$G$9),0),"")</f>
        <v/>
      </c>
      <c r="AO188" s="88" t="str">
        <f>IF(ISNUMBER(I188),IF(AND(I188&lt;$H188,I188&lt;$AH188),IF($H188&gt;$AH188,($AH188-I188)*Constants!$G$10,($H188-I188)*Constants!$G$10),0),"")</f>
        <v/>
      </c>
      <c r="AP188" s="88" t="str">
        <f>IF(ISNUMBER(J188),IF(AND(J188&lt;$H188,J188&lt;$AH188),IF($H188&gt;$AH188,($AH188-J188)*Constants!$G$10,($H188-J188)*Constants!$G$10),0),"")</f>
        <v/>
      </c>
      <c r="AQ188" s="88" t="str">
        <f>IF(ISNUMBER(K188),IF(AND(K188&lt;$H188,K188&lt;$AH188),IF($H188&gt;$AH188,($AH188-K188)*Constants!$G$10,($H188-K188)*Constants!$G$10),0),"")</f>
        <v/>
      </c>
      <c r="AR188" s="88" t="str">
        <f>IF(ISNUMBER(L188),IF(AND(L188&lt;$H188,L188&lt;$AH188),IF($H188&gt;$AH188,($AH188-L188)*Constants!$G$10,($H188-L188)*Constants!$G$10),0),"")</f>
        <v/>
      </c>
      <c r="AS188" s="88" t="str">
        <f>IF(ISNUMBER(M188),IF(AND(M188&lt;$H188,M188&lt;$AH188),IF($H188&gt;$AH188,($AH188-M188)*Constants!$G$10,($H188-M188)*Constants!$G$10),0),"")</f>
        <v/>
      </c>
      <c r="AT188" s="88" t="str">
        <f>IF(ISNUMBER(N188),IF(AND(N188&lt;$H188,N188&lt;$AH188),IF($H188&gt;$AH188,($AH188-N188)*Constants!$G$10,($H188-N188)*Constants!$G$10),0),"")</f>
        <v/>
      </c>
      <c r="AU188" s="88" t="str">
        <f>IF(ISNUMBER(I188),IF(T188="C",(I188-Constants!$E$15-Constants!$E$14)*Constants!$G$11,0),"")</f>
        <v/>
      </c>
      <c r="AV188" s="88" t="str">
        <f>IF(ISNUMBER(J188),IF(U188="C",(J188-Constants!$E$15-Constants!$E$14)*Constants!$G$11,0),"")</f>
        <v/>
      </c>
      <c r="AW188" s="88" t="str">
        <f>IF(ISNUMBER(K188),IF(V188="C",(K188-Constants!$E$15-Constants!$E$14)*Constants!$G$11,0),"")</f>
        <v/>
      </c>
      <c r="AX188" s="88" t="str">
        <f>IF(ISNUMBER(L188),IF(W188="C",(L188-Constants!$E$15-Constants!$E$14)*Constants!$G$11,0),"")</f>
        <v/>
      </c>
      <c r="AY188" s="88" t="str">
        <f>IF(ISNUMBER(M188),IF(X188="C",(M188-Constants!$E$15-Constants!$E$14)*Constants!$G$11,0),"")</f>
        <v/>
      </c>
      <c r="AZ188" s="88" t="str">
        <f>IF(ISNUMBER(N188),IF(Y188="C",(N188-Constants!$E$15-Constants!$E$14)*Constants!$G$11,0),"")</f>
        <v/>
      </c>
      <c r="BA188" s="88" t="str">
        <f t="shared" si="118"/>
        <v/>
      </c>
      <c r="BB188" s="88" t="str">
        <f t="shared" si="119"/>
        <v/>
      </c>
      <c r="BC188" s="88" t="str">
        <f t="shared" si="120"/>
        <v/>
      </c>
      <c r="BD188" s="88" t="str">
        <f t="shared" si="120"/>
        <v/>
      </c>
      <c r="BE188" s="88" t="str">
        <f t="shared" si="121"/>
        <v/>
      </c>
      <c r="BF188" s="62" t="str">
        <f t="shared" si="122"/>
        <v/>
      </c>
      <c r="BG188" s="128" t="str">
        <f t="shared" si="123"/>
        <v/>
      </c>
      <c r="BH188" s="129" t="str">
        <f t="shared" si="124"/>
        <v/>
      </c>
      <c r="BI188" s="129" t="str">
        <f t="shared" si="125"/>
        <v/>
      </c>
      <c r="BJ188" s="129" t="str">
        <f t="shared" si="126"/>
        <v/>
      </c>
      <c r="BK188" s="129" t="str">
        <f t="shared" si="127"/>
        <v/>
      </c>
      <c r="BL188" s="129" t="str">
        <f t="shared" si="128"/>
        <v/>
      </c>
      <c r="BM188" s="129" t="str">
        <f t="shared" si="129"/>
        <v/>
      </c>
      <c r="BN188" s="129" t="str">
        <f t="shared" si="130"/>
        <v/>
      </c>
      <c r="BO188" s="130" t="str">
        <f t="shared" si="131"/>
        <v/>
      </c>
      <c r="BP188" s="18"/>
    </row>
    <row r="189" spans="1:68" x14ac:dyDescent="0.35">
      <c r="A189" s="32"/>
      <c r="B189" s="40"/>
      <c r="C189" s="14"/>
      <c r="D189" s="26">
        <v>1</v>
      </c>
      <c r="E189" s="51" t="s">
        <v>315</v>
      </c>
      <c r="F189" s="49"/>
      <c r="G189" s="47"/>
      <c r="H189" s="47"/>
      <c r="I189" s="47"/>
      <c r="J189" s="47"/>
      <c r="K189" s="47"/>
      <c r="L189" s="47"/>
      <c r="M189" s="47"/>
      <c r="N189" s="50"/>
      <c r="O189" s="69">
        <f t="shared" si="98"/>
        <v>57</v>
      </c>
      <c r="P189" s="70">
        <f t="shared" si="99"/>
        <v>64</v>
      </c>
      <c r="Q189" s="13" t="str">
        <f t="shared" si="100"/>
        <v/>
      </c>
      <c r="R189" s="13" t="str">
        <f t="shared" si="101"/>
        <v/>
      </c>
      <c r="S189" s="13" t="str">
        <f t="shared" si="102"/>
        <v/>
      </c>
      <c r="T189" s="13" t="str">
        <f t="shared" si="103"/>
        <v/>
      </c>
      <c r="U189" s="13" t="str">
        <f t="shared" si="104"/>
        <v/>
      </c>
      <c r="V189" s="13" t="str">
        <f t="shared" si="105"/>
        <v/>
      </c>
      <c r="W189" s="13" t="str">
        <f t="shared" si="106"/>
        <v/>
      </c>
      <c r="X189" s="13" t="str">
        <f t="shared" si="107"/>
        <v/>
      </c>
      <c r="Y189" s="13" t="str">
        <f t="shared" si="108"/>
        <v/>
      </c>
      <c r="Z189" s="58" t="str">
        <f t="shared" si="109"/>
        <v/>
      </c>
      <c r="AA189" s="186" t="str">
        <f t="shared" si="110"/>
        <v/>
      </c>
      <c r="AB189" s="186" t="str">
        <f t="shared" si="111"/>
        <v/>
      </c>
      <c r="AC189" s="186" t="str">
        <f t="shared" si="112"/>
        <v/>
      </c>
      <c r="AD189" s="186" t="str">
        <f t="shared" si="113"/>
        <v/>
      </c>
      <c r="AE189" s="186" t="str">
        <f t="shared" si="114"/>
        <v/>
      </c>
      <c r="AF189" s="186" t="str">
        <f t="shared" si="115"/>
        <v/>
      </c>
      <c r="AG189" s="59" t="str">
        <f t="shared" si="116"/>
        <v/>
      </c>
      <c r="AH189" s="58">
        <f t="shared" si="117"/>
        <v>0</v>
      </c>
      <c r="AI189" s="88" t="str">
        <f>IF(ISNUMBER(I189),IF(AND(I189&lt;$H189,$H189&gt;$AH189),IF(I189&gt;$AH189,($H189-I189)*Constants!$G$9,($H189-$AH189)*Constants!$G$9),0),"")</f>
        <v/>
      </c>
      <c r="AJ189" s="88" t="str">
        <f>IF(ISNUMBER(J189),IF(AND(J189&lt;$H189,$H189&gt;$AH189),IF(J189&gt;$AH189,($H189-J189)*Constants!$G$9,($H189-$AH189)*Constants!$G$9),0),"")</f>
        <v/>
      </c>
      <c r="AK189" s="88" t="str">
        <f>IF(ISNUMBER(K189),IF(AND(K189&lt;$H189,$H189&gt;$AH189),IF(K189&gt;$AH189,($H189-K189)*Constants!$G$9,($H189-$AH189)*Constants!$G$9),0),"")</f>
        <v/>
      </c>
      <c r="AL189" s="88" t="str">
        <f>IF(ISNUMBER(L189),IF(AND(L189&lt;$H189,$H189&gt;$AH189),IF(L189&gt;$AH189,($H189-L189)*Constants!$G$9,($H189-$AH189)*Constants!$G$9),0),"")</f>
        <v/>
      </c>
      <c r="AM189" s="88" t="str">
        <f>IF(ISNUMBER(M189),IF(AND(M189&lt;$H189,$H189&gt;$AH189),IF(M189&gt;$AH189,($H189-M189)*Constants!$G$9,($H189-$AH189)*Constants!$G$9),0),"")</f>
        <v/>
      </c>
      <c r="AN189" s="88" t="str">
        <f>IF(ISNUMBER(N189),IF(AND(N189&lt;$H189,$H189&gt;$AH189),IF(N189&gt;$AH189,($H189-N189)*Constants!$G$9,($H189-$AH189)*Constants!$G$9),0),"")</f>
        <v/>
      </c>
      <c r="AO189" s="88" t="str">
        <f>IF(ISNUMBER(I189),IF(AND(I189&lt;$H189,I189&lt;$AH189),IF($H189&gt;$AH189,($AH189-I189)*Constants!$G$10,($H189-I189)*Constants!$G$10),0),"")</f>
        <v/>
      </c>
      <c r="AP189" s="88" t="str">
        <f>IF(ISNUMBER(J189),IF(AND(J189&lt;$H189,J189&lt;$AH189),IF($H189&gt;$AH189,($AH189-J189)*Constants!$G$10,($H189-J189)*Constants!$G$10),0),"")</f>
        <v/>
      </c>
      <c r="AQ189" s="88" t="str">
        <f>IF(ISNUMBER(K189),IF(AND(K189&lt;$H189,K189&lt;$AH189),IF($H189&gt;$AH189,($AH189-K189)*Constants!$G$10,($H189-K189)*Constants!$G$10),0),"")</f>
        <v/>
      </c>
      <c r="AR189" s="88" t="str">
        <f>IF(ISNUMBER(L189),IF(AND(L189&lt;$H189,L189&lt;$AH189),IF($H189&gt;$AH189,($AH189-L189)*Constants!$G$10,($H189-L189)*Constants!$G$10),0),"")</f>
        <v/>
      </c>
      <c r="AS189" s="88" t="str">
        <f>IF(ISNUMBER(M189),IF(AND(M189&lt;$H189,M189&lt;$AH189),IF($H189&gt;$AH189,($AH189-M189)*Constants!$G$10,($H189-M189)*Constants!$G$10),0),"")</f>
        <v/>
      </c>
      <c r="AT189" s="88" t="str">
        <f>IF(ISNUMBER(N189),IF(AND(N189&lt;$H189,N189&lt;$AH189),IF($H189&gt;$AH189,($AH189-N189)*Constants!$G$10,($H189-N189)*Constants!$G$10),0),"")</f>
        <v/>
      </c>
      <c r="AU189" s="88" t="str">
        <f>IF(ISNUMBER(I189),IF(T189="C",(I189-Constants!$E$15-Constants!$E$14)*Constants!$G$11,0),"")</f>
        <v/>
      </c>
      <c r="AV189" s="88" t="str">
        <f>IF(ISNUMBER(J189),IF(U189="C",(J189-Constants!$E$15-Constants!$E$14)*Constants!$G$11,0),"")</f>
        <v/>
      </c>
      <c r="AW189" s="88" t="str">
        <f>IF(ISNUMBER(K189),IF(V189="C",(K189-Constants!$E$15-Constants!$E$14)*Constants!$G$11,0),"")</f>
        <v/>
      </c>
      <c r="AX189" s="88" t="str">
        <f>IF(ISNUMBER(L189),IF(W189="C",(L189-Constants!$E$15-Constants!$E$14)*Constants!$G$11,0),"")</f>
        <v/>
      </c>
      <c r="AY189" s="88" t="str">
        <f>IF(ISNUMBER(M189),IF(X189="C",(M189-Constants!$E$15-Constants!$E$14)*Constants!$G$11,0),"")</f>
        <v/>
      </c>
      <c r="AZ189" s="88" t="str">
        <f>IF(ISNUMBER(N189),IF(Y189="C",(N189-Constants!$E$15-Constants!$E$14)*Constants!$G$11,0),"")</f>
        <v/>
      </c>
      <c r="BA189" s="88" t="str">
        <f t="shared" si="118"/>
        <v/>
      </c>
      <c r="BB189" s="88" t="str">
        <f t="shared" si="119"/>
        <v/>
      </c>
      <c r="BC189" s="88" t="str">
        <f t="shared" si="120"/>
        <v/>
      </c>
      <c r="BD189" s="88" t="str">
        <f t="shared" si="120"/>
        <v/>
      </c>
      <c r="BE189" s="88" t="str">
        <f t="shared" si="121"/>
        <v/>
      </c>
      <c r="BF189" s="62" t="str">
        <f t="shared" si="122"/>
        <v/>
      </c>
      <c r="BG189" s="128" t="str">
        <f t="shared" si="123"/>
        <v/>
      </c>
      <c r="BH189" s="129" t="str">
        <f t="shared" si="124"/>
        <v/>
      </c>
      <c r="BI189" s="129" t="str">
        <f t="shared" si="125"/>
        <v/>
      </c>
      <c r="BJ189" s="129" t="str">
        <f t="shared" si="126"/>
        <v/>
      </c>
      <c r="BK189" s="129" t="str">
        <f t="shared" si="127"/>
        <v/>
      </c>
      <c r="BL189" s="129" t="str">
        <f t="shared" si="128"/>
        <v/>
      </c>
      <c r="BM189" s="129" t="str">
        <f t="shared" si="129"/>
        <v/>
      </c>
      <c r="BN189" s="129" t="str">
        <f t="shared" si="130"/>
        <v/>
      </c>
      <c r="BO189" s="130" t="str">
        <f t="shared" si="131"/>
        <v/>
      </c>
      <c r="BP189" s="18"/>
    </row>
    <row r="190" spans="1:68" x14ac:dyDescent="0.35">
      <c r="A190" s="32"/>
      <c r="B190" s="40"/>
      <c r="C190" s="14"/>
      <c r="D190" s="26">
        <v>1</v>
      </c>
      <c r="E190" s="51" t="s">
        <v>315</v>
      </c>
      <c r="F190" s="49"/>
      <c r="G190" s="47"/>
      <c r="H190" s="47"/>
      <c r="I190" s="47"/>
      <c r="J190" s="47"/>
      <c r="K190" s="47"/>
      <c r="L190" s="47"/>
      <c r="M190" s="47"/>
      <c r="N190" s="50"/>
      <c r="O190" s="69">
        <f t="shared" si="98"/>
        <v>57</v>
      </c>
      <c r="P190" s="70">
        <f t="shared" si="99"/>
        <v>64</v>
      </c>
      <c r="Q190" s="13" t="str">
        <f t="shared" si="100"/>
        <v/>
      </c>
      <c r="R190" s="13" t="str">
        <f t="shared" si="101"/>
        <v/>
      </c>
      <c r="S190" s="13" t="str">
        <f t="shared" si="102"/>
        <v/>
      </c>
      <c r="T190" s="13" t="str">
        <f t="shared" si="103"/>
        <v/>
      </c>
      <c r="U190" s="13" t="str">
        <f t="shared" si="104"/>
        <v/>
      </c>
      <c r="V190" s="13" t="str">
        <f t="shared" si="105"/>
        <v/>
      </c>
      <c r="W190" s="13" t="str">
        <f t="shared" si="106"/>
        <v/>
      </c>
      <c r="X190" s="13" t="str">
        <f t="shared" si="107"/>
        <v/>
      </c>
      <c r="Y190" s="13" t="str">
        <f t="shared" si="108"/>
        <v/>
      </c>
      <c r="Z190" s="58" t="str">
        <f t="shared" si="109"/>
        <v/>
      </c>
      <c r="AA190" s="186" t="str">
        <f t="shared" si="110"/>
        <v/>
      </c>
      <c r="AB190" s="186" t="str">
        <f t="shared" si="111"/>
        <v/>
      </c>
      <c r="AC190" s="186" t="str">
        <f t="shared" si="112"/>
        <v/>
      </c>
      <c r="AD190" s="186" t="str">
        <f t="shared" si="113"/>
        <v/>
      </c>
      <c r="AE190" s="186" t="str">
        <f t="shared" si="114"/>
        <v/>
      </c>
      <c r="AF190" s="186" t="str">
        <f t="shared" si="115"/>
        <v/>
      </c>
      <c r="AG190" s="59" t="str">
        <f t="shared" si="116"/>
        <v/>
      </c>
      <c r="AH190" s="58">
        <f t="shared" si="117"/>
        <v>0</v>
      </c>
      <c r="AI190" s="88" t="str">
        <f>IF(ISNUMBER(I190),IF(AND(I190&lt;$H190,$H190&gt;$AH190),IF(I190&gt;$AH190,($H190-I190)*Constants!$G$9,($H190-$AH190)*Constants!$G$9),0),"")</f>
        <v/>
      </c>
      <c r="AJ190" s="88" t="str">
        <f>IF(ISNUMBER(J190),IF(AND(J190&lt;$H190,$H190&gt;$AH190),IF(J190&gt;$AH190,($H190-J190)*Constants!$G$9,($H190-$AH190)*Constants!$G$9),0),"")</f>
        <v/>
      </c>
      <c r="AK190" s="88" t="str">
        <f>IF(ISNUMBER(K190),IF(AND(K190&lt;$H190,$H190&gt;$AH190),IF(K190&gt;$AH190,($H190-K190)*Constants!$G$9,($H190-$AH190)*Constants!$G$9),0),"")</f>
        <v/>
      </c>
      <c r="AL190" s="88" t="str">
        <f>IF(ISNUMBER(L190),IF(AND(L190&lt;$H190,$H190&gt;$AH190),IF(L190&gt;$AH190,($H190-L190)*Constants!$G$9,($H190-$AH190)*Constants!$G$9),0),"")</f>
        <v/>
      </c>
      <c r="AM190" s="88" t="str">
        <f>IF(ISNUMBER(M190),IF(AND(M190&lt;$H190,$H190&gt;$AH190),IF(M190&gt;$AH190,($H190-M190)*Constants!$G$9,($H190-$AH190)*Constants!$G$9),0),"")</f>
        <v/>
      </c>
      <c r="AN190" s="88" t="str">
        <f>IF(ISNUMBER(N190),IF(AND(N190&lt;$H190,$H190&gt;$AH190),IF(N190&gt;$AH190,($H190-N190)*Constants!$G$9,($H190-$AH190)*Constants!$G$9),0),"")</f>
        <v/>
      </c>
      <c r="AO190" s="88" t="str">
        <f>IF(ISNUMBER(I190),IF(AND(I190&lt;$H190,I190&lt;$AH190),IF($H190&gt;$AH190,($AH190-I190)*Constants!$G$10,($H190-I190)*Constants!$G$10),0),"")</f>
        <v/>
      </c>
      <c r="AP190" s="88" t="str">
        <f>IF(ISNUMBER(J190),IF(AND(J190&lt;$H190,J190&lt;$AH190),IF($H190&gt;$AH190,($AH190-J190)*Constants!$G$10,($H190-J190)*Constants!$G$10),0),"")</f>
        <v/>
      </c>
      <c r="AQ190" s="88" t="str">
        <f>IF(ISNUMBER(K190),IF(AND(K190&lt;$H190,K190&lt;$AH190),IF($H190&gt;$AH190,($AH190-K190)*Constants!$G$10,($H190-K190)*Constants!$G$10),0),"")</f>
        <v/>
      </c>
      <c r="AR190" s="88" t="str">
        <f>IF(ISNUMBER(L190),IF(AND(L190&lt;$H190,L190&lt;$AH190),IF($H190&gt;$AH190,($AH190-L190)*Constants!$G$10,($H190-L190)*Constants!$G$10),0),"")</f>
        <v/>
      </c>
      <c r="AS190" s="88" t="str">
        <f>IF(ISNUMBER(M190),IF(AND(M190&lt;$H190,M190&lt;$AH190),IF($H190&gt;$AH190,($AH190-M190)*Constants!$G$10,($H190-M190)*Constants!$G$10),0),"")</f>
        <v/>
      </c>
      <c r="AT190" s="88" t="str">
        <f>IF(ISNUMBER(N190),IF(AND(N190&lt;$H190,N190&lt;$AH190),IF($H190&gt;$AH190,($AH190-N190)*Constants!$G$10,($H190-N190)*Constants!$G$10),0),"")</f>
        <v/>
      </c>
      <c r="AU190" s="88" t="str">
        <f>IF(ISNUMBER(I190),IF(T190="C",(I190-Constants!$E$15-Constants!$E$14)*Constants!$G$11,0),"")</f>
        <v/>
      </c>
      <c r="AV190" s="88" t="str">
        <f>IF(ISNUMBER(J190),IF(U190="C",(J190-Constants!$E$15-Constants!$E$14)*Constants!$G$11,0),"")</f>
        <v/>
      </c>
      <c r="AW190" s="88" t="str">
        <f>IF(ISNUMBER(K190),IF(V190="C",(K190-Constants!$E$15-Constants!$E$14)*Constants!$G$11,0),"")</f>
        <v/>
      </c>
      <c r="AX190" s="88" t="str">
        <f>IF(ISNUMBER(L190),IF(W190="C",(L190-Constants!$E$15-Constants!$E$14)*Constants!$G$11,0),"")</f>
        <v/>
      </c>
      <c r="AY190" s="88" t="str">
        <f>IF(ISNUMBER(M190),IF(X190="C",(M190-Constants!$E$15-Constants!$E$14)*Constants!$G$11,0),"")</f>
        <v/>
      </c>
      <c r="AZ190" s="88" t="str">
        <f>IF(ISNUMBER(N190),IF(Y190="C",(N190-Constants!$E$15-Constants!$E$14)*Constants!$G$11,0),"")</f>
        <v/>
      </c>
      <c r="BA190" s="88" t="str">
        <f t="shared" si="118"/>
        <v/>
      </c>
      <c r="BB190" s="88" t="str">
        <f t="shared" si="119"/>
        <v/>
      </c>
      <c r="BC190" s="88" t="str">
        <f t="shared" si="120"/>
        <v/>
      </c>
      <c r="BD190" s="88" t="str">
        <f t="shared" si="120"/>
        <v/>
      </c>
      <c r="BE190" s="88" t="str">
        <f t="shared" si="121"/>
        <v/>
      </c>
      <c r="BF190" s="62" t="str">
        <f t="shared" si="122"/>
        <v/>
      </c>
      <c r="BG190" s="128" t="str">
        <f t="shared" si="123"/>
        <v/>
      </c>
      <c r="BH190" s="129" t="str">
        <f t="shared" si="124"/>
        <v/>
      </c>
      <c r="BI190" s="129" t="str">
        <f t="shared" si="125"/>
        <v/>
      </c>
      <c r="BJ190" s="129" t="str">
        <f t="shared" si="126"/>
        <v/>
      </c>
      <c r="BK190" s="129" t="str">
        <f t="shared" si="127"/>
        <v/>
      </c>
      <c r="BL190" s="129" t="str">
        <f t="shared" si="128"/>
        <v/>
      </c>
      <c r="BM190" s="129" t="str">
        <f t="shared" si="129"/>
        <v/>
      </c>
      <c r="BN190" s="129" t="str">
        <f t="shared" si="130"/>
        <v/>
      </c>
      <c r="BO190" s="130" t="str">
        <f t="shared" si="131"/>
        <v/>
      </c>
      <c r="BP190" s="18"/>
    </row>
    <row r="191" spans="1:68" x14ac:dyDescent="0.35">
      <c r="A191" s="32"/>
      <c r="B191" s="40"/>
      <c r="C191" s="14"/>
      <c r="D191" s="26">
        <v>1</v>
      </c>
      <c r="E191" s="51" t="s">
        <v>315</v>
      </c>
      <c r="F191" s="49"/>
      <c r="G191" s="47"/>
      <c r="H191" s="47"/>
      <c r="I191" s="47"/>
      <c r="J191" s="47"/>
      <c r="K191" s="47"/>
      <c r="L191" s="47"/>
      <c r="M191" s="47"/>
      <c r="N191" s="50"/>
      <c r="O191" s="69">
        <f t="shared" si="98"/>
        <v>57</v>
      </c>
      <c r="P191" s="70">
        <f t="shared" si="99"/>
        <v>64</v>
      </c>
      <c r="Q191" s="13" t="str">
        <f t="shared" si="100"/>
        <v/>
      </c>
      <c r="R191" s="13" t="str">
        <f t="shared" si="101"/>
        <v/>
      </c>
      <c r="S191" s="13" t="str">
        <f t="shared" si="102"/>
        <v/>
      </c>
      <c r="T191" s="13" t="str">
        <f t="shared" si="103"/>
        <v/>
      </c>
      <c r="U191" s="13" t="str">
        <f t="shared" si="104"/>
        <v/>
      </c>
      <c r="V191" s="13" t="str">
        <f t="shared" si="105"/>
        <v/>
      </c>
      <c r="W191" s="13" t="str">
        <f t="shared" si="106"/>
        <v/>
      </c>
      <c r="X191" s="13" t="str">
        <f t="shared" si="107"/>
        <v/>
      </c>
      <c r="Y191" s="13" t="str">
        <f t="shared" si="108"/>
        <v/>
      </c>
      <c r="Z191" s="58" t="str">
        <f t="shared" si="109"/>
        <v/>
      </c>
      <c r="AA191" s="186" t="str">
        <f t="shared" si="110"/>
        <v/>
      </c>
      <c r="AB191" s="186" t="str">
        <f t="shared" si="111"/>
        <v/>
      </c>
      <c r="AC191" s="186" t="str">
        <f t="shared" si="112"/>
        <v/>
      </c>
      <c r="AD191" s="186" t="str">
        <f t="shared" si="113"/>
        <v/>
      </c>
      <c r="AE191" s="186" t="str">
        <f t="shared" si="114"/>
        <v/>
      </c>
      <c r="AF191" s="186" t="str">
        <f t="shared" si="115"/>
        <v/>
      </c>
      <c r="AG191" s="59" t="str">
        <f t="shared" si="116"/>
        <v/>
      </c>
      <c r="AH191" s="58">
        <f t="shared" si="117"/>
        <v>0</v>
      </c>
      <c r="AI191" s="88" t="str">
        <f>IF(ISNUMBER(I191),IF(AND(I191&lt;$H191,$H191&gt;$AH191),IF(I191&gt;$AH191,($H191-I191)*Constants!$G$9,($H191-$AH191)*Constants!$G$9),0),"")</f>
        <v/>
      </c>
      <c r="AJ191" s="88" t="str">
        <f>IF(ISNUMBER(J191),IF(AND(J191&lt;$H191,$H191&gt;$AH191),IF(J191&gt;$AH191,($H191-J191)*Constants!$G$9,($H191-$AH191)*Constants!$G$9),0),"")</f>
        <v/>
      </c>
      <c r="AK191" s="88" t="str">
        <f>IF(ISNUMBER(K191),IF(AND(K191&lt;$H191,$H191&gt;$AH191),IF(K191&gt;$AH191,($H191-K191)*Constants!$G$9,($H191-$AH191)*Constants!$G$9),0),"")</f>
        <v/>
      </c>
      <c r="AL191" s="88" t="str">
        <f>IF(ISNUMBER(L191),IF(AND(L191&lt;$H191,$H191&gt;$AH191),IF(L191&gt;$AH191,($H191-L191)*Constants!$G$9,($H191-$AH191)*Constants!$G$9),0),"")</f>
        <v/>
      </c>
      <c r="AM191" s="88" t="str">
        <f>IF(ISNUMBER(M191),IF(AND(M191&lt;$H191,$H191&gt;$AH191),IF(M191&gt;$AH191,($H191-M191)*Constants!$G$9,($H191-$AH191)*Constants!$G$9),0),"")</f>
        <v/>
      </c>
      <c r="AN191" s="88" t="str">
        <f>IF(ISNUMBER(N191),IF(AND(N191&lt;$H191,$H191&gt;$AH191),IF(N191&gt;$AH191,($H191-N191)*Constants!$G$9,($H191-$AH191)*Constants!$G$9),0),"")</f>
        <v/>
      </c>
      <c r="AO191" s="88" t="str">
        <f>IF(ISNUMBER(I191),IF(AND(I191&lt;$H191,I191&lt;$AH191),IF($H191&gt;$AH191,($AH191-I191)*Constants!$G$10,($H191-I191)*Constants!$G$10),0),"")</f>
        <v/>
      </c>
      <c r="AP191" s="88" t="str">
        <f>IF(ISNUMBER(J191),IF(AND(J191&lt;$H191,J191&lt;$AH191),IF($H191&gt;$AH191,($AH191-J191)*Constants!$G$10,($H191-J191)*Constants!$G$10),0),"")</f>
        <v/>
      </c>
      <c r="AQ191" s="88" t="str">
        <f>IF(ISNUMBER(K191),IF(AND(K191&lt;$H191,K191&lt;$AH191),IF($H191&gt;$AH191,($AH191-K191)*Constants!$G$10,($H191-K191)*Constants!$G$10),0),"")</f>
        <v/>
      </c>
      <c r="AR191" s="88" t="str">
        <f>IF(ISNUMBER(L191),IF(AND(L191&lt;$H191,L191&lt;$AH191),IF($H191&gt;$AH191,($AH191-L191)*Constants!$G$10,($H191-L191)*Constants!$G$10),0),"")</f>
        <v/>
      </c>
      <c r="AS191" s="88" t="str">
        <f>IF(ISNUMBER(M191),IF(AND(M191&lt;$H191,M191&lt;$AH191),IF($H191&gt;$AH191,($AH191-M191)*Constants!$G$10,($H191-M191)*Constants!$G$10),0),"")</f>
        <v/>
      </c>
      <c r="AT191" s="88" t="str">
        <f>IF(ISNUMBER(N191),IF(AND(N191&lt;$H191,N191&lt;$AH191),IF($H191&gt;$AH191,($AH191-N191)*Constants!$G$10,($H191-N191)*Constants!$G$10),0),"")</f>
        <v/>
      </c>
      <c r="AU191" s="88" t="str">
        <f>IF(ISNUMBER(I191),IF(T191="C",(I191-Constants!$E$15-Constants!$E$14)*Constants!$G$11,0),"")</f>
        <v/>
      </c>
      <c r="AV191" s="88" t="str">
        <f>IF(ISNUMBER(J191),IF(U191="C",(J191-Constants!$E$15-Constants!$E$14)*Constants!$G$11,0),"")</f>
        <v/>
      </c>
      <c r="AW191" s="88" t="str">
        <f>IF(ISNUMBER(K191),IF(V191="C",(K191-Constants!$E$15-Constants!$E$14)*Constants!$G$11,0),"")</f>
        <v/>
      </c>
      <c r="AX191" s="88" t="str">
        <f>IF(ISNUMBER(L191),IF(W191="C",(L191-Constants!$E$15-Constants!$E$14)*Constants!$G$11,0),"")</f>
        <v/>
      </c>
      <c r="AY191" s="88" t="str">
        <f>IF(ISNUMBER(M191),IF(X191="C",(M191-Constants!$E$15-Constants!$E$14)*Constants!$G$11,0),"")</f>
        <v/>
      </c>
      <c r="AZ191" s="88" t="str">
        <f>IF(ISNUMBER(N191),IF(Y191="C",(N191-Constants!$E$15-Constants!$E$14)*Constants!$G$11,0),"")</f>
        <v/>
      </c>
      <c r="BA191" s="88" t="str">
        <f t="shared" si="118"/>
        <v/>
      </c>
      <c r="BB191" s="88" t="str">
        <f t="shared" si="119"/>
        <v/>
      </c>
      <c r="BC191" s="88" t="str">
        <f t="shared" si="120"/>
        <v/>
      </c>
      <c r="BD191" s="88" t="str">
        <f t="shared" si="120"/>
        <v/>
      </c>
      <c r="BE191" s="88" t="str">
        <f t="shared" si="121"/>
        <v/>
      </c>
      <c r="BF191" s="62" t="str">
        <f t="shared" si="122"/>
        <v/>
      </c>
      <c r="BG191" s="128" t="str">
        <f t="shared" si="123"/>
        <v/>
      </c>
      <c r="BH191" s="129" t="str">
        <f t="shared" si="124"/>
        <v/>
      </c>
      <c r="BI191" s="129" t="str">
        <f t="shared" si="125"/>
        <v/>
      </c>
      <c r="BJ191" s="129" t="str">
        <f t="shared" si="126"/>
        <v/>
      </c>
      <c r="BK191" s="129" t="str">
        <f t="shared" si="127"/>
        <v/>
      </c>
      <c r="BL191" s="129" t="str">
        <f t="shared" si="128"/>
        <v/>
      </c>
      <c r="BM191" s="129" t="str">
        <f t="shared" si="129"/>
        <v/>
      </c>
      <c r="BN191" s="129" t="str">
        <f t="shared" si="130"/>
        <v/>
      </c>
      <c r="BO191" s="130" t="str">
        <f t="shared" si="131"/>
        <v/>
      </c>
      <c r="BP191" s="18"/>
    </row>
    <row r="192" spans="1:68" x14ac:dyDescent="0.35">
      <c r="A192" s="32"/>
      <c r="B192" s="40"/>
      <c r="C192" s="14"/>
      <c r="D192" s="26">
        <v>1</v>
      </c>
      <c r="E192" s="51" t="s">
        <v>315</v>
      </c>
      <c r="F192" s="49"/>
      <c r="G192" s="47"/>
      <c r="H192" s="47"/>
      <c r="I192" s="47"/>
      <c r="J192" s="47"/>
      <c r="K192" s="47"/>
      <c r="L192" s="47"/>
      <c r="M192" s="47"/>
      <c r="N192" s="50"/>
      <c r="O192" s="69">
        <f t="shared" si="98"/>
        <v>57</v>
      </c>
      <c r="P192" s="70">
        <f t="shared" si="99"/>
        <v>64</v>
      </c>
      <c r="Q192" s="13" t="str">
        <f t="shared" si="100"/>
        <v/>
      </c>
      <c r="R192" s="13" t="str">
        <f t="shared" si="101"/>
        <v/>
      </c>
      <c r="S192" s="13" t="str">
        <f t="shared" si="102"/>
        <v/>
      </c>
      <c r="T192" s="13" t="str">
        <f t="shared" si="103"/>
        <v/>
      </c>
      <c r="U192" s="13" t="str">
        <f t="shared" si="104"/>
        <v/>
      </c>
      <c r="V192" s="13" t="str">
        <f t="shared" si="105"/>
        <v/>
      </c>
      <c r="W192" s="13" t="str">
        <f t="shared" si="106"/>
        <v/>
      </c>
      <c r="X192" s="13" t="str">
        <f t="shared" si="107"/>
        <v/>
      </c>
      <c r="Y192" s="13" t="str">
        <f t="shared" si="108"/>
        <v/>
      </c>
      <c r="Z192" s="58" t="str">
        <f t="shared" si="109"/>
        <v/>
      </c>
      <c r="AA192" s="186" t="str">
        <f t="shared" si="110"/>
        <v/>
      </c>
      <c r="AB192" s="186" t="str">
        <f t="shared" si="111"/>
        <v/>
      </c>
      <c r="AC192" s="186" t="str">
        <f t="shared" si="112"/>
        <v/>
      </c>
      <c r="AD192" s="186" t="str">
        <f t="shared" si="113"/>
        <v/>
      </c>
      <c r="AE192" s="186" t="str">
        <f t="shared" si="114"/>
        <v/>
      </c>
      <c r="AF192" s="186" t="str">
        <f t="shared" si="115"/>
        <v/>
      </c>
      <c r="AG192" s="59" t="str">
        <f t="shared" si="116"/>
        <v/>
      </c>
      <c r="AH192" s="58">
        <f t="shared" si="117"/>
        <v>0</v>
      </c>
      <c r="AI192" s="88" t="str">
        <f>IF(ISNUMBER(I192),IF(AND(I192&lt;$H192,$H192&gt;$AH192),IF(I192&gt;$AH192,($H192-I192)*Constants!$G$9,($H192-$AH192)*Constants!$G$9),0),"")</f>
        <v/>
      </c>
      <c r="AJ192" s="88" t="str">
        <f>IF(ISNUMBER(J192),IF(AND(J192&lt;$H192,$H192&gt;$AH192),IF(J192&gt;$AH192,($H192-J192)*Constants!$G$9,($H192-$AH192)*Constants!$G$9),0),"")</f>
        <v/>
      </c>
      <c r="AK192" s="88" t="str">
        <f>IF(ISNUMBER(K192),IF(AND(K192&lt;$H192,$H192&gt;$AH192),IF(K192&gt;$AH192,($H192-K192)*Constants!$G$9,($H192-$AH192)*Constants!$G$9),0),"")</f>
        <v/>
      </c>
      <c r="AL192" s="88" t="str">
        <f>IF(ISNUMBER(L192),IF(AND(L192&lt;$H192,$H192&gt;$AH192),IF(L192&gt;$AH192,($H192-L192)*Constants!$G$9,($H192-$AH192)*Constants!$G$9),0),"")</f>
        <v/>
      </c>
      <c r="AM192" s="88" t="str">
        <f>IF(ISNUMBER(M192),IF(AND(M192&lt;$H192,$H192&gt;$AH192),IF(M192&gt;$AH192,($H192-M192)*Constants!$G$9,($H192-$AH192)*Constants!$G$9),0),"")</f>
        <v/>
      </c>
      <c r="AN192" s="88" t="str">
        <f>IF(ISNUMBER(N192),IF(AND(N192&lt;$H192,$H192&gt;$AH192),IF(N192&gt;$AH192,($H192-N192)*Constants!$G$9,($H192-$AH192)*Constants!$G$9),0),"")</f>
        <v/>
      </c>
      <c r="AO192" s="88" t="str">
        <f>IF(ISNUMBER(I192),IF(AND(I192&lt;$H192,I192&lt;$AH192),IF($H192&gt;$AH192,($AH192-I192)*Constants!$G$10,($H192-I192)*Constants!$G$10),0),"")</f>
        <v/>
      </c>
      <c r="AP192" s="88" t="str">
        <f>IF(ISNUMBER(J192),IF(AND(J192&lt;$H192,J192&lt;$AH192),IF($H192&gt;$AH192,($AH192-J192)*Constants!$G$10,($H192-J192)*Constants!$G$10),0),"")</f>
        <v/>
      </c>
      <c r="AQ192" s="88" t="str">
        <f>IF(ISNUMBER(K192),IF(AND(K192&lt;$H192,K192&lt;$AH192),IF($H192&gt;$AH192,($AH192-K192)*Constants!$G$10,($H192-K192)*Constants!$G$10),0),"")</f>
        <v/>
      </c>
      <c r="AR192" s="88" t="str">
        <f>IF(ISNUMBER(L192),IF(AND(L192&lt;$H192,L192&lt;$AH192),IF($H192&gt;$AH192,($AH192-L192)*Constants!$G$10,($H192-L192)*Constants!$G$10),0),"")</f>
        <v/>
      </c>
      <c r="AS192" s="88" t="str">
        <f>IF(ISNUMBER(M192),IF(AND(M192&lt;$H192,M192&lt;$AH192),IF($H192&gt;$AH192,($AH192-M192)*Constants!$G$10,($H192-M192)*Constants!$G$10),0),"")</f>
        <v/>
      </c>
      <c r="AT192" s="88" t="str">
        <f>IF(ISNUMBER(N192),IF(AND(N192&lt;$H192,N192&lt;$AH192),IF($H192&gt;$AH192,($AH192-N192)*Constants!$G$10,($H192-N192)*Constants!$G$10),0),"")</f>
        <v/>
      </c>
      <c r="AU192" s="88" t="str">
        <f>IF(ISNUMBER(I192),IF(T192="C",(I192-Constants!$E$15-Constants!$E$14)*Constants!$G$11,0),"")</f>
        <v/>
      </c>
      <c r="AV192" s="88" t="str">
        <f>IF(ISNUMBER(J192),IF(U192="C",(J192-Constants!$E$15-Constants!$E$14)*Constants!$G$11,0),"")</f>
        <v/>
      </c>
      <c r="AW192" s="88" t="str">
        <f>IF(ISNUMBER(K192),IF(V192="C",(K192-Constants!$E$15-Constants!$E$14)*Constants!$G$11,0),"")</f>
        <v/>
      </c>
      <c r="AX192" s="88" t="str">
        <f>IF(ISNUMBER(L192),IF(W192="C",(L192-Constants!$E$15-Constants!$E$14)*Constants!$G$11,0),"")</f>
        <v/>
      </c>
      <c r="AY192" s="88" t="str">
        <f>IF(ISNUMBER(M192),IF(X192="C",(M192-Constants!$E$15-Constants!$E$14)*Constants!$G$11,0),"")</f>
        <v/>
      </c>
      <c r="AZ192" s="88" t="str">
        <f>IF(ISNUMBER(N192),IF(Y192="C",(N192-Constants!$E$15-Constants!$E$14)*Constants!$G$11,0),"")</f>
        <v/>
      </c>
      <c r="BA192" s="88" t="str">
        <f t="shared" si="118"/>
        <v/>
      </c>
      <c r="BB192" s="88" t="str">
        <f t="shared" si="119"/>
        <v/>
      </c>
      <c r="BC192" s="88" t="str">
        <f t="shared" si="120"/>
        <v/>
      </c>
      <c r="BD192" s="88" t="str">
        <f t="shared" si="120"/>
        <v/>
      </c>
      <c r="BE192" s="88" t="str">
        <f t="shared" si="121"/>
        <v/>
      </c>
      <c r="BF192" s="62" t="str">
        <f t="shared" si="122"/>
        <v/>
      </c>
      <c r="BG192" s="128" t="str">
        <f t="shared" si="123"/>
        <v/>
      </c>
      <c r="BH192" s="129" t="str">
        <f t="shared" si="124"/>
        <v/>
      </c>
      <c r="BI192" s="129" t="str">
        <f t="shared" si="125"/>
        <v/>
      </c>
      <c r="BJ192" s="129" t="str">
        <f t="shared" si="126"/>
        <v/>
      </c>
      <c r="BK192" s="129" t="str">
        <f t="shared" si="127"/>
        <v/>
      </c>
      <c r="BL192" s="129" t="str">
        <f t="shared" si="128"/>
        <v/>
      </c>
      <c r="BM192" s="129" t="str">
        <f t="shared" si="129"/>
        <v/>
      </c>
      <c r="BN192" s="129" t="str">
        <f t="shared" si="130"/>
        <v/>
      </c>
      <c r="BO192" s="130" t="str">
        <f t="shared" si="131"/>
        <v/>
      </c>
      <c r="BP192" s="18"/>
    </row>
    <row r="193" spans="1:68" x14ac:dyDescent="0.35">
      <c r="A193" s="32"/>
      <c r="B193" s="40"/>
      <c r="C193" s="14"/>
      <c r="D193" s="26">
        <v>1</v>
      </c>
      <c r="E193" s="51" t="s">
        <v>315</v>
      </c>
      <c r="F193" s="49"/>
      <c r="G193" s="47"/>
      <c r="H193" s="47"/>
      <c r="I193" s="47"/>
      <c r="J193" s="47"/>
      <c r="K193" s="47"/>
      <c r="L193" s="47"/>
      <c r="M193" s="47"/>
      <c r="N193" s="50"/>
      <c r="O193" s="69">
        <f t="shared" si="98"/>
        <v>57</v>
      </c>
      <c r="P193" s="70">
        <f t="shared" si="99"/>
        <v>64</v>
      </c>
      <c r="Q193" s="13" t="str">
        <f t="shared" si="100"/>
        <v/>
      </c>
      <c r="R193" s="13" t="str">
        <f t="shared" si="101"/>
        <v/>
      </c>
      <c r="S193" s="13" t="str">
        <f t="shared" si="102"/>
        <v/>
      </c>
      <c r="T193" s="13" t="str">
        <f t="shared" si="103"/>
        <v/>
      </c>
      <c r="U193" s="13" t="str">
        <f t="shared" si="104"/>
        <v/>
      </c>
      <c r="V193" s="13" t="str">
        <f t="shared" si="105"/>
        <v/>
      </c>
      <c r="W193" s="13" t="str">
        <f t="shared" si="106"/>
        <v/>
      </c>
      <c r="X193" s="13" t="str">
        <f t="shared" si="107"/>
        <v/>
      </c>
      <c r="Y193" s="13" t="str">
        <f t="shared" si="108"/>
        <v/>
      </c>
      <c r="Z193" s="58" t="str">
        <f t="shared" si="109"/>
        <v/>
      </c>
      <c r="AA193" s="186" t="str">
        <f t="shared" si="110"/>
        <v/>
      </c>
      <c r="AB193" s="186" t="str">
        <f t="shared" si="111"/>
        <v/>
      </c>
      <c r="AC193" s="186" t="str">
        <f t="shared" si="112"/>
        <v/>
      </c>
      <c r="AD193" s="186" t="str">
        <f t="shared" si="113"/>
        <v/>
      </c>
      <c r="AE193" s="186" t="str">
        <f t="shared" si="114"/>
        <v/>
      </c>
      <c r="AF193" s="186" t="str">
        <f t="shared" si="115"/>
        <v/>
      </c>
      <c r="AG193" s="59" t="str">
        <f t="shared" si="116"/>
        <v/>
      </c>
      <c r="AH193" s="58">
        <f t="shared" si="117"/>
        <v>0</v>
      </c>
      <c r="AI193" s="88" t="str">
        <f>IF(ISNUMBER(I193),IF(AND(I193&lt;$H193,$H193&gt;$AH193),IF(I193&gt;$AH193,($H193-I193)*Constants!$G$9,($H193-$AH193)*Constants!$G$9),0),"")</f>
        <v/>
      </c>
      <c r="AJ193" s="88" t="str">
        <f>IF(ISNUMBER(J193),IF(AND(J193&lt;$H193,$H193&gt;$AH193),IF(J193&gt;$AH193,($H193-J193)*Constants!$G$9,($H193-$AH193)*Constants!$G$9),0),"")</f>
        <v/>
      </c>
      <c r="AK193" s="88" t="str">
        <f>IF(ISNUMBER(K193),IF(AND(K193&lt;$H193,$H193&gt;$AH193),IF(K193&gt;$AH193,($H193-K193)*Constants!$G$9,($H193-$AH193)*Constants!$G$9),0),"")</f>
        <v/>
      </c>
      <c r="AL193" s="88" t="str">
        <f>IF(ISNUMBER(L193),IF(AND(L193&lt;$H193,$H193&gt;$AH193),IF(L193&gt;$AH193,($H193-L193)*Constants!$G$9,($H193-$AH193)*Constants!$G$9),0),"")</f>
        <v/>
      </c>
      <c r="AM193" s="88" t="str">
        <f>IF(ISNUMBER(M193),IF(AND(M193&lt;$H193,$H193&gt;$AH193),IF(M193&gt;$AH193,($H193-M193)*Constants!$G$9,($H193-$AH193)*Constants!$G$9),0),"")</f>
        <v/>
      </c>
      <c r="AN193" s="88" t="str">
        <f>IF(ISNUMBER(N193),IF(AND(N193&lt;$H193,$H193&gt;$AH193),IF(N193&gt;$AH193,($H193-N193)*Constants!$G$9,($H193-$AH193)*Constants!$G$9),0),"")</f>
        <v/>
      </c>
      <c r="AO193" s="88" t="str">
        <f>IF(ISNUMBER(I193),IF(AND(I193&lt;$H193,I193&lt;$AH193),IF($H193&gt;$AH193,($AH193-I193)*Constants!$G$10,($H193-I193)*Constants!$G$10),0),"")</f>
        <v/>
      </c>
      <c r="AP193" s="88" t="str">
        <f>IF(ISNUMBER(J193),IF(AND(J193&lt;$H193,J193&lt;$AH193),IF($H193&gt;$AH193,($AH193-J193)*Constants!$G$10,($H193-J193)*Constants!$G$10),0),"")</f>
        <v/>
      </c>
      <c r="AQ193" s="88" t="str">
        <f>IF(ISNUMBER(K193),IF(AND(K193&lt;$H193,K193&lt;$AH193),IF($H193&gt;$AH193,($AH193-K193)*Constants!$G$10,($H193-K193)*Constants!$G$10),0),"")</f>
        <v/>
      </c>
      <c r="AR193" s="88" t="str">
        <f>IF(ISNUMBER(L193),IF(AND(L193&lt;$H193,L193&lt;$AH193),IF($H193&gt;$AH193,($AH193-L193)*Constants!$G$10,($H193-L193)*Constants!$G$10),0),"")</f>
        <v/>
      </c>
      <c r="AS193" s="88" t="str">
        <f>IF(ISNUMBER(M193),IF(AND(M193&lt;$H193,M193&lt;$AH193),IF($H193&gt;$AH193,($AH193-M193)*Constants!$G$10,($H193-M193)*Constants!$G$10),0),"")</f>
        <v/>
      </c>
      <c r="AT193" s="88" t="str">
        <f>IF(ISNUMBER(N193),IF(AND(N193&lt;$H193,N193&lt;$AH193),IF($H193&gt;$AH193,($AH193-N193)*Constants!$G$10,($H193-N193)*Constants!$G$10),0),"")</f>
        <v/>
      </c>
      <c r="AU193" s="88" t="str">
        <f>IF(ISNUMBER(I193),IF(T193="C",(I193-Constants!$E$15-Constants!$E$14)*Constants!$G$11,0),"")</f>
        <v/>
      </c>
      <c r="AV193" s="88" t="str">
        <f>IF(ISNUMBER(J193),IF(U193="C",(J193-Constants!$E$15-Constants!$E$14)*Constants!$G$11,0),"")</f>
        <v/>
      </c>
      <c r="AW193" s="88" t="str">
        <f>IF(ISNUMBER(K193),IF(V193="C",(K193-Constants!$E$15-Constants!$E$14)*Constants!$G$11,0),"")</f>
        <v/>
      </c>
      <c r="AX193" s="88" t="str">
        <f>IF(ISNUMBER(L193),IF(W193="C",(L193-Constants!$E$15-Constants!$E$14)*Constants!$G$11,0),"")</f>
        <v/>
      </c>
      <c r="AY193" s="88" t="str">
        <f>IF(ISNUMBER(M193),IF(X193="C",(M193-Constants!$E$15-Constants!$E$14)*Constants!$G$11,0),"")</f>
        <v/>
      </c>
      <c r="AZ193" s="88" t="str">
        <f>IF(ISNUMBER(N193),IF(Y193="C",(N193-Constants!$E$15-Constants!$E$14)*Constants!$G$11,0),"")</f>
        <v/>
      </c>
      <c r="BA193" s="88" t="str">
        <f t="shared" si="118"/>
        <v/>
      </c>
      <c r="BB193" s="88" t="str">
        <f t="shared" si="119"/>
        <v/>
      </c>
      <c r="BC193" s="88" t="str">
        <f t="shared" si="120"/>
        <v/>
      </c>
      <c r="BD193" s="88" t="str">
        <f t="shared" si="120"/>
        <v/>
      </c>
      <c r="BE193" s="88" t="str">
        <f t="shared" si="121"/>
        <v/>
      </c>
      <c r="BF193" s="62" t="str">
        <f t="shared" si="122"/>
        <v/>
      </c>
      <c r="BG193" s="128" t="str">
        <f t="shared" si="123"/>
        <v/>
      </c>
      <c r="BH193" s="129" t="str">
        <f t="shared" si="124"/>
        <v/>
      </c>
      <c r="BI193" s="129" t="str">
        <f t="shared" si="125"/>
        <v/>
      </c>
      <c r="BJ193" s="129" t="str">
        <f t="shared" si="126"/>
        <v/>
      </c>
      <c r="BK193" s="129" t="str">
        <f t="shared" si="127"/>
        <v/>
      </c>
      <c r="BL193" s="129" t="str">
        <f t="shared" si="128"/>
        <v/>
      </c>
      <c r="BM193" s="129" t="str">
        <f t="shared" si="129"/>
        <v/>
      </c>
      <c r="BN193" s="129" t="str">
        <f t="shared" si="130"/>
        <v/>
      </c>
      <c r="BO193" s="130" t="str">
        <f t="shared" si="131"/>
        <v/>
      </c>
      <c r="BP193" s="18"/>
    </row>
    <row r="194" spans="1:68" x14ac:dyDescent="0.35">
      <c r="A194" s="32"/>
      <c r="B194" s="40"/>
      <c r="C194" s="14"/>
      <c r="D194" s="26">
        <v>1</v>
      </c>
      <c r="E194" s="51" t="s">
        <v>315</v>
      </c>
      <c r="F194" s="49"/>
      <c r="G194" s="47"/>
      <c r="H194" s="47"/>
      <c r="I194" s="47"/>
      <c r="J194" s="47"/>
      <c r="K194" s="47"/>
      <c r="L194" s="47"/>
      <c r="M194" s="47"/>
      <c r="N194" s="50"/>
      <c r="O194" s="69">
        <f t="shared" si="98"/>
        <v>57</v>
      </c>
      <c r="P194" s="70">
        <f t="shared" si="99"/>
        <v>64</v>
      </c>
      <c r="Q194" s="13" t="str">
        <f t="shared" si="100"/>
        <v/>
      </c>
      <c r="R194" s="13" t="str">
        <f t="shared" si="101"/>
        <v/>
      </c>
      <c r="S194" s="13" t="str">
        <f t="shared" si="102"/>
        <v/>
      </c>
      <c r="T194" s="13" t="str">
        <f t="shared" si="103"/>
        <v/>
      </c>
      <c r="U194" s="13" t="str">
        <f t="shared" si="104"/>
        <v/>
      </c>
      <c r="V194" s="13" t="str">
        <f t="shared" si="105"/>
        <v/>
      </c>
      <c r="W194" s="13" t="str">
        <f t="shared" si="106"/>
        <v/>
      </c>
      <c r="X194" s="13" t="str">
        <f t="shared" si="107"/>
        <v/>
      </c>
      <c r="Y194" s="13" t="str">
        <f t="shared" si="108"/>
        <v/>
      </c>
      <c r="Z194" s="58" t="str">
        <f t="shared" si="109"/>
        <v/>
      </c>
      <c r="AA194" s="186" t="str">
        <f t="shared" si="110"/>
        <v/>
      </c>
      <c r="AB194" s="186" t="str">
        <f t="shared" si="111"/>
        <v/>
      </c>
      <c r="AC194" s="186" t="str">
        <f t="shared" si="112"/>
        <v/>
      </c>
      <c r="AD194" s="186" t="str">
        <f t="shared" si="113"/>
        <v/>
      </c>
      <c r="AE194" s="186" t="str">
        <f t="shared" si="114"/>
        <v/>
      </c>
      <c r="AF194" s="186" t="str">
        <f t="shared" si="115"/>
        <v/>
      </c>
      <c r="AG194" s="59" t="str">
        <f t="shared" si="116"/>
        <v/>
      </c>
      <c r="AH194" s="58">
        <f t="shared" si="117"/>
        <v>0</v>
      </c>
      <c r="AI194" s="88" t="str">
        <f>IF(ISNUMBER(I194),IF(AND(I194&lt;$H194,$H194&gt;$AH194),IF(I194&gt;$AH194,($H194-I194)*Constants!$G$9,($H194-$AH194)*Constants!$G$9),0),"")</f>
        <v/>
      </c>
      <c r="AJ194" s="88" t="str">
        <f>IF(ISNUMBER(J194),IF(AND(J194&lt;$H194,$H194&gt;$AH194),IF(J194&gt;$AH194,($H194-J194)*Constants!$G$9,($H194-$AH194)*Constants!$G$9),0),"")</f>
        <v/>
      </c>
      <c r="AK194" s="88" t="str">
        <f>IF(ISNUMBER(K194),IF(AND(K194&lt;$H194,$H194&gt;$AH194),IF(K194&gt;$AH194,($H194-K194)*Constants!$G$9,($H194-$AH194)*Constants!$G$9),0),"")</f>
        <v/>
      </c>
      <c r="AL194" s="88" t="str">
        <f>IF(ISNUMBER(L194),IF(AND(L194&lt;$H194,$H194&gt;$AH194),IF(L194&gt;$AH194,($H194-L194)*Constants!$G$9,($H194-$AH194)*Constants!$G$9),0),"")</f>
        <v/>
      </c>
      <c r="AM194" s="88" t="str">
        <f>IF(ISNUMBER(M194),IF(AND(M194&lt;$H194,$H194&gt;$AH194),IF(M194&gt;$AH194,($H194-M194)*Constants!$G$9,($H194-$AH194)*Constants!$G$9),0),"")</f>
        <v/>
      </c>
      <c r="AN194" s="88" t="str">
        <f>IF(ISNUMBER(N194),IF(AND(N194&lt;$H194,$H194&gt;$AH194),IF(N194&gt;$AH194,($H194-N194)*Constants!$G$9,($H194-$AH194)*Constants!$G$9),0),"")</f>
        <v/>
      </c>
      <c r="AO194" s="88" t="str">
        <f>IF(ISNUMBER(I194),IF(AND(I194&lt;$H194,I194&lt;$AH194),IF($H194&gt;$AH194,($AH194-I194)*Constants!$G$10,($H194-I194)*Constants!$G$10),0),"")</f>
        <v/>
      </c>
      <c r="AP194" s="88" t="str">
        <f>IF(ISNUMBER(J194),IF(AND(J194&lt;$H194,J194&lt;$AH194),IF($H194&gt;$AH194,($AH194-J194)*Constants!$G$10,($H194-J194)*Constants!$G$10),0),"")</f>
        <v/>
      </c>
      <c r="AQ194" s="88" t="str">
        <f>IF(ISNUMBER(K194),IF(AND(K194&lt;$H194,K194&lt;$AH194),IF($H194&gt;$AH194,($AH194-K194)*Constants!$G$10,($H194-K194)*Constants!$G$10),0),"")</f>
        <v/>
      </c>
      <c r="AR194" s="88" t="str">
        <f>IF(ISNUMBER(L194),IF(AND(L194&lt;$H194,L194&lt;$AH194),IF($H194&gt;$AH194,($AH194-L194)*Constants!$G$10,($H194-L194)*Constants!$G$10),0),"")</f>
        <v/>
      </c>
      <c r="AS194" s="88" t="str">
        <f>IF(ISNUMBER(M194),IF(AND(M194&lt;$H194,M194&lt;$AH194),IF($H194&gt;$AH194,($AH194-M194)*Constants!$G$10,($H194-M194)*Constants!$G$10),0),"")</f>
        <v/>
      </c>
      <c r="AT194" s="88" t="str">
        <f>IF(ISNUMBER(N194),IF(AND(N194&lt;$H194,N194&lt;$AH194),IF($H194&gt;$AH194,($AH194-N194)*Constants!$G$10,($H194-N194)*Constants!$G$10),0),"")</f>
        <v/>
      </c>
      <c r="AU194" s="88" t="str">
        <f>IF(ISNUMBER(I194),IF(T194="C",(I194-Constants!$E$15-Constants!$E$14)*Constants!$G$11,0),"")</f>
        <v/>
      </c>
      <c r="AV194" s="88" t="str">
        <f>IF(ISNUMBER(J194),IF(U194="C",(J194-Constants!$E$15-Constants!$E$14)*Constants!$G$11,0),"")</f>
        <v/>
      </c>
      <c r="AW194" s="88" t="str">
        <f>IF(ISNUMBER(K194),IF(V194="C",(K194-Constants!$E$15-Constants!$E$14)*Constants!$G$11,0),"")</f>
        <v/>
      </c>
      <c r="AX194" s="88" t="str">
        <f>IF(ISNUMBER(L194),IF(W194="C",(L194-Constants!$E$15-Constants!$E$14)*Constants!$G$11,0),"")</f>
        <v/>
      </c>
      <c r="AY194" s="88" t="str">
        <f>IF(ISNUMBER(M194),IF(X194="C",(M194-Constants!$E$15-Constants!$E$14)*Constants!$G$11,0),"")</f>
        <v/>
      </c>
      <c r="AZ194" s="88" t="str">
        <f>IF(ISNUMBER(N194),IF(Y194="C",(N194-Constants!$E$15-Constants!$E$14)*Constants!$G$11,0),"")</f>
        <v/>
      </c>
      <c r="BA194" s="88" t="str">
        <f t="shared" si="118"/>
        <v/>
      </c>
      <c r="BB194" s="88" t="str">
        <f t="shared" si="119"/>
        <v/>
      </c>
      <c r="BC194" s="88" t="str">
        <f t="shared" si="120"/>
        <v/>
      </c>
      <c r="BD194" s="88" t="str">
        <f t="shared" si="120"/>
        <v/>
      </c>
      <c r="BE194" s="88" t="str">
        <f t="shared" si="121"/>
        <v/>
      </c>
      <c r="BF194" s="62" t="str">
        <f t="shared" si="122"/>
        <v/>
      </c>
      <c r="BG194" s="128" t="str">
        <f t="shared" si="123"/>
        <v/>
      </c>
      <c r="BH194" s="129" t="str">
        <f t="shared" si="124"/>
        <v/>
      </c>
      <c r="BI194" s="129" t="str">
        <f t="shared" si="125"/>
        <v/>
      </c>
      <c r="BJ194" s="129" t="str">
        <f t="shared" si="126"/>
        <v/>
      </c>
      <c r="BK194" s="129" t="str">
        <f t="shared" si="127"/>
        <v/>
      </c>
      <c r="BL194" s="129" t="str">
        <f t="shared" si="128"/>
        <v/>
      </c>
      <c r="BM194" s="129" t="str">
        <f t="shared" si="129"/>
        <v/>
      </c>
      <c r="BN194" s="129" t="str">
        <f t="shared" si="130"/>
        <v/>
      </c>
      <c r="BO194" s="130" t="str">
        <f t="shared" si="131"/>
        <v/>
      </c>
      <c r="BP194" s="18"/>
    </row>
    <row r="195" spans="1:68" x14ac:dyDescent="0.35">
      <c r="A195" s="32"/>
      <c r="B195" s="40"/>
      <c r="C195" s="14"/>
      <c r="D195" s="26">
        <v>1</v>
      </c>
      <c r="E195" s="51" t="s">
        <v>315</v>
      </c>
      <c r="F195" s="49"/>
      <c r="G195" s="47"/>
      <c r="H195" s="47"/>
      <c r="I195" s="47"/>
      <c r="J195" s="47"/>
      <c r="K195" s="47"/>
      <c r="L195" s="47"/>
      <c r="M195" s="47"/>
      <c r="N195" s="50"/>
      <c r="O195" s="69">
        <f t="shared" si="98"/>
        <v>57</v>
      </c>
      <c r="P195" s="70">
        <f t="shared" si="99"/>
        <v>64</v>
      </c>
      <c r="Q195" s="13" t="str">
        <f t="shared" si="100"/>
        <v/>
      </c>
      <c r="R195" s="13" t="str">
        <f t="shared" si="101"/>
        <v/>
      </c>
      <c r="S195" s="13" t="str">
        <f t="shared" si="102"/>
        <v/>
      </c>
      <c r="T195" s="13" t="str">
        <f t="shared" si="103"/>
        <v/>
      </c>
      <c r="U195" s="13" t="str">
        <f t="shared" si="104"/>
        <v/>
      </c>
      <c r="V195" s="13" t="str">
        <f t="shared" si="105"/>
        <v/>
      </c>
      <c r="W195" s="13" t="str">
        <f t="shared" si="106"/>
        <v/>
      </c>
      <c r="X195" s="13" t="str">
        <f t="shared" si="107"/>
        <v/>
      </c>
      <c r="Y195" s="13" t="str">
        <f t="shared" si="108"/>
        <v/>
      </c>
      <c r="Z195" s="58" t="str">
        <f t="shared" si="109"/>
        <v/>
      </c>
      <c r="AA195" s="186" t="str">
        <f t="shared" si="110"/>
        <v/>
      </c>
      <c r="AB195" s="186" t="str">
        <f t="shared" si="111"/>
        <v/>
      </c>
      <c r="AC195" s="186" t="str">
        <f t="shared" si="112"/>
        <v/>
      </c>
      <c r="AD195" s="186" t="str">
        <f t="shared" si="113"/>
        <v/>
      </c>
      <c r="AE195" s="186" t="str">
        <f t="shared" si="114"/>
        <v/>
      </c>
      <c r="AF195" s="186" t="str">
        <f t="shared" si="115"/>
        <v/>
      </c>
      <c r="AG195" s="59" t="str">
        <f t="shared" si="116"/>
        <v/>
      </c>
      <c r="AH195" s="58">
        <f t="shared" si="117"/>
        <v>0</v>
      </c>
      <c r="AI195" s="88" t="str">
        <f>IF(ISNUMBER(I195),IF(AND(I195&lt;$H195,$H195&gt;$AH195),IF(I195&gt;$AH195,($H195-I195)*Constants!$G$9,($H195-$AH195)*Constants!$G$9),0),"")</f>
        <v/>
      </c>
      <c r="AJ195" s="88" t="str">
        <f>IF(ISNUMBER(J195),IF(AND(J195&lt;$H195,$H195&gt;$AH195),IF(J195&gt;$AH195,($H195-J195)*Constants!$G$9,($H195-$AH195)*Constants!$G$9),0),"")</f>
        <v/>
      </c>
      <c r="AK195" s="88" t="str">
        <f>IF(ISNUMBER(K195),IF(AND(K195&lt;$H195,$H195&gt;$AH195),IF(K195&gt;$AH195,($H195-K195)*Constants!$G$9,($H195-$AH195)*Constants!$G$9),0),"")</f>
        <v/>
      </c>
      <c r="AL195" s="88" t="str">
        <f>IF(ISNUMBER(L195),IF(AND(L195&lt;$H195,$H195&gt;$AH195),IF(L195&gt;$AH195,($H195-L195)*Constants!$G$9,($H195-$AH195)*Constants!$G$9),0),"")</f>
        <v/>
      </c>
      <c r="AM195" s="88" t="str">
        <f>IF(ISNUMBER(M195),IF(AND(M195&lt;$H195,$H195&gt;$AH195),IF(M195&gt;$AH195,($H195-M195)*Constants!$G$9,($H195-$AH195)*Constants!$G$9),0),"")</f>
        <v/>
      </c>
      <c r="AN195" s="88" t="str">
        <f>IF(ISNUMBER(N195),IF(AND(N195&lt;$H195,$H195&gt;$AH195),IF(N195&gt;$AH195,($H195-N195)*Constants!$G$9,($H195-$AH195)*Constants!$G$9),0),"")</f>
        <v/>
      </c>
      <c r="AO195" s="88" t="str">
        <f>IF(ISNUMBER(I195),IF(AND(I195&lt;$H195,I195&lt;$AH195),IF($H195&gt;$AH195,($AH195-I195)*Constants!$G$10,($H195-I195)*Constants!$G$10),0),"")</f>
        <v/>
      </c>
      <c r="AP195" s="88" t="str">
        <f>IF(ISNUMBER(J195),IF(AND(J195&lt;$H195,J195&lt;$AH195),IF($H195&gt;$AH195,($AH195-J195)*Constants!$G$10,($H195-J195)*Constants!$G$10),0),"")</f>
        <v/>
      </c>
      <c r="AQ195" s="88" t="str">
        <f>IF(ISNUMBER(K195),IF(AND(K195&lt;$H195,K195&lt;$AH195),IF($H195&gt;$AH195,($AH195-K195)*Constants!$G$10,($H195-K195)*Constants!$G$10),0),"")</f>
        <v/>
      </c>
      <c r="AR195" s="88" t="str">
        <f>IF(ISNUMBER(L195),IF(AND(L195&lt;$H195,L195&lt;$AH195),IF($H195&gt;$AH195,($AH195-L195)*Constants!$G$10,($H195-L195)*Constants!$G$10),0),"")</f>
        <v/>
      </c>
      <c r="AS195" s="88" t="str">
        <f>IF(ISNUMBER(M195),IF(AND(M195&lt;$H195,M195&lt;$AH195),IF($H195&gt;$AH195,($AH195-M195)*Constants!$G$10,($H195-M195)*Constants!$G$10),0),"")</f>
        <v/>
      </c>
      <c r="AT195" s="88" t="str">
        <f>IF(ISNUMBER(N195),IF(AND(N195&lt;$H195,N195&lt;$AH195),IF($H195&gt;$AH195,($AH195-N195)*Constants!$G$10,($H195-N195)*Constants!$G$10),0),"")</f>
        <v/>
      </c>
      <c r="AU195" s="88" t="str">
        <f>IF(ISNUMBER(I195),IF(T195="C",(I195-Constants!$E$15-Constants!$E$14)*Constants!$G$11,0),"")</f>
        <v/>
      </c>
      <c r="AV195" s="88" t="str">
        <f>IF(ISNUMBER(J195),IF(U195="C",(J195-Constants!$E$15-Constants!$E$14)*Constants!$G$11,0),"")</f>
        <v/>
      </c>
      <c r="AW195" s="88" t="str">
        <f>IF(ISNUMBER(K195),IF(V195="C",(K195-Constants!$E$15-Constants!$E$14)*Constants!$G$11,0),"")</f>
        <v/>
      </c>
      <c r="AX195" s="88" t="str">
        <f>IF(ISNUMBER(L195),IF(W195="C",(L195-Constants!$E$15-Constants!$E$14)*Constants!$G$11,0),"")</f>
        <v/>
      </c>
      <c r="AY195" s="88" t="str">
        <f>IF(ISNUMBER(M195),IF(X195="C",(M195-Constants!$E$15-Constants!$E$14)*Constants!$G$11,0),"")</f>
        <v/>
      </c>
      <c r="AZ195" s="88" t="str">
        <f>IF(ISNUMBER(N195),IF(Y195="C",(N195-Constants!$E$15-Constants!$E$14)*Constants!$G$11,0),"")</f>
        <v/>
      </c>
      <c r="BA195" s="88" t="str">
        <f t="shared" si="118"/>
        <v/>
      </c>
      <c r="BB195" s="88" t="str">
        <f t="shared" si="119"/>
        <v/>
      </c>
      <c r="BC195" s="88" t="str">
        <f t="shared" si="120"/>
        <v/>
      </c>
      <c r="BD195" s="88" t="str">
        <f t="shared" si="120"/>
        <v/>
      </c>
      <c r="BE195" s="88" t="str">
        <f t="shared" si="121"/>
        <v/>
      </c>
      <c r="BF195" s="62" t="str">
        <f t="shared" si="122"/>
        <v/>
      </c>
      <c r="BG195" s="128" t="str">
        <f t="shared" ref="BG195:BG202" si="132">IF(ISNUMBER(F195),VLOOKUP(F195,QALYs,2),"")</f>
        <v/>
      </c>
      <c r="BH195" s="129" t="str">
        <f t="shared" ref="BH195:BH202" si="133">IF(ISNUMBER(G195),VLOOKUP(G195,QALYs,2),"")</f>
        <v/>
      </c>
      <c r="BI195" s="129" t="str">
        <f t="shared" ref="BI195:BI202" si="134">IF(ISNUMBER(H195),VLOOKUP(H195,QALYs,2),"")</f>
        <v/>
      </c>
      <c r="BJ195" s="129" t="str">
        <f t="shared" ref="BJ195:BJ202" si="135">IF(ISNUMBER(I195),VLOOKUP(I195,QALYs,2),"")</f>
        <v/>
      </c>
      <c r="BK195" s="129" t="str">
        <f t="shared" ref="BK195:BK202" si="136">IF(ISNUMBER(J195),VLOOKUP(J195,QALYs,2),"")</f>
        <v/>
      </c>
      <c r="BL195" s="129" t="str">
        <f t="shared" ref="BL195:BL202" si="137">IF(ISNUMBER(K195),VLOOKUP(K195,QALYs,2),"")</f>
        <v/>
      </c>
      <c r="BM195" s="129" t="str">
        <f t="shared" ref="BM195:BM202" si="138">IF(ISNUMBER(L195),VLOOKUP(L195,QALYs,2),"")</f>
        <v/>
      </c>
      <c r="BN195" s="129" t="str">
        <f t="shared" ref="BN195:BN202" si="139">IF(ISNUMBER(M195),VLOOKUP(M195,QALYs,2),"")</f>
        <v/>
      </c>
      <c r="BO195" s="130" t="str">
        <f t="shared" ref="BO195:BO202" si="140">IF(ISNUMBER(N195),VLOOKUP(N195,QALYs,2),"")</f>
        <v/>
      </c>
      <c r="BP195" s="18"/>
    </row>
    <row r="196" spans="1:68" x14ac:dyDescent="0.35">
      <c r="A196" s="32"/>
      <c r="B196" s="40"/>
      <c r="C196" s="14"/>
      <c r="D196" s="26">
        <v>1</v>
      </c>
      <c r="E196" s="51" t="s">
        <v>315</v>
      </c>
      <c r="F196" s="49"/>
      <c r="G196" s="47"/>
      <c r="H196" s="47"/>
      <c r="I196" s="47"/>
      <c r="J196" s="47"/>
      <c r="K196" s="47"/>
      <c r="L196" s="47"/>
      <c r="M196" s="47"/>
      <c r="N196" s="50"/>
      <c r="O196" s="69">
        <f t="shared" ref="O196:O202" si="141">IF(E196="New",57,64)</f>
        <v>57</v>
      </c>
      <c r="P196" s="70">
        <f t="shared" ref="P196:P202" si="142">IF(E196="New",64,67)</f>
        <v>64</v>
      </c>
      <c r="Q196" s="13" t="str">
        <f t="shared" ref="Q196:Q202" si="143">IF(F196&lt;$O196+0.5,IF(F196&gt;0,"A",""),IF(F196&lt;$P196+0.5,"B","C"))</f>
        <v/>
      </c>
      <c r="R196" s="13" t="str">
        <f t="shared" ref="R196:R202" si="144">IF(G196&lt;$O196+0.5,IF(G196&gt;0,"A",""),IF(G196&lt;$P196+0.5,"B","C"))</f>
        <v/>
      </c>
      <c r="S196" s="13" t="str">
        <f t="shared" ref="S196:S202" si="145">IF(H196&lt;$O196+0.5,IF(H196&gt;0,"A",""),IF(H196&lt;$P196+0.5,"B","C"))</f>
        <v/>
      </c>
      <c r="T196" s="13" t="str">
        <f t="shared" ref="T196:T202" si="146">IF(I196&lt;$O196+0.5,IF(I196&gt;0,"A",""),IF(I196&lt;$P196+0.5,"B","C"))</f>
        <v/>
      </c>
      <c r="U196" s="13" t="str">
        <f t="shared" ref="U196:U202" si="147">IF(J196&lt;$O196+0.5,IF(J196&gt;0,"A",""),IF(J196&lt;$P196+0.5,"B","C"))</f>
        <v/>
      </c>
      <c r="V196" s="13" t="str">
        <f t="shared" ref="V196:V202" si="148">IF(K196&lt;$O196+0.5,IF(K196&gt;0,"A",""),IF(K196&lt;$P196+0.5,"B","C"))</f>
        <v/>
      </c>
      <c r="W196" s="13" t="str">
        <f t="shared" ref="W196:W202" si="149">IF(L196&lt;$O196+0.5,IF(L196&gt;0,"A",""),IF(L196&lt;$P196+0.5,"B","C"))</f>
        <v/>
      </c>
      <c r="X196" s="13" t="str">
        <f t="shared" ref="X196:X202" si="150">IF(M196&lt;$O196+0.5,IF(M196&gt;0,"A",""),IF(M196&lt;$P196+0.5,"B","C"))</f>
        <v/>
      </c>
      <c r="Y196" s="13" t="str">
        <f t="shared" ref="Y196:Y202" si="151">IF(N196&lt;$O196+0.5,IF(N196&gt;0,"A",""),IF(N196&lt;$P196+0.5,"B","C"))</f>
        <v/>
      </c>
      <c r="Z196" s="58" t="str">
        <f t="shared" ref="Z196:Z202" si="152">IF(AND(ISNUMBER(H196),ISNUMBER(F196)),H196-F196,"")</f>
        <v/>
      </c>
      <c r="AA196" s="186" t="str">
        <f t="shared" ref="AA196:AA202" si="153">IF(AND(ISNUMBER(H196),ISNUMBER(G196)),H196-G196,"")</f>
        <v/>
      </c>
      <c r="AB196" s="186" t="str">
        <f t="shared" ref="AB196:AB202" si="154">IF(AND(ISNUMBER(I196),ISNUMBER($H196)),$H196-I196,"")</f>
        <v/>
      </c>
      <c r="AC196" s="186" t="str">
        <f t="shared" ref="AC196:AC202" si="155">IF(AND(ISNUMBER(J196),ISNUMBER($H196)),$H196-J196,"")</f>
        <v/>
      </c>
      <c r="AD196" s="186" t="str">
        <f t="shared" ref="AD196:AD202" si="156">IF(AND(ISNUMBER(K196),ISNUMBER($H196)),$H196-K196,"")</f>
        <v/>
      </c>
      <c r="AE196" s="186" t="str">
        <f t="shared" ref="AE196:AE202" si="157">IF(AND(ISNUMBER(L196),ISNUMBER($H196)),$H196-L196,"")</f>
        <v/>
      </c>
      <c r="AF196" s="186" t="str">
        <f t="shared" ref="AF196:AF202" si="158">IF(AND(ISNUMBER(M196),ISNUMBER($H196)),$H196-M196,"")</f>
        <v/>
      </c>
      <c r="AG196" s="59" t="str">
        <f t="shared" ref="AG196:AG202" si="159">IF(AND(ISNUMBER(N196),ISNUMBER($H196)),$H196-N196,"")</f>
        <v/>
      </c>
      <c r="AH196" s="58">
        <f t="shared" ref="AH196:AH202" si="160">IF(E196="New",F196,G196)</f>
        <v>0</v>
      </c>
      <c r="AI196" s="88" t="str">
        <f>IF(ISNUMBER(I196),IF(AND(I196&lt;$H196,$H196&gt;$AH196),IF(I196&gt;$AH196,($H196-I196)*Constants!$G$9,($H196-$AH196)*Constants!$G$9),0),"")</f>
        <v/>
      </c>
      <c r="AJ196" s="88" t="str">
        <f>IF(ISNUMBER(J196),IF(AND(J196&lt;$H196,$H196&gt;$AH196),IF(J196&gt;$AH196,($H196-J196)*Constants!$G$9,($H196-$AH196)*Constants!$G$9),0),"")</f>
        <v/>
      </c>
      <c r="AK196" s="88" t="str">
        <f>IF(ISNUMBER(K196),IF(AND(K196&lt;$H196,$H196&gt;$AH196),IF(K196&gt;$AH196,($H196-K196)*Constants!$G$9,($H196-$AH196)*Constants!$G$9),0),"")</f>
        <v/>
      </c>
      <c r="AL196" s="88" t="str">
        <f>IF(ISNUMBER(L196),IF(AND(L196&lt;$H196,$H196&gt;$AH196),IF(L196&gt;$AH196,($H196-L196)*Constants!$G$9,($H196-$AH196)*Constants!$G$9),0),"")</f>
        <v/>
      </c>
      <c r="AM196" s="88" t="str">
        <f>IF(ISNUMBER(M196),IF(AND(M196&lt;$H196,$H196&gt;$AH196),IF(M196&gt;$AH196,($H196-M196)*Constants!$G$9,($H196-$AH196)*Constants!$G$9),0),"")</f>
        <v/>
      </c>
      <c r="AN196" s="88" t="str">
        <f>IF(ISNUMBER(N196),IF(AND(N196&lt;$H196,$H196&gt;$AH196),IF(N196&gt;$AH196,($H196-N196)*Constants!$G$9,($H196-$AH196)*Constants!$G$9),0),"")</f>
        <v/>
      </c>
      <c r="AO196" s="88" t="str">
        <f>IF(ISNUMBER(I196),IF(AND(I196&lt;$H196,I196&lt;$AH196),IF($H196&gt;$AH196,($AH196-I196)*Constants!$G$10,($H196-I196)*Constants!$G$10),0),"")</f>
        <v/>
      </c>
      <c r="AP196" s="88" t="str">
        <f>IF(ISNUMBER(J196),IF(AND(J196&lt;$H196,J196&lt;$AH196),IF($H196&gt;$AH196,($AH196-J196)*Constants!$G$10,($H196-J196)*Constants!$G$10),0),"")</f>
        <v/>
      </c>
      <c r="AQ196" s="88" t="str">
        <f>IF(ISNUMBER(K196),IF(AND(K196&lt;$H196,K196&lt;$AH196),IF($H196&gt;$AH196,($AH196-K196)*Constants!$G$10,($H196-K196)*Constants!$G$10),0),"")</f>
        <v/>
      </c>
      <c r="AR196" s="88" t="str">
        <f>IF(ISNUMBER(L196),IF(AND(L196&lt;$H196,L196&lt;$AH196),IF($H196&gt;$AH196,($AH196-L196)*Constants!$G$10,($H196-L196)*Constants!$G$10),0),"")</f>
        <v/>
      </c>
      <c r="AS196" s="88" t="str">
        <f>IF(ISNUMBER(M196),IF(AND(M196&lt;$H196,M196&lt;$AH196),IF($H196&gt;$AH196,($AH196-M196)*Constants!$G$10,($H196-M196)*Constants!$G$10),0),"")</f>
        <v/>
      </c>
      <c r="AT196" s="88" t="str">
        <f>IF(ISNUMBER(N196),IF(AND(N196&lt;$H196,N196&lt;$AH196),IF($H196&gt;$AH196,($AH196-N196)*Constants!$G$10,($H196-N196)*Constants!$G$10),0),"")</f>
        <v/>
      </c>
      <c r="AU196" s="88" t="str">
        <f>IF(ISNUMBER(I196),IF(T196="C",(I196-Constants!$E$15-Constants!$E$14)*Constants!$G$11,0),"")</f>
        <v/>
      </c>
      <c r="AV196" s="88" t="str">
        <f>IF(ISNUMBER(J196),IF(U196="C",(J196-Constants!$E$15-Constants!$E$14)*Constants!$G$11,0),"")</f>
        <v/>
      </c>
      <c r="AW196" s="88" t="str">
        <f>IF(ISNUMBER(K196),IF(V196="C",(K196-Constants!$E$15-Constants!$E$14)*Constants!$G$11,0),"")</f>
        <v/>
      </c>
      <c r="AX196" s="88" t="str">
        <f>IF(ISNUMBER(L196),IF(W196="C",(L196-Constants!$E$15-Constants!$E$14)*Constants!$G$11,0),"")</f>
        <v/>
      </c>
      <c r="AY196" s="88" t="str">
        <f>IF(ISNUMBER(M196),IF(X196="C",(M196-Constants!$E$15-Constants!$E$14)*Constants!$G$11,0),"")</f>
        <v/>
      </c>
      <c r="AZ196" s="88" t="str">
        <f>IF(ISNUMBER(N196),IF(Y196="C",(N196-Constants!$E$15-Constants!$E$14)*Constants!$G$11,0),"")</f>
        <v/>
      </c>
      <c r="BA196" s="88" t="str">
        <f t="shared" ref="BA196:BA202" si="161">IF(ISNUMBER(I196),AI196+AO196+AU196,"")</f>
        <v/>
      </c>
      <c r="BB196" s="88" t="str">
        <f t="shared" ref="BB196:BB202" si="162">IF(ISNUMBER(J196),AJ196+AP196+AV196,"")</f>
        <v/>
      </c>
      <c r="BC196" s="88" t="str">
        <f t="shared" ref="BC196:BD202" si="163">IF(ISNUMBER(K196),AK196+AQ196+AW196,"")</f>
        <v/>
      </c>
      <c r="BD196" s="88" t="str">
        <f t="shared" si="163"/>
        <v/>
      </c>
      <c r="BE196" s="88" t="str">
        <f t="shared" ref="BE196:BE202" si="164">IF(ISNUMBER(M196),AM196+AS196+AY196,"")</f>
        <v/>
      </c>
      <c r="BF196" s="62" t="str">
        <f t="shared" ref="BF196:BF202" si="165">IF(ISNUMBER(N196),AN196+AT196+AZ196,"")</f>
        <v/>
      </c>
      <c r="BG196" s="128" t="str">
        <f t="shared" si="132"/>
        <v/>
      </c>
      <c r="BH196" s="129" t="str">
        <f t="shared" si="133"/>
        <v/>
      </c>
      <c r="BI196" s="129" t="str">
        <f t="shared" si="134"/>
        <v/>
      </c>
      <c r="BJ196" s="129" t="str">
        <f t="shared" si="135"/>
        <v/>
      </c>
      <c r="BK196" s="129" t="str">
        <f t="shared" si="136"/>
        <v/>
      </c>
      <c r="BL196" s="129" t="str">
        <f t="shared" si="137"/>
        <v/>
      </c>
      <c r="BM196" s="129" t="str">
        <f t="shared" si="138"/>
        <v/>
      </c>
      <c r="BN196" s="129" t="str">
        <f t="shared" si="139"/>
        <v/>
      </c>
      <c r="BO196" s="130" t="str">
        <f t="shared" si="140"/>
        <v/>
      </c>
      <c r="BP196" s="18"/>
    </row>
    <row r="197" spans="1:68" x14ac:dyDescent="0.35">
      <c r="A197" s="32"/>
      <c r="B197" s="40"/>
      <c r="C197" s="14"/>
      <c r="D197" s="26">
        <v>1</v>
      </c>
      <c r="E197" s="51" t="s">
        <v>315</v>
      </c>
      <c r="F197" s="49"/>
      <c r="G197" s="47"/>
      <c r="H197" s="47"/>
      <c r="I197" s="47"/>
      <c r="J197" s="47"/>
      <c r="K197" s="47"/>
      <c r="L197" s="47"/>
      <c r="M197" s="47"/>
      <c r="N197" s="50"/>
      <c r="O197" s="69">
        <f t="shared" si="141"/>
        <v>57</v>
      </c>
      <c r="P197" s="70">
        <f t="shared" si="142"/>
        <v>64</v>
      </c>
      <c r="Q197" s="13" t="str">
        <f t="shared" si="143"/>
        <v/>
      </c>
      <c r="R197" s="13" t="str">
        <f t="shared" si="144"/>
        <v/>
      </c>
      <c r="S197" s="13" t="str">
        <f t="shared" si="145"/>
        <v/>
      </c>
      <c r="T197" s="13" t="str">
        <f t="shared" si="146"/>
        <v/>
      </c>
      <c r="U197" s="13" t="str">
        <f t="shared" si="147"/>
        <v/>
      </c>
      <c r="V197" s="13" t="str">
        <f t="shared" si="148"/>
        <v/>
      </c>
      <c r="W197" s="13" t="str">
        <f t="shared" si="149"/>
        <v/>
      </c>
      <c r="X197" s="13" t="str">
        <f t="shared" si="150"/>
        <v/>
      </c>
      <c r="Y197" s="13" t="str">
        <f t="shared" si="151"/>
        <v/>
      </c>
      <c r="Z197" s="58" t="str">
        <f t="shared" si="152"/>
        <v/>
      </c>
      <c r="AA197" s="186" t="str">
        <f t="shared" si="153"/>
        <v/>
      </c>
      <c r="AB197" s="186" t="str">
        <f t="shared" si="154"/>
        <v/>
      </c>
      <c r="AC197" s="186" t="str">
        <f t="shared" si="155"/>
        <v/>
      </c>
      <c r="AD197" s="186" t="str">
        <f t="shared" si="156"/>
        <v/>
      </c>
      <c r="AE197" s="186" t="str">
        <f t="shared" si="157"/>
        <v/>
      </c>
      <c r="AF197" s="186" t="str">
        <f t="shared" si="158"/>
        <v/>
      </c>
      <c r="AG197" s="59" t="str">
        <f t="shared" si="159"/>
        <v/>
      </c>
      <c r="AH197" s="58">
        <f t="shared" si="160"/>
        <v>0</v>
      </c>
      <c r="AI197" s="88" t="str">
        <f>IF(ISNUMBER(I197),IF(AND(I197&lt;$H197,$H197&gt;$AH197),IF(I197&gt;$AH197,($H197-I197)*Constants!$G$9,($H197-$AH197)*Constants!$G$9),0),"")</f>
        <v/>
      </c>
      <c r="AJ197" s="88" t="str">
        <f>IF(ISNUMBER(J197),IF(AND(J197&lt;$H197,$H197&gt;$AH197),IF(J197&gt;$AH197,($H197-J197)*Constants!$G$9,($H197-$AH197)*Constants!$G$9),0),"")</f>
        <v/>
      </c>
      <c r="AK197" s="88" t="str">
        <f>IF(ISNUMBER(K197),IF(AND(K197&lt;$H197,$H197&gt;$AH197),IF(K197&gt;$AH197,($H197-K197)*Constants!$G$9,($H197-$AH197)*Constants!$G$9),0),"")</f>
        <v/>
      </c>
      <c r="AL197" s="88" t="str">
        <f>IF(ISNUMBER(L197),IF(AND(L197&lt;$H197,$H197&gt;$AH197),IF(L197&gt;$AH197,($H197-L197)*Constants!$G$9,($H197-$AH197)*Constants!$G$9),0),"")</f>
        <v/>
      </c>
      <c r="AM197" s="88" t="str">
        <f>IF(ISNUMBER(M197),IF(AND(M197&lt;$H197,$H197&gt;$AH197),IF(M197&gt;$AH197,($H197-M197)*Constants!$G$9,($H197-$AH197)*Constants!$G$9),0),"")</f>
        <v/>
      </c>
      <c r="AN197" s="88" t="str">
        <f>IF(ISNUMBER(N197),IF(AND(N197&lt;$H197,$H197&gt;$AH197),IF(N197&gt;$AH197,($H197-N197)*Constants!$G$9,($H197-$AH197)*Constants!$G$9),0),"")</f>
        <v/>
      </c>
      <c r="AO197" s="88" t="str">
        <f>IF(ISNUMBER(I197),IF(AND(I197&lt;$H197,I197&lt;$AH197),IF($H197&gt;$AH197,($AH197-I197)*Constants!$G$10,($H197-I197)*Constants!$G$10),0),"")</f>
        <v/>
      </c>
      <c r="AP197" s="88" t="str">
        <f>IF(ISNUMBER(J197),IF(AND(J197&lt;$H197,J197&lt;$AH197),IF($H197&gt;$AH197,($AH197-J197)*Constants!$G$10,($H197-J197)*Constants!$G$10),0),"")</f>
        <v/>
      </c>
      <c r="AQ197" s="88" t="str">
        <f>IF(ISNUMBER(K197),IF(AND(K197&lt;$H197,K197&lt;$AH197),IF($H197&gt;$AH197,($AH197-K197)*Constants!$G$10,($H197-K197)*Constants!$G$10),0),"")</f>
        <v/>
      </c>
      <c r="AR197" s="88" t="str">
        <f>IF(ISNUMBER(L197),IF(AND(L197&lt;$H197,L197&lt;$AH197),IF($H197&gt;$AH197,($AH197-L197)*Constants!$G$10,($H197-L197)*Constants!$G$10),0),"")</f>
        <v/>
      </c>
      <c r="AS197" s="88" t="str">
        <f>IF(ISNUMBER(M197),IF(AND(M197&lt;$H197,M197&lt;$AH197),IF($H197&gt;$AH197,($AH197-M197)*Constants!$G$10,($H197-M197)*Constants!$G$10),0),"")</f>
        <v/>
      </c>
      <c r="AT197" s="88" t="str">
        <f>IF(ISNUMBER(N197),IF(AND(N197&lt;$H197,N197&lt;$AH197),IF($H197&gt;$AH197,($AH197-N197)*Constants!$G$10,($H197-N197)*Constants!$G$10),0),"")</f>
        <v/>
      </c>
      <c r="AU197" s="88" t="str">
        <f>IF(ISNUMBER(I197),IF(T197="C",(I197-Constants!$E$15-Constants!$E$14)*Constants!$G$11,0),"")</f>
        <v/>
      </c>
      <c r="AV197" s="88" t="str">
        <f>IF(ISNUMBER(J197),IF(U197="C",(J197-Constants!$E$15-Constants!$E$14)*Constants!$G$11,0),"")</f>
        <v/>
      </c>
      <c r="AW197" s="88" t="str">
        <f>IF(ISNUMBER(K197),IF(V197="C",(K197-Constants!$E$15-Constants!$E$14)*Constants!$G$11,0),"")</f>
        <v/>
      </c>
      <c r="AX197" s="88" t="str">
        <f>IF(ISNUMBER(L197),IF(W197="C",(L197-Constants!$E$15-Constants!$E$14)*Constants!$G$11,0),"")</f>
        <v/>
      </c>
      <c r="AY197" s="88" t="str">
        <f>IF(ISNUMBER(M197),IF(X197="C",(M197-Constants!$E$15-Constants!$E$14)*Constants!$G$11,0),"")</f>
        <v/>
      </c>
      <c r="AZ197" s="88" t="str">
        <f>IF(ISNUMBER(N197),IF(Y197="C",(N197-Constants!$E$15-Constants!$E$14)*Constants!$G$11,0),"")</f>
        <v/>
      </c>
      <c r="BA197" s="88" t="str">
        <f t="shared" si="161"/>
        <v/>
      </c>
      <c r="BB197" s="88" t="str">
        <f t="shared" si="162"/>
        <v/>
      </c>
      <c r="BC197" s="88" t="str">
        <f t="shared" si="163"/>
        <v/>
      </c>
      <c r="BD197" s="88" t="str">
        <f t="shared" si="163"/>
        <v/>
      </c>
      <c r="BE197" s="88" t="str">
        <f t="shared" si="164"/>
        <v/>
      </c>
      <c r="BF197" s="62" t="str">
        <f t="shared" si="165"/>
        <v/>
      </c>
      <c r="BG197" s="128" t="str">
        <f t="shared" si="132"/>
        <v/>
      </c>
      <c r="BH197" s="129" t="str">
        <f t="shared" si="133"/>
        <v/>
      </c>
      <c r="BI197" s="129" t="str">
        <f t="shared" si="134"/>
        <v/>
      </c>
      <c r="BJ197" s="129" t="str">
        <f t="shared" si="135"/>
        <v/>
      </c>
      <c r="BK197" s="129" t="str">
        <f t="shared" si="136"/>
        <v/>
      </c>
      <c r="BL197" s="129" t="str">
        <f t="shared" si="137"/>
        <v/>
      </c>
      <c r="BM197" s="129" t="str">
        <f t="shared" si="138"/>
        <v/>
      </c>
      <c r="BN197" s="129" t="str">
        <f t="shared" si="139"/>
        <v/>
      </c>
      <c r="BO197" s="130" t="str">
        <f t="shared" si="140"/>
        <v/>
      </c>
      <c r="BP197" s="18"/>
    </row>
    <row r="198" spans="1:68" x14ac:dyDescent="0.35">
      <c r="A198" s="32"/>
      <c r="B198" s="40"/>
      <c r="C198" s="14"/>
      <c r="D198" s="26">
        <v>1</v>
      </c>
      <c r="E198" s="51" t="s">
        <v>315</v>
      </c>
      <c r="F198" s="49"/>
      <c r="G198" s="47"/>
      <c r="H198" s="47"/>
      <c r="I198" s="47"/>
      <c r="J198" s="47"/>
      <c r="K198" s="47"/>
      <c r="L198" s="47"/>
      <c r="M198" s="47"/>
      <c r="N198" s="50"/>
      <c r="O198" s="69">
        <f t="shared" si="141"/>
        <v>57</v>
      </c>
      <c r="P198" s="70">
        <f t="shared" si="142"/>
        <v>64</v>
      </c>
      <c r="Q198" s="13" t="str">
        <f t="shared" si="143"/>
        <v/>
      </c>
      <c r="R198" s="13" t="str">
        <f t="shared" si="144"/>
        <v/>
      </c>
      <c r="S198" s="13" t="str">
        <f t="shared" si="145"/>
        <v/>
      </c>
      <c r="T198" s="13" t="str">
        <f t="shared" si="146"/>
        <v/>
      </c>
      <c r="U198" s="13" t="str">
        <f t="shared" si="147"/>
        <v/>
      </c>
      <c r="V198" s="13" t="str">
        <f t="shared" si="148"/>
        <v/>
      </c>
      <c r="W198" s="13" t="str">
        <f t="shared" si="149"/>
        <v/>
      </c>
      <c r="X198" s="13" t="str">
        <f t="shared" si="150"/>
        <v/>
      </c>
      <c r="Y198" s="13" t="str">
        <f t="shared" si="151"/>
        <v/>
      </c>
      <c r="Z198" s="58" t="str">
        <f t="shared" si="152"/>
        <v/>
      </c>
      <c r="AA198" s="186" t="str">
        <f t="shared" si="153"/>
        <v/>
      </c>
      <c r="AB198" s="186" t="str">
        <f t="shared" si="154"/>
        <v/>
      </c>
      <c r="AC198" s="186" t="str">
        <f t="shared" si="155"/>
        <v/>
      </c>
      <c r="AD198" s="186" t="str">
        <f t="shared" si="156"/>
        <v/>
      </c>
      <c r="AE198" s="186" t="str">
        <f t="shared" si="157"/>
        <v/>
      </c>
      <c r="AF198" s="186" t="str">
        <f t="shared" si="158"/>
        <v/>
      </c>
      <c r="AG198" s="59" t="str">
        <f t="shared" si="159"/>
        <v/>
      </c>
      <c r="AH198" s="58">
        <f t="shared" si="160"/>
        <v>0</v>
      </c>
      <c r="AI198" s="88" t="str">
        <f>IF(ISNUMBER(I198),IF(AND(I198&lt;$H198,$H198&gt;$AH198),IF(I198&gt;$AH198,($H198-I198)*Constants!$G$9,($H198-$AH198)*Constants!$G$9),0),"")</f>
        <v/>
      </c>
      <c r="AJ198" s="88" t="str">
        <f>IF(ISNUMBER(J198),IF(AND(J198&lt;$H198,$H198&gt;$AH198),IF(J198&gt;$AH198,($H198-J198)*Constants!$G$9,($H198-$AH198)*Constants!$G$9),0),"")</f>
        <v/>
      </c>
      <c r="AK198" s="88" t="str">
        <f>IF(ISNUMBER(K198),IF(AND(K198&lt;$H198,$H198&gt;$AH198),IF(K198&gt;$AH198,($H198-K198)*Constants!$G$9,($H198-$AH198)*Constants!$G$9),0),"")</f>
        <v/>
      </c>
      <c r="AL198" s="88" t="str">
        <f>IF(ISNUMBER(L198),IF(AND(L198&lt;$H198,$H198&gt;$AH198),IF(L198&gt;$AH198,($H198-L198)*Constants!$G$9,($H198-$AH198)*Constants!$G$9),0),"")</f>
        <v/>
      </c>
      <c r="AM198" s="88" t="str">
        <f>IF(ISNUMBER(M198),IF(AND(M198&lt;$H198,$H198&gt;$AH198),IF(M198&gt;$AH198,($H198-M198)*Constants!$G$9,($H198-$AH198)*Constants!$G$9),0),"")</f>
        <v/>
      </c>
      <c r="AN198" s="88" t="str">
        <f>IF(ISNUMBER(N198),IF(AND(N198&lt;$H198,$H198&gt;$AH198),IF(N198&gt;$AH198,($H198-N198)*Constants!$G$9,($H198-$AH198)*Constants!$G$9),0),"")</f>
        <v/>
      </c>
      <c r="AO198" s="88" t="str">
        <f>IF(ISNUMBER(I198),IF(AND(I198&lt;$H198,I198&lt;$AH198),IF($H198&gt;$AH198,($AH198-I198)*Constants!$G$10,($H198-I198)*Constants!$G$10),0),"")</f>
        <v/>
      </c>
      <c r="AP198" s="88" t="str">
        <f>IF(ISNUMBER(J198),IF(AND(J198&lt;$H198,J198&lt;$AH198),IF($H198&gt;$AH198,($AH198-J198)*Constants!$G$10,($H198-J198)*Constants!$G$10),0),"")</f>
        <v/>
      </c>
      <c r="AQ198" s="88" t="str">
        <f>IF(ISNUMBER(K198),IF(AND(K198&lt;$H198,K198&lt;$AH198),IF($H198&gt;$AH198,($AH198-K198)*Constants!$G$10,($H198-K198)*Constants!$G$10),0),"")</f>
        <v/>
      </c>
      <c r="AR198" s="88" t="str">
        <f>IF(ISNUMBER(L198),IF(AND(L198&lt;$H198,L198&lt;$AH198),IF($H198&gt;$AH198,($AH198-L198)*Constants!$G$10,($H198-L198)*Constants!$G$10),0),"")</f>
        <v/>
      </c>
      <c r="AS198" s="88" t="str">
        <f>IF(ISNUMBER(M198),IF(AND(M198&lt;$H198,M198&lt;$AH198),IF($H198&gt;$AH198,($AH198-M198)*Constants!$G$10,($H198-M198)*Constants!$G$10),0),"")</f>
        <v/>
      </c>
      <c r="AT198" s="88" t="str">
        <f>IF(ISNUMBER(N198),IF(AND(N198&lt;$H198,N198&lt;$AH198),IF($H198&gt;$AH198,($AH198-N198)*Constants!$G$10,($H198-N198)*Constants!$G$10),0),"")</f>
        <v/>
      </c>
      <c r="AU198" s="88" t="str">
        <f>IF(ISNUMBER(I198),IF(T198="C",(I198-Constants!$E$15-Constants!$E$14)*Constants!$G$11,0),"")</f>
        <v/>
      </c>
      <c r="AV198" s="88" t="str">
        <f>IF(ISNUMBER(J198),IF(U198="C",(J198-Constants!$E$15-Constants!$E$14)*Constants!$G$11,0),"")</f>
        <v/>
      </c>
      <c r="AW198" s="88" t="str">
        <f>IF(ISNUMBER(K198),IF(V198="C",(K198-Constants!$E$15-Constants!$E$14)*Constants!$G$11,0),"")</f>
        <v/>
      </c>
      <c r="AX198" s="88" t="str">
        <f>IF(ISNUMBER(L198),IF(W198="C",(L198-Constants!$E$15-Constants!$E$14)*Constants!$G$11,0),"")</f>
        <v/>
      </c>
      <c r="AY198" s="88" t="str">
        <f>IF(ISNUMBER(M198),IF(X198="C",(M198-Constants!$E$15-Constants!$E$14)*Constants!$G$11,0),"")</f>
        <v/>
      </c>
      <c r="AZ198" s="88" t="str">
        <f>IF(ISNUMBER(N198),IF(Y198="C",(N198-Constants!$E$15-Constants!$E$14)*Constants!$G$11,0),"")</f>
        <v/>
      </c>
      <c r="BA198" s="88" t="str">
        <f t="shared" si="161"/>
        <v/>
      </c>
      <c r="BB198" s="88" t="str">
        <f t="shared" si="162"/>
        <v/>
      </c>
      <c r="BC198" s="88" t="str">
        <f t="shared" si="163"/>
        <v/>
      </c>
      <c r="BD198" s="88" t="str">
        <f t="shared" si="163"/>
        <v/>
      </c>
      <c r="BE198" s="88" t="str">
        <f t="shared" si="164"/>
        <v/>
      </c>
      <c r="BF198" s="62" t="str">
        <f t="shared" si="165"/>
        <v/>
      </c>
      <c r="BG198" s="128" t="str">
        <f t="shared" si="132"/>
        <v/>
      </c>
      <c r="BH198" s="129" t="str">
        <f t="shared" si="133"/>
        <v/>
      </c>
      <c r="BI198" s="129" t="str">
        <f t="shared" si="134"/>
        <v/>
      </c>
      <c r="BJ198" s="129" t="str">
        <f t="shared" si="135"/>
        <v/>
      </c>
      <c r="BK198" s="129" t="str">
        <f t="shared" si="136"/>
        <v/>
      </c>
      <c r="BL198" s="129" t="str">
        <f t="shared" si="137"/>
        <v/>
      </c>
      <c r="BM198" s="129" t="str">
        <f t="shared" si="138"/>
        <v/>
      </c>
      <c r="BN198" s="129" t="str">
        <f t="shared" si="139"/>
        <v/>
      </c>
      <c r="BO198" s="130" t="str">
        <f t="shared" si="140"/>
        <v/>
      </c>
      <c r="BP198" s="18"/>
    </row>
    <row r="199" spans="1:68" x14ac:dyDescent="0.35">
      <c r="A199" s="32"/>
      <c r="B199" s="40"/>
      <c r="C199" s="14"/>
      <c r="D199" s="26">
        <v>1</v>
      </c>
      <c r="E199" s="51" t="s">
        <v>315</v>
      </c>
      <c r="F199" s="49"/>
      <c r="G199" s="47"/>
      <c r="H199" s="47"/>
      <c r="I199" s="47"/>
      <c r="J199" s="47"/>
      <c r="K199" s="47"/>
      <c r="L199" s="47"/>
      <c r="M199" s="47"/>
      <c r="N199" s="50"/>
      <c r="O199" s="69">
        <f t="shared" si="141"/>
        <v>57</v>
      </c>
      <c r="P199" s="70">
        <f t="shared" si="142"/>
        <v>64</v>
      </c>
      <c r="Q199" s="13" t="str">
        <f t="shared" si="143"/>
        <v/>
      </c>
      <c r="R199" s="13" t="str">
        <f t="shared" si="144"/>
        <v/>
      </c>
      <c r="S199" s="13" t="str">
        <f t="shared" si="145"/>
        <v/>
      </c>
      <c r="T199" s="13" t="str">
        <f t="shared" si="146"/>
        <v/>
      </c>
      <c r="U199" s="13" t="str">
        <f t="shared" si="147"/>
        <v/>
      </c>
      <c r="V199" s="13" t="str">
        <f t="shared" si="148"/>
        <v/>
      </c>
      <c r="W199" s="13" t="str">
        <f t="shared" si="149"/>
        <v/>
      </c>
      <c r="X199" s="13" t="str">
        <f t="shared" si="150"/>
        <v/>
      </c>
      <c r="Y199" s="13" t="str">
        <f t="shared" si="151"/>
        <v/>
      </c>
      <c r="Z199" s="58" t="str">
        <f t="shared" si="152"/>
        <v/>
      </c>
      <c r="AA199" s="186" t="str">
        <f t="shared" si="153"/>
        <v/>
      </c>
      <c r="AB199" s="186" t="str">
        <f t="shared" si="154"/>
        <v/>
      </c>
      <c r="AC199" s="186" t="str">
        <f t="shared" si="155"/>
        <v/>
      </c>
      <c r="AD199" s="186" t="str">
        <f t="shared" si="156"/>
        <v/>
      </c>
      <c r="AE199" s="186" t="str">
        <f t="shared" si="157"/>
        <v/>
      </c>
      <c r="AF199" s="186" t="str">
        <f t="shared" si="158"/>
        <v/>
      </c>
      <c r="AG199" s="59" t="str">
        <f t="shared" si="159"/>
        <v/>
      </c>
      <c r="AH199" s="58">
        <f t="shared" si="160"/>
        <v>0</v>
      </c>
      <c r="AI199" s="88" t="str">
        <f>IF(ISNUMBER(I199),IF(AND(I199&lt;$H199,$H199&gt;$AH199),IF(I199&gt;$AH199,($H199-I199)*Constants!$G$9,($H199-$AH199)*Constants!$G$9),0),"")</f>
        <v/>
      </c>
      <c r="AJ199" s="88" t="str">
        <f>IF(ISNUMBER(J199),IF(AND(J199&lt;$H199,$H199&gt;$AH199),IF(J199&gt;$AH199,($H199-J199)*Constants!$G$9,($H199-$AH199)*Constants!$G$9),0),"")</f>
        <v/>
      </c>
      <c r="AK199" s="88" t="str">
        <f>IF(ISNUMBER(K199),IF(AND(K199&lt;$H199,$H199&gt;$AH199),IF(K199&gt;$AH199,($H199-K199)*Constants!$G$9,($H199-$AH199)*Constants!$G$9),0),"")</f>
        <v/>
      </c>
      <c r="AL199" s="88" t="str">
        <f>IF(ISNUMBER(L199),IF(AND(L199&lt;$H199,$H199&gt;$AH199),IF(L199&gt;$AH199,($H199-L199)*Constants!$G$9,($H199-$AH199)*Constants!$G$9),0),"")</f>
        <v/>
      </c>
      <c r="AM199" s="88" t="str">
        <f>IF(ISNUMBER(M199),IF(AND(M199&lt;$H199,$H199&gt;$AH199),IF(M199&gt;$AH199,($H199-M199)*Constants!$G$9,($H199-$AH199)*Constants!$G$9),0),"")</f>
        <v/>
      </c>
      <c r="AN199" s="88" t="str">
        <f>IF(ISNUMBER(N199),IF(AND(N199&lt;$H199,$H199&gt;$AH199),IF(N199&gt;$AH199,($H199-N199)*Constants!$G$9,($H199-$AH199)*Constants!$G$9),0),"")</f>
        <v/>
      </c>
      <c r="AO199" s="88" t="str">
        <f>IF(ISNUMBER(I199),IF(AND(I199&lt;$H199,I199&lt;$AH199),IF($H199&gt;$AH199,($AH199-I199)*Constants!$G$10,($H199-I199)*Constants!$G$10),0),"")</f>
        <v/>
      </c>
      <c r="AP199" s="88" t="str">
        <f>IF(ISNUMBER(J199),IF(AND(J199&lt;$H199,J199&lt;$AH199),IF($H199&gt;$AH199,($AH199-J199)*Constants!$G$10,($H199-J199)*Constants!$G$10),0),"")</f>
        <v/>
      </c>
      <c r="AQ199" s="88" t="str">
        <f>IF(ISNUMBER(K199),IF(AND(K199&lt;$H199,K199&lt;$AH199),IF($H199&gt;$AH199,($AH199-K199)*Constants!$G$10,($H199-K199)*Constants!$G$10),0),"")</f>
        <v/>
      </c>
      <c r="AR199" s="88" t="str">
        <f>IF(ISNUMBER(L199),IF(AND(L199&lt;$H199,L199&lt;$AH199),IF($H199&gt;$AH199,($AH199-L199)*Constants!$G$10,($H199-L199)*Constants!$G$10),0),"")</f>
        <v/>
      </c>
      <c r="AS199" s="88" t="str">
        <f>IF(ISNUMBER(M199),IF(AND(M199&lt;$H199,M199&lt;$AH199),IF($H199&gt;$AH199,($AH199-M199)*Constants!$G$10,($H199-M199)*Constants!$G$10),0),"")</f>
        <v/>
      </c>
      <c r="AT199" s="88" t="str">
        <f>IF(ISNUMBER(N199),IF(AND(N199&lt;$H199,N199&lt;$AH199),IF($H199&gt;$AH199,($AH199-N199)*Constants!$G$10,($H199-N199)*Constants!$G$10),0),"")</f>
        <v/>
      </c>
      <c r="AU199" s="88" t="str">
        <f>IF(ISNUMBER(I199),IF(T199="C",(I199-Constants!$E$15-Constants!$E$14)*Constants!$G$11,0),"")</f>
        <v/>
      </c>
      <c r="AV199" s="88" t="str">
        <f>IF(ISNUMBER(J199),IF(U199="C",(J199-Constants!$E$15-Constants!$E$14)*Constants!$G$11,0),"")</f>
        <v/>
      </c>
      <c r="AW199" s="88" t="str">
        <f>IF(ISNUMBER(K199),IF(V199="C",(K199-Constants!$E$15-Constants!$E$14)*Constants!$G$11,0),"")</f>
        <v/>
      </c>
      <c r="AX199" s="88" t="str">
        <f>IF(ISNUMBER(L199),IF(W199="C",(L199-Constants!$E$15-Constants!$E$14)*Constants!$G$11,0),"")</f>
        <v/>
      </c>
      <c r="AY199" s="88" t="str">
        <f>IF(ISNUMBER(M199),IF(X199="C",(M199-Constants!$E$15-Constants!$E$14)*Constants!$G$11,0),"")</f>
        <v/>
      </c>
      <c r="AZ199" s="88" t="str">
        <f>IF(ISNUMBER(N199),IF(Y199="C",(N199-Constants!$E$15-Constants!$E$14)*Constants!$G$11,0),"")</f>
        <v/>
      </c>
      <c r="BA199" s="88" t="str">
        <f t="shared" si="161"/>
        <v/>
      </c>
      <c r="BB199" s="88" t="str">
        <f t="shared" si="162"/>
        <v/>
      </c>
      <c r="BC199" s="88" t="str">
        <f t="shared" si="163"/>
        <v/>
      </c>
      <c r="BD199" s="88" t="str">
        <f t="shared" si="163"/>
        <v/>
      </c>
      <c r="BE199" s="88" t="str">
        <f t="shared" si="164"/>
        <v/>
      </c>
      <c r="BF199" s="62" t="str">
        <f t="shared" si="165"/>
        <v/>
      </c>
      <c r="BG199" s="128" t="str">
        <f t="shared" si="132"/>
        <v/>
      </c>
      <c r="BH199" s="129" t="str">
        <f t="shared" si="133"/>
        <v/>
      </c>
      <c r="BI199" s="129" t="str">
        <f t="shared" si="134"/>
        <v/>
      </c>
      <c r="BJ199" s="129" t="str">
        <f t="shared" si="135"/>
        <v/>
      </c>
      <c r="BK199" s="129" t="str">
        <f t="shared" si="136"/>
        <v/>
      </c>
      <c r="BL199" s="129" t="str">
        <f t="shared" si="137"/>
        <v/>
      </c>
      <c r="BM199" s="129" t="str">
        <f t="shared" si="138"/>
        <v/>
      </c>
      <c r="BN199" s="129" t="str">
        <f t="shared" si="139"/>
        <v/>
      </c>
      <c r="BO199" s="130" t="str">
        <f t="shared" si="140"/>
        <v/>
      </c>
      <c r="BP199" s="18"/>
    </row>
    <row r="200" spans="1:68" x14ac:dyDescent="0.35">
      <c r="A200" s="32"/>
      <c r="B200" s="40"/>
      <c r="C200" s="14"/>
      <c r="D200" s="26">
        <v>1</v>
      </c>
      <c r="E200" s="51" t="s">
        <v>315</v>
      </c>
      <c r="F200" s="49"/>
      <c r="G200" s="47"/>
      <c r="H200" s="47"/>
      <c r="I200" s="47"/>
      <c r="J200" s="47"/>
      <c r="K200" s="47"/>
      <c r="L200" s="47"/>
      <c r="M200" s="47"/>
      <c r="N200" s="50"/>
      <c r="O200" s="69">
        <f t="shared" si="141"/>
        <v>57</v>
      </c>
      <c r="P200" s="70">
        <f t="shared" si="142"/>
        <v>64</v>
      </c>
      <c r="Q200" s="13" t="str">
        <f t="shared" si="143"/>
        <v/>
      </c>
      <c r="R200" s="13" t="str">
        <f t="shared" si="144"/>
        <v/>
      </c>
      <c r="S200" s="13" t="str">
        <f t="shared" si="145"/>
        <v/>
      </c>
      <c r="T200" s="13" t="str">
        <f t="shared" si="146"/>
        <v/>
      </c>
      <c r="U200" s="13" t="str">
        <f t="shared" si="147"/>
        <v/>
      </c>
      <c r="V200" s="13" t="str">
        <f t="shared" si="148"/>
        <v/>
      </c>
      <c r="W200" s="13" t="str">
        <f t="shared" si="149"/>
        <v/>
      </c>
      <c r="X200" s="13" t="str">
        <f t="shared" si="150"/>
        <v/>
      </c>
      <c r="Y200" s="13" t="str">
        <f t="shared" si="151"/>
        <v/>
      </c>
      <c r="Z200" s="58" t="str">
        <f t="shared" si="152"/>
        <v/>
      </c>
      <c r="AA200" s="186" t="str">
        <f t="shared" si="153"/>
        <v/>
      </c>
      <c r="AB200" s="186" t="str">
        <f t="shared" si="154"/>
        <v/>
      </c>
      <c r="AC200" s="186" t="str">
        <f t="shared" si="155"/>
        <v/>
      </c>
      <c r="AD200" s="186" t="str">
        <f t="shared" si="156"/>
        <v/>
      </c>
      <c r="AE200" s="186" t="str">
        <f t="shared" si="157"/>
        <v/>
      </c>
      <c r="AF200" s="186" t="str">
        <f t="shared" si="158"/>
        <v/>
      </c>
      <c r="AG200" s="59" t="str">
        <f t="shared" si="159"/>
        <v/>
      </c>
      <c r="AH200" s="58">
        <f t="shared" si="160"/>
        <v>0</v>
      </c>
      <c r="AI200" s="88" t="str">
        <f>IF(ISNUMBER(I200),IF(AND(I200&lt;$H200,$H200&gt;$AH200),IF(I200&gt;$AH200,($H200-I200)*Constants!$G$9,($H200-$AH200)*Constants!$G$9),0),"")</f>
        <v/>
      </c>
      <c r="AJ200" s="88" t="str">
        <f>IF(ISNUMBER(J200),IF(AND(J200&lt;$H200,$H200&gt;$AH200),IF(J200&gt;$AH200,($H200-J200)*Constants!$G$9,($H200-$AH200)*Constants!$G$9),0),"")</f>
        <v/>
      </c>
      <c r="AK200" s="88" t="str">
        <f>IF(ISNUMBER(K200),IF(AND(K200&lt;$H200,$H200&gt;$AH200),IF(K200&gt;$AH200,($H200-K200)*Constants!$G$9,($H200-$AH200)*Constants!$G$9),0),"")</f>
        <v/>
      </c>
      <c r="AL200" s="88" t="str">
        <f>IF(ISNUMBER(L200),IF(AND(L200&lt;$H200,$H200&gt;$AH200),IF(L200&gt;$AH200,($H200-L200)*Constants!$G$9,($H200-$AH200)*Constants!$G$9),0),"")</f>
        <v/>
      </c>
      <c r="AM200" s="88" t="str">
        <f>IF(ISNUMBER(M200),IF(AND(M200&lt;$H200,$H200&gt;$AH200),IF(M200&gt;$AH200,($H200-M200)*Constants!$G$9,($H200-$AH200)*Constants!$G$9),0),"")</f>
        <v/>
      </c>
      <c r="AN200" s="88" t="str">
        <f>IF(ISNUMBER(N200),IF(AND(N200&lt;$H200,$H200&gt;$AH200),IF(N200&gt;$AH200,($H200-N200)*Constants!$G$9,($H200-$AH200)*Constants!$G$9),0),"")</f>
        <v/>
      </c>
      <c r="AO200" s="88" t="str">
        <f>IF(ISNUMBER(I200),IF(AND(I200&lt;$H200,I200&lt;$AH200),IF($H200&gt;$AH200,($AH200-I200)*Constants!$G$10,($H200-I200)*Constants!$G$10),0),"")</f>
        <v/>
      </c>
      <c r="AP200" s="88" t="str">
        <f>IF(ISNUMBER(J200),IF(AND(J200&lt;$H200,J200&lt;$AH200),IF($H200&gt;$AH200,($AH200-J200)*Constants!$G$10,($H200-J200)*Constants!$G$10),0),"")</f>
        <v/>
      </c>
      <c r="AQ200" s="88" t="str">
        <f>IF(ISNUMBER(K200),IF(AND(K200&lt;$H200,K200&lt;$AH200),IF($H200&gt;$AH200,($AH200-K200)*Constants!$G$10,($H200-K200)*Constants!$G$10),0),"")</f>
        <v/>
      </c>
      <c r="AR200" s="88" t="str">
        <f>IF(ISNUMBER(L200),IF(AND(L200&lt;$H200,L200&lt;$AH200),IF($H200&gt;$AH200,($AH200-L200)*Constants!$G$10,($H200-L200)*Constants!$G$10),0),"")</f>
        <v/>
      </c>
      <c r="AS200" s="88" t="str">
        <f>IF(ISNUMBER(M200),IF(AND(M200&lt;$H200,M200&lt;$AH200),IF($H200&gt;$AH200,($AH200-M200)*Constants!$G$10,($H200-M200)*Constants!$G$10),0),"")</f>
        <v/>
      </c>
      <c r="AT200" s="88" t="str">
        <f>IF(ISNUMBER(N200),IF(AND(N200&lt;$H200,N200&lt;$AH200),IF($H200&gt;$AH200,($AH200-N200)*Constants!$G$10,($H200-N200)*Constants!$G$10),0),"")</f>
        <v/>
      </c>
      <c r="AU200" s="88" t="str">
        <f>IF(ISNUMBER(I200),IF(T200="C",(I200-Constants!$E$15-Constants!$E$14)*Constants!$G$11,0),"")</f>
        <v/>
      </c>
      <c r="AV200" s="88" t="str">
        <f>IF(ISNUMBER(J200),IF(U200="C",(J200-Constants!$E$15-Constants!$E$14)*Constants!$G$11,0),"")</f>
        <v/>
      </c>
      <c r="AW200" s="88" t="str">
        <f>IF(ISNUMBER(K200),IF(V200="C",(K200-Constants!$E$15-Constants!$E$14)*Constants!$G$11,0),"")</f>
        <v/>
      </c>
      <c r="AX200" s="88" t="str">
        <f>IF(ISNUMBER(L200),IF(W200="C",(L200-Constants!$E$15-Constants!$E$14)*Constants!$G$11,0),"")</f>
        <v/>
      </c>
      <c r="AY200" s="88" t="str">
        <f>IF(ISNUMBER(M200),IF(X200="C",(M200-Constants!$E$15-Constants!$E$14)*Constants!$G$11,0),"")</f>
        <v/>
      </c>
      <c r="AZ200" s="88" t="str">
        <f>IF(ISNUMBER(N200),IF(Y200="C",(N200-Constants!$E$15-Constants!$E$14)*Constants!$G$11,0),"")</f>
        <v/>
      </c>
      <c r="BA200" s="88" t="str">
        <f t="shared" si="161"/>
        <v/>
      </c>
      <c r="BB200" s="88" t="str">
        <f t="shared" si="162"/>
        <v/>
      </c>
      <c r="BC200" s="88" t="str">
        <f t="shared" si="163"/>
        <v/>
      </c>
      <c r="BD200" s="88" t="str">
        <f t="shared" si="163"/>
        <v/>
      </c>
      <c r="BE200" s="88" t="str">
        <f t="shared" si="164"/>
        <v/>
      </c>
      <c r="BF200" s="62" t="str">
        <f t="shared" si="165"/>
        <v/>
      </c>
      <c r="BG200" s="128" t="str">
        <f t="shared" si="132"/>
        <v/>
      </c>
      <c r="BH200" s="129" t="str">
        <f t="shared" si="133"/>
        <v/>
      </c>
      <c r="BI200" s="129" t="str">
        <f t="shared" si="134"/>
        <v/>
      </c>
      <c r="BJ200" s="129" t="str">
        <f t="shared" si="135"/>
        <v/>
      </c>
      <c r="BK200" s="129" t="str">
        <f t="shared" si="136"/>
        <v/>
      </c>
      <c r="BL200" s="129" t="str">
        <f t="shared" si="137"/>
        <v/>
      </c>
      <c r="BM200" s="129" t="str">
        <f t="shared" si="138"/>
        <v/>
      </c>
      <c r="BN200" s="129" t="str">
        <f t="shared" si="139"/>
        <v/>
      </c>
      <c r="BO200" s="130" t="str">
        <f t="shared" si="140"/>
        <v/>
      </c>
      <c r="BP200" s="18"/>
    </row>
    <row r="201" spans="1:68" x14ac:dyDescent="0.35">
      <c r="A201" s="32"/>
      <c r="B201" s="40"/>
      <c r="C201" s="14"/>
      <c r="D201" s="26">
        <v>1</v>
      </c>
      <c r="E201" s="51" t="s">
        <v>315</v>
      </c>
      <c r="F201" s="49"/>
      <c r="G201" s="47"/>
      <c r="H201" s="47"/>
      <c r="I201" s="47"/>
      <c r="J201" s="47"/>
      <c r="K201" s="47"/>
      <c r="L201" s="47"/>
      <c r="M201" s="47"/>
      <c r="N201" s="50"/>
      <c r="O201" s="69">
        <f t="shared" si="141"/>
        <v>57</v>
      </c>
      <c r="P201" s="70">
        <f t="shared" si="142"/>
        <v>64</v>
      </c>
      <c r="Q201" s="13" t="str">
        <f t="shared" si="143"/>
        <v/>
      </c>
      <c r="R201" s="13" t="str">
        <f t="shared" si="144"/>
        <v/>
      </c>
      <c r="S201" s="13" t="str">
        <f t="shared" si="145"/>
        <v/>
      </c>
      <c r="T201" s="13" t="str">
        <f t="shared" si="146"/>
        <v/>
      </c>
      <c r="U201" s="13" t="str">
        <f t="shared" si="147"/>
        <v/>
      </c>
      <c r="V201" s="13" t="str">
        <f t="shared" si="148"/>
        <v/>
      </c>
      <c r="W201" s="13" t="str">
        <f t="shared" si="149"/>
        <v/>
      </c>
      <c r="X201" s="13" t="str">
        <f t="shared" si="150"/>
        <v/>
      </c>
      <c r="Y201" s="13" t="str">
        <f t="shared" si="151"/>
        <v/>
      </c>
      <c r="Z201" s="58" t="str">
        <f t="shared" si="152"/>
        <v/>
      </c>
      <c r="AA201" s="186" t="str">
        <f t="shared" si="153"/>
        <v/>
      </c>
      <c r="AB201" s="186" t="str">
        <f t="shared" si="154"/>
        <v/>
      </c>
      <c r="AC201" s="186" t="str">
        <f t="shared" si="155"/>
        <v/>
      </c>
      <c r="AD201" s="186" t="str">
        <f t="shared" si="156"/>
        <v/>
      </c>
      <c r="AE201" s="186" t="str">
        <f t="shared" si="157"/>
        <v/>
      </c>
      <c r="AF201" s="186" t="str">
        <f t="shared" si="158"/>
        <v/>
      </c>
      <c r="AG201" s="59" t="str">
        <f t="shared" si="159"/>
        <v/>
      </c>
      <c r="AH201" s="58">
        <f t="shared" si="160"/>
        <v>0</v>
      </c>
      <c r="AI201" s="88" t="str">
        <f>IF(ISNUMBER(I201),IF(AND(I201&lt;$H201,$H201&gt;$AH201),IF(I201&gt;$AH201,($H201-I201)*Constants!$G$9,($H201-$AH201)*Constants!$G$9),0),"")</f>
        <v/>
      </c>
      <c r="AJ201" s="88" t="str">
        <f>IF(ISNUMBER(J201),IF(AND(J201&lt;$H201,$H201&gt;$AH201),IF(J201&gt;$AH201,($H201-J201)*Constants!$G$9,($H201-$AH201)*Constants!$G$9),0),"")</f>
        <v/>
      </c>
      <c r="AK201" s="88" t="str">
        <f>IF(ISNUMBER(K201),IF(AND(K201&lt;$H201,$H201&gt;$AH201),IF(K201&gt;$AH201,($H201-K201)*Constants!$G$9,($H201-$AH201)*Constants!$G$9),0),"")</f>
        <v/>
      </c>
      <c r="AL201" s="88" t="str">
        <f>IF(ISNUMBER(L201),IF(AND(L201&lt;$H201,$H201&gt;$AH201),IF(L201&gt;$AH201,($H201-L201)*Constants!$G$9,($H201-$AH201)*Constants!$G$9),0),"")</f>
        <v/>
      </c>
      <c r="AM201" s="88" t="str">
        <f>IF(ISNUMBER(M201),IF(AND(M201&lt;$H201,$H201&gt;$AH201),IF(M201&gt;$AH201,($H201-M201)*Constants!$G$9,($H201-$AH201)*Constants!$G$9),0),"")</f>
        <v/>
      </c>
      <c r="AN201" s="88" t="str">
        <f>IF(ISNUMBER(N201),IF(AND(N201&lt;$H201,$H201&gt;$AH201),IF(N201&gt;$AH201,($H201-N201)*Constants!$G$9,($H201-$AH201)*Constants!$G$9),0),"")</f>
        <v/>
      </c>
      <c r="AO201" s="88" t="str">
        <f>IF(ISNUMBER(I201),IF(AND(I201&lt;$H201,I201&lt;$AH201),IF($H201&gt;$AH201,($AH201-I201)*Constants!$G$10,($H201-I201)*Constants!$G$10),0),"")</f>
        <v/>
      </c>
      <c r="AP201" s="88" t="str">
        <f>IF(ISNUMBER(J201),IF(AND(J201&lt;$H201,J201&lt;$AH201),IF($H201&gt;$AH201,($AH201-J201)*Constants!$G$10,($H201-J201)*Constants!$G$10),0),"")</f>
        <v/>
      </c>
      <c r="AQ201" s="88" t="str">
        <f>IF(ISNUMBER(K201),IF(AND(K201&lt;$H201,K201&lt;$AH201),IF($H201&gt;$AH201,($AH201-K201)*Constants!$G$10,($H201-K201)*Constants!$G$10),0),"")</f>
        <v/>
      </c>
      <c r="AR201" s="88" t="str">
        <f>IF(ISNUMBER(L201),IF(AND(L201&lt;$H201,L201&lt;$AH201),IF($H201&gt;$AH201,($AH201-L201)*Constants!$G$10,($H201-L201)*Constants!$G$10),0),"")</f>
        <v/>
      </c>
      <c r="AS201" s="88" t="str">
        <f>IF(ISNUMBER(M201),IF(AND(M201&lt;$H201,M201&lt;$AH201),IF($H201&gt;$AH201,($AH201-M201)*Constants!$G$10,($H201-M201)*Constants!$G$10),0),"")</f>
        <v/>
      </c>
      <c r="AT201" s="88" t="str">
        <f>IF(ISNUMBER(N201),IF(AND(N201&lt;$H201,N201&lt;$AH201),IF($H201&gt;$AH201,($AH201-N201)*Constants!$G$10,($H201-N201)*Constants!$G$10),0),"")</f>
        <v/>
      </c>
      <c r="AU201" s="88" t="str">
        <f>IF(ISNUMBER(I201),IF(T201="C",(I201-Constants!$E$15-Constants!$E$14)*Constants!$G$11,0),"")</f>
        <v/>
      </c>
      <c r="AV201" s="88" t="str">
        <f>IF(ISNUMBER(J201),IF(U201="C",(J201-Constants!$E$15-Constants!$E$14)*Constants!$G$11,0),"")</f>
        <v/>
      </c>
      <c r="AW201" s="88" t="str">
        <f>IF(ISNUMBER(K201),IF(V201="C",(K201-Constants!$E$15-Constants!$E$14)*Constants!$G$11,0),"")</f>
        <v/>
      </c>
      <c r="AX201" s="88" t="str">
        <f>IF(ISNUMBER(L201),IF(W201="C",(L201-Constants!$E$15-Constants!$E$14)*Constants!$G$11,0),"")</f>
        <v/>
      </c>
      <c r="AY201" s="88" t="str">
        <f>IF(ISNUMBER(M201),IF(X201="C",(M201-Constants!$E$15-Constants!$E$14)*Constants!$G$11,0),"")</f>
        <v/>
      </c>
      <c r="AZ201" s="88" t="str">
        <f>IF(ISNUMBER(N201),IF(Y201="C",(N201-Constants!$E$15-Constants!$E$14)*Constants!$G$11,0),"")</f>
        <v/>
      </c>
      <c r="BA201" s="88" t="str">
        <f t="shared" si="161"/>
        <v/>
      </c>
      <c r="BB201" s="88" t="str">
        <f t="shared" si="162"/>
        <v/>
      </c>
      <c r="BC201" s="88" t="str">
        <f t="shared" si="163"/>
        <v/>
      </c>
      <c r="BD201" s="88" t="str">
        <f t="shared" si="163"/>
        <v/>
      </c>
      <c r="BE201" s="88" t="str">
        <f t="shared" si="164"/>
        <v/>
      </c>
      <c r="BF201" s="62" t="str">
        <f t="shared" si="165"/>
        <v/>
      </c>
      <c r="BG201" s="128" t="str">
        <f t="shared" si="132"/>
        <v/>
      </c>
      <c r="BH201" s="129" t="str">
        <f t="shared" si="133"/>
        <v/>
      </c>
      <c r="BI201" s="129" t="str">
        <f t="shared" si="134"/>
        <v/>
      </c>
      <c r="BJ201" s="129" t="str">
        <f t="shared" si="135"/>
        <v/>
      </c>
      <c r="BK201" s="129" t="str">
        <f t="shared" si="136"/>
        <v/>
      </c>
      <c r="BL201" s="129" t="str">
        <f t="shared" si="137"/>
        <v/>
      </c>
      <c r="BM201" s="129" t="str">
        <f t="shared" si="138"/>
        <v/>
      </c>
      <c r="BN201" s="129" t="str">
        <f t="shared" si="139"/>
        <v/>
      </c>
      <c r="BO201" s="130" t="str">
        <f t="shared" si="140"/>
        <v/>
      </c>
      <c r="BP201" s="18"/>
    </row>
    <row r="202" spans="1:68" ht="15" thickBot="1" x14ac:dyDescent="0.4">
      <c r="A202" s="79"/>
      <c r="B202" s="56"/>
      <c r="C202" s="44"/>
      <c r="D202" s="52">
        <v>1</v>
      </c>
      <c r="E202" s="53" t="s">
        <v>315</v>
      </c>
      <c r="F202" s="66"/>
      <c r="G202" s="67"/>
      <c r="H202" s="67"/>
      <c r="I202" s="67"/>
      <c r="J202" s="67"/>
      <c r="K202" s="67"/>
      <c r="L202" s="67"/>
      <c r="M202" s="67"/>
      <c r="N202" s="68"/>
      <c r="O202" s="71">
        <f t="shared" si="141"/>
        <v>57</v>
      </c>
      <c r="P202" s="72">
        <f t="shared" si="142"/>
        <v>64</v>
      </c>
      <c r="Q202" s="57" t="str">
        <f t="shared" si="143"/>
        <v/>
      </c>
      <c r="R202" s="57" t="str">
        <f t="shared" si="144"/>
        <v/>
      </c>
      <c r="S202" s="57" t="str">
        <f t="shared" si="145"/>
        <v/>
      </c>
      <c r="T202" s="57" t="str">
        <f t="shared" si="146"/>
        <v/>
      </c>
      <c r="U202" s="57" t="str">
        <f t="shared" si="147"/>
        <v/>
      </c>
      <c r="V202" s="57" t="str">
        <f t="shared" si="148"/>
        <v/>
      </c>
      <c r="W202" s="57" t="str">
        <f t="shared" si="149"/>
        <v/>
      </c>
      <c r="X202" s="57" t="str">
        <f t="shared" si="150"/>
        <v/>
      </c>
      <c r="Y202" s="57" t="str">
        <f t="shared" si="151"/>
        <v/>
      </c>
      <c r="Z202" s="63" t="str">
        <f t="shared" si="152"/>
        <v/>
      </c>
      <c r="AA202" s="74" t="str">
        <f t="shared" si="153"/>
        <v/>
      </c>
      <c r="AB202" s="74" t="str">
        <f t="shared" si="154"/>
        <v/>
      </c>
      <c r="AC202" s="74" t="str">
        <f t="shared" si="155"/>
        <v/>
      </c>
      <c r="AD202" s="74" t="str">
        <f t="shared" si="156"/>
        <v/>
      </c>
      <c r="AE202" s="74" t="str">
        <f t="shared" si="157"/>
        <v/>
      </c>
      <c r="AF202" s="74" t="str">
        <f t="shared" si="158"/>
        <v/>
      </c>
      <c r="AG202" s="75" t="str">
        <f t="shared" si="159"/>
        <v/>
      </c>
      <c r="AH202" s="63">
        <f t="shared" si="160"/>
        <v>0</v>
      </c>
      <c r="AI202" s="64" t="str">
        <f>IF(ISNUMBER(I202),IF(AND(I202&lt;$H202,$H202&gt;$AH202),IF(I202&gt;$AH202,($H202-I202)*Constants!$G$9,($H202-$AH202)*Constants!$G$9),0),"")</f>
        <v/>
      </c>
      <c r="AJ202" s="64" t="str">
        <f>IF(ISNUMBER(J202),IF(AND(J202&lt;$H202,$H202&gt;$AH202),IF(J202&gt;$AH202,($H202-J202)*Constants!$G$9,($H202-$AH202)*Constants!$G$9),0),"")</f>
        <v/>
      </c>
      <c r="AK202" s="64" t="str">
        <f>IF(ISNUMBER(K202),IF(AND(K202&lt;$H202,$H202&gt;$AH202),IF(K202&gt;$AH202,($H202-K202)*Constants!$G$9,($H202-$AH202)*Constants!$G$9),0),"")</f>
        <v/>
      </c>
      <c r="AL202" s="64" t="str">
        <f>IF(ISNUMBER(L202),IF(AND(L202&lt;$H202,$H202&gt;$AH202),IF(L202&gt;$AH202,($H202-L202)*Constants!$G$9,($H202-$AH202)*Constants!$G$9),0),"")</f>
        <v/>
      </c>
      <c r="AM202" s="64" t="str">
        <f>IF(ISNUMBER(M202),IF(AND(M202&lt;$H202,$H202&gt;$AH202),IF(M202&gt;$AH202,($H202-M202)*Constants!$G$9,($H202-$AH202)*Constants!$G$9),0),"")</f>
        <v/>
      </c>
      <c r="AN202" s="64" t="str">
        <f>IF(ISNUMBER(N202),IF(AND(N202&lt;$H202,$H202&gt;$AH202),IF(N202&gt;$AH202,($H202-N202)*Constants!$G$9,($H202-$AH202)*Constants!$G$9),0),"")</f>
        <v/>
      </c>
      <c r="AO202" s="64" t="str">
        <f>IF(ISNUMBER(I202),IF(AND(I202&lt;$H202,I202&lt;$AH202),IF($H202&gt;$AH202,($AH202-I202)*Constants!$G$10,($H202-I202)*Constants!$G$10),0),"")</f>
        <v/>
      </c>
      <c r="AP202" s="64" t="str">
        <f>IF(ISNUMBER(J202),IF(AND(J202&lt;$H202,J202&lt;$AH202),IF($H202&gt;$AH202,($AH202-J202)*Constants!$G$10,($H202-J202)*Constants!$G$10),0),"")</f>
        <v/>
      </c>
      <c r="AQ202" s="64" t="str">
        <f>IF(ISNUMBER(K202),IF(AND(K202&lt;$H202,K202&lt;$AH202),IF($H202&gt;$AH202,($AH202-K202)*Constants!$G$10,($H202-K202)*Constants!$G$10),0),"")</f>
        <v/>
      </c>
      <c r="AR202" s="64" t="str">
        <f>IF(ISNUMBER(L202),IF(AND(L202&lt;$H202,L202&lt;$AH202),IF($H202&gt;$AH202,($AH202-L202)*Constants!$G$10,($H202-L202)*Constants!$G$10),0),"")</f>
        <v/>
      </c>
      <c r="AS202" s="64" t="str">
        <f>IF(ISNUMBER(M202),IF(AND(M202&lt;$H202,M202&lt;$AH202),IF($H202&gt;$AH202,($AH202-M202)*Constants!$G$10,($H202-M202)*Constants!$G$10),0),"")</f>
        <v/>
      </c>
      <c r="AT202" s="64" t="str">
        <f>IF(ISNUMBER(N202),IF(AND(N202&lt;$H202,N202&lt;$AH202),IF($H202&gt;$AH202,($AH202-N202)*Constants!$G$10,($H202-N202)*Constants!$G$10),0),"")</f>
        <v/>
      </c>
      <c r="AU202" s="64" t="str">
        <f>IF(ISNUMBER(I202),IF(T202="C",(I202-Constants!$E$15-Constants!$E$14)*Constants!$G$11,0),"")</f>
        <v/>
      </c>
      <c r="AV202" s="64" t="str">
        <f>IF(ISNUMBER(J202),IF(U202="C",(J202-Constants!$E$15-Constants!$E$14)*Constants!$G$11,0),"")</f>
        <v/>
      </c>
      <c r="AW202" s="64" t="str">
        <f>IF(ISNUMBER(K202),IF(V202="C",(K202-Constants!$E$15-Constants!$E$14)*Constants!$G$11,0),"")</f>
        <v/>
      </c>
      <c r="AX202" s="64" t="str">
        <f>IF(ISNUMBER(L202),IF(W202="C",(L202-Constants!$E$15-Constants!$E$14)*Constants!$G$11,0),"")</f>
        <v/>
      </c>
      <c r="AY202" s="64" t="str">
        <f>IF(ISNUMBER(M202),IF(X202="C",(M202-Constants!$E$15-Constants!$E$14)*Constants!$G$11,0),"")</f>
        <v/>
      </c>
      <c r="AZ202" s="64" t="str">
        <f>IF(ISNUMBER(N202),IF(Y202="C",(N202-Constants!$E$15-Constants!$E$14)*Constants!$G$11,0),"")</f>
        <v/>
      </c>
      <c r="BA202" s="64" t="str">
        <f t="shared" si="161"/>
        <v/>
      </c>
      <c r="BB202" s="64" t="str">
        <f t="shared" si="162"/>
        <v/>
      </c>
      <c r="BC202" s="64" t="str">
        <f t="shared" si="163"/>
        <v/>
      </c>
      <c r="BD202" s="88" t="str">
        <f t="shared" si="163"/>
        <v/>
      </c>
      <c r="BE202" s="64" t="str">
        <f t="shared" si="164"/>
        <v/>
      </c>
      <c r="BF202" s="65" t="str">
        <f t="shared" si="165"/>
        <v/>
      </c>
      <c r="BG202" s="131" t="str">
        <f t="shared" si="132"/>
        <v/>
      </c>
      <c r="BH202" s="132" t="str">
        <f t="shared" si="133"/>
        <v/>
      </c>
      <c r="BI202" s="132" t="str">
        <f t="shared" si="134"/>
        <v/>
      </c>
      <c r="BJ202" s="132" t="str">
        <f t="shared" si="135"/>
        <v/>
      </c>
      <c r="BK202" s="132" t="str">
        <f t="shared" si="136"/>
        <v/>
      </c>
      <c r="BL202" s="132" t="str">
        <f t="shared" si="137"/>
        <v/>
      </c>
      <c r="BM202" s="132" t="str">
        <f t="shared" si="138"/>
        <v/>
      </c>
      <c r="BN202" s="132" t="str">
        <f t="shared" si="139"/>
        <v/>
      </c>
      <c r="BO202" s="133" t="str">
        <f t="shared" si="140"/>
        <v/>
      </c>
      <c r="BP202" s="18"/>
    </row>
  </sheetData>
  <sheetProtection sheet="1" objects="1" scenarios="1" selectLockedCells="1"/>
  <mergeCells count="8">
    <mergeCell ref="A1:C1"/>
    <mergeCell ref="F1:N1"/>
    <mergeCell ref="O1:P1"/>
    <mergeCell ref="BG1:BO1"/>
    <mergeCell ref="AH1:BF1"/>
    <mergeCell ref="Q1:Y1"/>
    <mergeCell ref="Z1:AA1"/>
    <mergeCell ref="AB1:AG1"/>
  </mergeCells>
  <phoneticPr fontId="2" type="noConversion"/>
  <conditionalFormatting sqref="A3:N202">
    <cfRule type="expression" dxfId="4" priority="1">
      <formula>$A3="gap"</formula>
    </cfRule>
  </conditionalFormatting>
  <conditionalFormatting sqref="F3:N202">
    <cfRule type="expression" dxfId="3" priority="8">
      <formula>Q3="A"</formula>
    </cfRule>
    <cfRule type="expression" dxfId="2" priority="9">
      <formula>Q3="B"</formula>
    </cfRule>
    <cfRule type="expression" dxfId="1" priority="10">
      <formula>Q3="C"</formula>
    </cfRule>
  </conditionalFormatting>
  <dataValidations count="3">
    <dataValidation type="decimal" allowBlank="1" showErrorMessage="1" errorTitle="Predicted noise levels" error="Only values between 30 dB and 90 dB allowed." sqref="F3:N202" xr:uid="{00000000-0002-0000-0300-000000000000}">
      <formula1>30</formula1>
      <formula2>90</formula2>
    </dataValidation>
    <dataValidation type="list" allowBlank="1" showInputMessage="1" showErrorMessage="1" sqref="E3:E202" xr:uid="{00000000-0002-0000-0300-000001000000}">
      <formula1>"New,Altered"</formula1>
    </dataValidation>
    <dataValidation type="list" allowBlank="1" showInputMessage="1" showErrorMessage="1" sqref="A3:A202" xr:uid="{41AA37B2-797A-4045-8C13-5837A2024FEB}">
      <formula1>"A,B,C,D,E,F,G,H,I,J,K,L,M,N,O,P,Q,R,S,T,gap"</formula1>
    </dataValidation>
  </dataValidations>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AA549-BD02-40C5-AACC-1E3C3089C69F}">
  <sheetPr codeName="Sheet9">
    <tabColor rgb="FF99CCFF"/>
    <pageSetUpPr autoPageBreaks="0"/>
  </sheetPr>
  <dimension ref="A1:N88"/>
  <sheetViews>
    <sheetView showGridLines="0" zoomScaleNormal="100" workbookViewId="0">
      <pane ySplit="1" topLeftCell="A2" activePane="bottomLeft" state="frozen"/>
      <selection pane="bottomLeft"/>
    </sheetView>
  </sheetViews>
  <sheetFormatPr defaultColWidth="8.7265625" defaultRowHeight="18" customHeight="1" x14ac:dyDescent="0.35"/>
  <cols>
    <col min="1" max="1" width="2" style="15" customWidth="1"/>
    <col min="2" max="2" width="16.26953125" style="15" customWidth="1"/>
    <col min="3" max="11" width="12.54296875" style="15" customWidth="1"/>
    <col min="12" max="13" width="2" style="15" customWidth="1"/>
    <col min="14" max="16384" width="8.7265625" style="15"/>
  </cols>
  <sheetData>
    <row r="1" spans="1:12" ht="18" customHeight="1" x14ac:dyDescent="0.35">
      <c r="A1" s="106"/>
      <c r="B1" s="16"/>
      <c r="C1" s="13" t="s">
        <v>316</v>
      </c>
      <c r="D1" s="13" t="s">
        <v>317</v>
      </c>
      <c r="E1" s="13" t="s">
        <v>318</v>
      </c>
      <c r="F1" s="30" t="s">
        <v>209</v>
      </c>
      <c r="G1" s="30" t="s">
        <v>210</v>
      </c>
      <c r="H1" s="30" t="s">
        <v>211</v>
      </c>
      <c r="I1" s="30" t="s">
        <v>212</v>
      </c>
      <c r="J1" s="30" t="s">
        <v>213</v>
      </c>
      <c r="K1" s="30" t="s">
        <v>214</v>
      </c>
    </row>
    <row r="2" spans="1:12" ht="18" customHeight="1" x14ac:dyDescent="0.45">
      <c r="A2" s="106"/>
      <c r="B2" s="152" t="s">
        <v>319</v>
      </c>
      <c r="C2" s="13"/>
      <c r="D2" s="13"/>
      <c r="E2" s="13"/>
      <c r="F2" s="30"/>
      <c r="G2" s="30"/>
      <c r="H2" s="30"/>
      <c r="I2" s="30"/>
      <c r="J2" s="30"/>
      <c r="K2" s="30"/>
    </row>
    <row r="3" spans="1:12" ht="18" customHeight="1" x14ac:dyDescent="0.35">
      <c r="A3" s="106"/>
      <c r="B3" s="16"/>
      <c r="C3" s="13"/>
      <c r="D3" s="13"/>
      <c r="E3" s="13"/>
      <c r="F3" s="30"/>
      <c r="G3" s="30"/>
      <c r="H3" s="30"/>
      <c r="I3" s="30"/>
      <c r="J3" s="30"/>
      <c r="K3" s="30"/>
    </row>
    <row r="4" spans="1:12" ht="18" customHeight="1" x14ac:dyDescent="0.35">
      <c r="A4" s="106"/>
      <c r="B4" s="22" t="s">
        <v>164</v>
      </c>
      <c r="C4" s="138"/>
      <c r="D4" s="22"/>
      <c r="E4" s="22"/>
      <c r="F4" s="30"/>
      <c r="G4" s="30"/>
      <c r="H4" s="30"/>
      <c r="I4" s="30"/>
      <c r="J4" s="30"/>
      <c r="K4" s="30"/>
    </row>
    <row r="5" spans="1:12" ht="18" customHeight="1" x14ac:dyDescent="0.35">
      <c r="A5" s="106"/>
      <c r="B5" s="16" t="s">
        <v>320</v>
      </c>
      <c r="C5" s="139" t="str">
        <f>IF(C9&gt;0,COUNTIF('Noise levels'!Q3:Q202,"A"),"")</f>
        <v/>
      </c>
      <c r="D5" s="116" t="str">
        <f>IF(D9&gt;0,COUNTIF('Noise levels'!R3:R202,"A"),"")</f>
        <v/>
      </c>
      <c r="E5" s="116" t="str">
        <f>IF(E9&gt;0,COUNTIF('Noise levels'!S3:S202,"A"),"")</f>
        <v/>
      </c>
      <c r="F5" s="191"/>
      <c r="G5" s="192"/>
      <c r="H5" s="192"/>
      <c r="I5" s="192"/>
      <c r="J5" s="192"/>
      <c r="K5" s="192"/>
      <c r="L5" s="143"/>
    </row>
    <row r="6" spans="1:12" ht="18" customHeight="1" x14ac:dyDescent="0.35">
      <c r="A6" s="106"/>
      <c r="B6" s="16" t="s">
        <v>321</v>
      </c>
      <c r="C6" s="140" t="str">
        <f>IF(C9&gt;0,COUNTIF('Noise levels'!Q3:Q202,"B"),"")</f>
        <v/>
      </c>
      <c r="D6" s="118" t="str">
        <f>IF(D9&gt;0,COUNTIF('Noise levels'!R3:R202,"B"),"")</f>
        <v/>
      </c>
      <c r="E6" s="118" t="str">
        <f>IF(E9&gt;0,COUNTIF('Noise levels'!S3:S202,"B"),"")</f>
        <v/>
      </c>
      <c r="F6" s="193"/>
      <c r="G6" s="194"/>
      <c r="H6" s="194"/>
      <c r="I6" s="194"/>
      <c r="J6" s="194"/>
      <c r="K6" s="194"/>
      <c r="L6" s="143"/>
    </row>
    <row r="7" spans="1:12" ht="18" customHeight="1" x14ac:dyDescent="0.35">
      <c r="A7" s="106"/>
      <c r="B7" s="16" t="s">
        <v>322</v>
      </c>
      <c r="C7" s="141" t="str">
        <f>IF(C9&gt;0,COUNTIF('Noise levels'!Q3:Q202,"C"),"")</f>
        <v/>
      </c>
      <c r="D7" s="117" t="str">
        <f>IF(D9&gt;0,COUNTIF('Noise levels'!R3:R202,"C"),"")</f>
        <v/>
      </c>
      <c r="E7" s="117" t="str">
        <f>IF(E9&gt;0,COUNTIF('Noise levels'!S3:S202,"C"),"")</f>
        <v/>
      </c>
      <c r="F7" s="195"/>
      <c r="G7" s="196"/>
      <c r="H7" s="196"/>
      <c r="I7" s="196"/>
      <c r="J7" s="196"/>
      <c r="K7" s="196"/>
      <c r="L7" s="143"/>
    </row>
    <row r="8" spans="1:12" ht="18" customHeight="1" x14ac:dyDescent="0.35">
      <c r="A8" s="106"/>
      <c r="B8" s="16" t="s">
        <v>323</v>
      </c>
      <c r="C8" s="142" t="str">
        <f>IF(C9&gt;0,C9,"")</f>
        <v/>
      </c>
      <c r="D8" s="107" t="str">
        <f t="shared" ref="D8:E8" si="0">IF(D9&gt;0,D9,"")</f>
        <v/>
      </c>
      <c r="E8" s="107" t="str">
        <f t="shared" si="0"/>
        <v/>
      </c>
      <c r="F8" s="197"/>
      <c r="G8" s="198"/>
      <c r="H8" s="198"/>
      <c r="I8" s="198"/>
      <c r="J8" s="198"/>
      <c r="K8" s="198"/>
      <c r="L8" s="143"/>
    </row>
    <row r="9" spans="1:12" ht="18" customHeight="1" x14ac:dyDescent="0.35">
      <c r="A9" s="106"/>
      <c r="C9" s="135">
        <f>COUNTIF('Noise levels'!Q3:Q202,"A")+COUNTIF('Noise levels'!Q3:Q202,"B")+COUNTIF('Noise levels'!Q3:Q202,"C")</f>
        <v>0</v>
      </c>
      <c r="D9" s="135">
        <f>COUNTIF('Noise levels'!R3:R202,"A")+COUNTIF('Noise levels'!R3:R202,"B")+COUNTIF('Noise levels'!R3:R202,"C")</f>
        <v>0</v>
      </c>
      <c r="E9" s="135">
        <f>COUNTIF('Noise levels'!S3:S202,"A")+COUNTIF('Noise levels'!S3:S202,"B")+COUNTIF('Noise levels'!S3:S202,"C")</f>
        <v>0</v>
      </c>
      <c r="F9" s="135"/>
      <c r="G9" s="135"/>
      <c r="H9" s="135"/>
      <c r="I9" s="135"/>
      <c r="J9" s="135"/>
      <c r="K9" s="135"/>
    </row>
    <row r="10" spans="1:12" ht="18" customHeight="1" x14ac:dyDescent="0.35">
      <c r="A10" s="106"/>
      <c r="B10" s="22" t="s">
        <v>324</v>
      </c>
      <c r="F10" s="30"/>
      <c r="G10" s="30"/>
      <c r="H10" s="30"/>
      <c r="I10" s="30"/>
      <c r="J10" s="30"/>
      <c r="K10" s="30"/>
    </row>
    <row r="11" spans="1:12" ht="18" customHeight="1" x14ac:dyDescent="0.35">
      <c r="A11" s="106"/>
      <c r="B11" s="16" t="str">
        <f>"≤ "&amp;Health_threshold&amp;" dB LAeq(24h):"</f>
        <v>≤ 50 dB LAeq(24h):</v>
      </c>
      <c r="C11" s="142" t="str">
        <f>IF(C9&gt;0,COUNTIF('Noise levels'!F3:F202,"&gt;0")-C12,"")</f>
        <v/>
      </c>
      <c r="D11" s="107" t="str">
        <f>IF(D9&gt;0,COUNTIF('Noise levels'!G3:G202,"&gt;0")-D12,"")</f>
        <v/>
      </c>
      <c r="E11" s="107" t="str">
        <f>IF(E9&gt;0,COUNTIF('Noise levels'!H3:H202,"&gt;0")-E12,"")</f>
        <v/>
      </c>
      <c r="F11" s="199"/>
      <c r="G11" s="200"/>
      <c r="H11" s="200"/>
      <c r="I11" s="200"/>
      <c r="J11" s="200"/>
      <c r="K11" s="200"/>
      <c r="L11" s="143"/>
    </row>
    <row r="12" spans="1:12" ht="18" customHeight="1" x14ac:dyDescent="0.35">
      <c r="A12" s="106"/>
      <c r="B12" s="16" t="str">
        <f>"&gt; "&amp;Health_threshold&amp;" dB LAeq(24h):"</f>
        <v>&gt; 50 dB LAeq(24h):</v>
      </c>
      <c r="C12" s="142" t="str">
        <f>IF(C9&gt;0,COUNTIF('Noise levels'!F3:F202,"&gt;"&amp;Health_threshold),"")</f>
        <v/>
      </c>
      <c r="D12" s="107" t="str">
        <f>IF(D9&gt;0,COUNTIF('Noise levels'!G3:G202,"&gt;"&amp;Health_threshold),"")</f>
        <v/>
      </c>
      <c r="E12" s="107" t="str">
        <f>IF(E9&gt;0,COUNTIF('Noise levels'!H3:H202,"&gt;"&amp;Health_threshold),"")</f>
        <v/>
      </c>
      <c r="F12" s="199"/>
      <c r="G12" s="200"/>
      <c r="H12" s="200"/>
      <c r="I12" s="200"/>
      <c r="J12" s="200"/>
      <c r="K12" s="200"/>
      <c r="L12" s="143"/>
    </row>
    <row r="13" spans="1:12" ht="18" customHeight="1" x14ac:dyDescent="0.35">
      <c r="A13" s="106"/>
      <c r="C13" s="135"/>
      <c r="D13" s="135"/>
      <c r="E13" s="135"/>
      <c r="F13" s="30"/>
      <c r="G13" s="30"/>
      <c r="H13" s="30"/>
      <c r="I13" s="30"/>
      <c r="J13" s="30"/>
      <c r="K13" s="30"/>
    </row>
    <row r="14" spans="1:12" ht="18" customHeight="1" x14ac:dyDescent="0.35">
      <c r="A14" s="106"/>
      <c r="B14" s="22" t="s">
        <v>325</v>
      </c>
      <c r="C14" s="135"/>
      <c r="D14" s="135"/>
      <c r="E14" s="135"/>
      <c r="F14" s="30"/>
      <c r="G14" s="30"/>
      <c r="H14" s="30"/>
      <c r="I14" s="30"/>
      <c r="J14" s="30"/>
      <c r="K14" s="30"/>
    </row>
    <row r="15" spans="1:12" ht="18" customHeight="1" x14ac:dyDescent="0.35">
      <c r="A15" s="106"/>
      <c r="B15" s="111" t="s">
        <v>326</v>
      </c>
      <c r="C15" s="155" t="str">
        <f>IF(C9&gt;0,SUBTOTAL(9,'Noise levels'!BG3:BG202),"")</f>
        <v/>
      </c>
      <c r="D15" s="156" t="str">
        <f>IF(D9&gt;0,SUBTOTAL(9,'Noise levels'!BH3:BH202),"")</f>
        <v/>
      </c>
      <c r="E15" s="156" t="str">
        <f>IF(E9&gt;0,SUBTOTAL(9,'Noise levels'!BI3:BI202),"")</f>
        <v/>
      </c>
      <c r="F15" s="199"/>
      <c r="G15" s="200"/>
      <c r="H15" s="200"/>
      <c r="I15" s="200"/>
      <c r="J15" s="200"/>
      <c r="K15" s="200"/>
      <c r="L15" s="143"/>
    </row>
    <row r="16" spans="1:12" ht="18" customHeight="1" x14ac:dyDescent="0.35">
      <c r="A16" s="106"/>
      <c r="B16" s="111" t="s">
        <v>327</v>
      </c>
      <c r="C16" s="145" t="str">
        <f>IF(ISNUMBER(C15),C15*QALY_value,"")</f>
        <v/>
      </c>
      <c r="D16" s="112" t="str">
        <f>IF(ISNUMBER(D15),D15*QALY_value,"")</f>
        <v/>
      </c>
      <c r="E16" s="112" t="str">
        <f>IF(ISNUMBER(E15),E15*QALY_value,"")</f>
        <v/>
      </c>
      <c r="F16" s="199"/>
      <c r="G16" s="200"/>
      <c r="H16" s="200"/>
      <c r="I16" s="200"/>
      <c r="J16" s="200"/>
      <c r="K16" s="200"/>
      <c r="L16" s="143"/>
    </row>
    <row r="17" spans="1:14" ht="18" customHeight="1" thickBot="1" x14ac:dyDescent="0.4">
      <c r="A17" s="106"/>
      <c r="B17" s="153"/>
      <c r="C17" s="57"/>
      <c r="D17" s="57"/>
      <c r="E17" s="57"/>
      <c r="F17" s="154"/>
      <c r="G17" s="154"/>
      <c r="H17" s="154"/>
      <c r="I17" s="154"/>
      <c r="J17" s="154"/>
      <c r="K17" s="154"/>
    </row>
    <row r="18" spans="1:14" ht="18" customHeight="1" x14ac:dyDescent="0.45">
      <c r="A18" s="106"/>
      <c r="B18" s="152" t="s">
        <v>328</v>
      </c>
      <c r="C18" s="13"/>
      <c r="D18" s="13"/>
      <c r="E18" s="13"/>
      <c r="F18" s="30"/>
      <c r="G18" s="30"/>
      <c r="H18" s="30"/>
      <c r="I18" s="30"/>
      <c r="J18" s="30"/>
      <c r="K18" s="30"/>
    </row>
    <row r="19" spans="1:14" ht="18" customHeight="1" x14ac:dyDescent="0.45">
      <c r="A19" s="106"/>
      <c r="B19" s="152"/>
      <c r="C19" s="13"/>
      <c r="D19" s="13"/>
      <c r="E19" s="13"/>
      <c r="F19" s="30"/>
      <c r="G19" s="30"/>
      <c r="H19" s="30"/>
      <c r="I19" s="30"/>
      <c r="J19" s="30"/>
      <c r="K19" s="30"/>
    </row>
    <row r="20" spans="1:14" ht="18" customHeight="1" x14ac:dyDescent="0.35">
      <c r="A20" s="106"/>
      <c r="B20" s="16" t="s">
        <v>329</v>
      </c>
      <c r="C20" s="187" t="s">
        <v>215</v>
      </c>
      <c r="F20" s="30"/>
      <c r="G20" s="30"/>
      <c r="H20" s="30"/>
      <c r="I20" s="30"/>
      <c r="J20" s="30"/>
      <c r="K20" s="30"/>
      <c r="N20" s="15" t="str">
        <f>"Assessment area "&amp;C20&amp;" - "&amp;B22</f>
        <v>Assessment area A - NZS 6806 categories</v>
      </c>
    </row>
    <row r="21" spans="1:14" ht="18" customHeight="1" x14ac:dyDescent="0.35">
      <c r="A21" s="106"/>
      <c r="B21" s="16"/>
      <c r="C21" s="13"/>
      <c r="D21" s="13"/>
      <c r="E21" s="13"/>
      <c r="F21" s="30"/>
      <c r="G21" s="30"/>
      <c r="H21" s="30"/>
      <c r="I21" s="30"/>
      <c r="J21" s="30"/>
      <c r="K21" s="30"/>
      <c r="N21" s="22"/>
    </row>
    <row r="22" spans="1:14" ht="18" customHeight="1" x14ac:dyDescent="0.35">
      <c r="A22" s="106"/>
      <c r="B22" s="22" t="s">
        <v>164</v>
      </c>
      <c r="C22" s="138"/>
      <c r="D22" s="22"/>
      <c r="E22" s="22"/>
      <c r="F22" s="13"/>
      <c r="G22" s="13"/>
      <c r="H22" s="13"/>
      <c r="I22" s="13"/>
      <c r="J22" s="13"/>
      <c r="K22" s="13"/>
    </row>
    <row r="23" spans="1:14" ht="18" customHeight="1" x14ac:dyDescent="0.35">
      <c r="A23" s="106"/>
      <c r="B23" s="16" t="s">
        <v>320</v>
      </c>
      <c r="C23" s="139" t="str">
        <f>IF(C28&gt;0,COUNTIF('Noise levels'!BZ3:BZ202,"A"),"")</f>
        <v/>
      </c>
      <c r="D23" s="116" t="str">
        <f>IF(D28&gt;0,COUNTIF('Noise levels'!CA3:CA202,"A"),"")</f>
        <v/>
      </c>
      <c r="E23" s="116" t="str">
        <f>IF(E28&gt;0,COUNTIF('Noise levels'!CB3:CB202,"A"),"")</f>
        <v/>
      </c>
      <c r="F23" s="139" t="str">
        <f>IF(F28&gt;0,COUNTIF('Noise levels'!CC3:CC202,"A"),"")</f>
        <v/>
      </c>
      <c r="G23" s="116" t="str">
        <f>IF(G28&gt;0,COUNTIF('Noise levels'!CD3:CD202,"A"),"")</f>
        <v/>
      </c>
      <c r="H23" s="116" t="str">
        <f>IF(H28&gt;0,COUNTIF('Noise levels'!CE3:CE202,"A"),"")</f>
        <v/>
      </c>
      <c r="I23" s="116" t="str">
        <f>IF(I28&gt;0,COUNTIF('Noise levels'!CF3:CF202,"A"),"")</f>
        <v/>
      </c>
      <c r="J23" s="116" t="str">
        <f>IF(J28&gt;0,COUNTIF('Noise levels'!CG3:CG202,"A"),"")</f>
        <v/>
      </c>
      <c r="K23" s="116" t="str">
        <f>IF(K28&gt;0,COUNTIF('Noise levels'!CH3:CH202,"A"),"")</f>
        <v/>
      </c>
      <c r="L23" s="143"/>
      <c r="N23" s="22"/>
    </row>
    <row r="24" spans="1:14" ht="18" customHeight="1" x14ac:dyDescent="0.35">
      <c r="A24" s="106"/>
      <c r="B24" s="16" t="s">
        <v>321</v>
      </c>
      <c r="C24" s="140" t="str">
        <f>IF(C28&gt;0,COUNTIF('Noise levels'!BZ3:BZ202,"B"),"")</f>
        <v/>
      </c>
      <c r="D24" s="118" t="str">
        <f>IF(D28&gt;0,COUNTIF('Noise levels'!CA3:CA202,"B"),"")</f>
        <v/>
      </c>
      <c r="E24" s="118" t="str">
        <f>IF(E28&gt;0,COUNTIF('Noise levels'!CB3:CB202,"B"),"")</f>
        <v/>
      </c>
      <c r="F24" s="140" t="str">
        <f>IF(F28&gt;0,COUNTIF('Noise levels'!CC3:CC202,"B"),"")</f>
        <v/>
      </c>
      <c r="G24" s="118" t="str">
        <f>IF(G28&gt;0,COUNTIF('Noise levels'!CD3:CD202,"B"),"")</f>
        <v/>
      </c>
      <c r="H24" s="118" t="str">
        <f>IF(H28&gt;0,COUNTIF('Noise levels'!CE3:CE202,"B"),"")</f>
        <v/>
      </c>
      <c r="I24" s="118" t="str">
        <f>IF(I28&gt;0,COUNTIF('Noise levels'!CF3:CF202,"B"),"")</f>
        <v/>
      </c>
      <c r="J24" s="118" t="str">
        <f>IF(J28&gt;0,COUNTIF('Noise levels'!CG3:CG202,"B"),"")</f>
        <v/>
      </c>
      <c r="K24" s="118" t="str">
        <f>IF(K28&gt;0,COUNTIF('Noise levels'!CH3:CH202,"B"),"")</f>
        <v/>
      </c>
      <c r="L24" s="143"/>
      <c r="N24" s="22"/>
    </row>
    <row r="25" spans="1:14" ht="18" customHeight="1" x14ac:dyDescent="0.35">
      <c r="A25" s="106"/>
      <c r="B25" s="16" t="s">
        <v>322</v>
      </c>
      <c r="C25" s="141" t="str">
        <f>IF(C28&gt;0,COUNTIF('Noise levels'!BZ3:BZ202,"C"),"")</f>
        <v/>
      </c>
      <c r="D25" s="117" t="str">
        <f>IF(D28&gt;0,COUNTIF('Noise levels'!CA3:CA202,"C"),"")</f>
        <v/>
      </c>
      <c r="E25" s="117" t="str">
        <f>IF(E28&gt;0,COUNTIF('Noise levels'!CB3:CB202,"C"),"")</f>
        <v/>
      </c>
      <c r="F25" s="141" t="str">
        <f>IF(F28&gt;0,COUNTIF('Noise levels'!CC3:CC202,"C"),"")</f>
        <v/>
      </c>
      <c r="G25" s="117" t="str">
        <f>IF(G28&gt;0,COUNTIF('Noise levels'!CD3:CD202,"C"),"")</f>
        <v/>
      </c>
      <c r="H25" s="117" t="str">
        <f>IF(H28&gt;0,COUNTIF('Noise levels'!CE3:CE202,"C"),"")</f>
        <v/>
      </c>
      <c r="I25" s="117" t="str">
        <f>IF(I28&gt;0,COUNTIF('Noise levels'!CF3:CF202,"C"),"")</f>
        <v/>
      </c>
      <c r="J25" s="117" t="str">
        <f>IF(J28&gt;0,COUNTIF('Noise levels'!CG3:CG202,"C"),"")</f>
        <v/>
      </c>
      <c r="K25" s="117" t="str">
        <f>IF(K28&gt;0,COUNTIF('Noise levels'!CH3:CH202,"C"),"")</f>
        <v/>
      </c>
      <c r="L25" s="143"/>
      <c r="N25" s="22"/>
    </row>
    <row r="26" spans="1:14" ht="18" customHeight="1" x14ac:dyDescent="0.35">
      <c r="A26" s="106"/>
      <c r="B26" s="16" t="s">
        <v>323</v>
      </c>
      <c r="C26" s="142" t="str">
        <f>IF(C28&gt;0,C28,"")</f>
        <v/>
      </c>
      <c r="D26" s="107" t="str">
        <f t="shared" ref="D26:K26" si="1">IF(D28&gt;0,D28,"")</f>
        <v/>
      </c>
      <c r="E26" s="107" t="str">
        <f t="shared" si="1"/>
        <v/>
      </c>
      <c r="F26" s="142" t="str">
        <f t="shared" si="1"/>
        <v/>
      </c>
      <c r="G26" s="107" t="str">
        <f t="shared" si="1"/>
        <v/>
      </c>
      <c r="H26" s="107" t="str">
        <f t="shared" si="1"/>
        <v/>
      </c>
      <c r="I26" s="107" t="str">
        <f t="shared" si="1"/>
        <v/>
      </c>
      <c r="J26" s="107" t="str">
        <f t="shared" si="1"/>
        <v/>
      </c>
      <c r="K26" s="107" t="str">
        <f t="shared" si="1"/>
        <v/>
      </c>
      <c r="L26" s="143"/>
      <c r="N26" s="22"/>
    </row>
    <row r="27" spans="1:14" ht="18" customHeight="1" x14ac:dyDescent="0.35">
      <c r="A27" s="106"/>
      <c r="B27" s="16" t="s">
        <v>330</v>
      </c>
      <c r="C27" s="201"/>
      <c r="D27" s="202"/>
      <c r="E27" s="202"/>
      <c r="F27" s="148" t="str">
        <f>IF(ISNUMBER(F26),IF(F23=F26,"+ + +",IF(F25=0,IF(F24&lt;(F26*0.05),"+ +","+"),IF(F25&lt;(0.05*F26),"-",IF(F25&lt;(0.1*F26),"- -","- - -")))),"")</f>
        <v/>
      </c>
      <c r="G27" s="30" t="str">
        <f t="shared" ref="G27:K27" si="2">IF(ISNUMBER(G26),IF(G23=G26,"+ + +",IF(G25=0,IF(G24&lt;(G26*0.05),"+ +","+"),IF(G25&lt;(0.05*G26),"-",IF(G25&lt;(0.1*G26),"- -","- - -")))),"")</f>
        <v/>
      </c>
      <c r="H27" s="30" t="str">
        <f t="shared" si="2"/>
        <v/>
      </c>
      <c r="I27" s="30" t="str">
        <f t="shared" si="2"/>
        <v/>
      </c>
      <c r="J27" s="30" t="str">
        <f t="shared" si="2"/>
        <v/>
      </c>
      <c r="K27" s="30" t="str">
        <f t="shared" si="2"/>
        <v/>
      </c>
      <c r="L27" s="143"/>
      <c r="N27" s="22"/>
    </row>
    <row r="28" spans="1:14" ht="18" customHeight="1" x14ac:dyDescent="0.35">
      <c r="A28" s="106"/>
      <c r="C28" s="135">
        <f>COUNTIF('Noise levels'!BZ3:BZ202,"A")+COUNTIF('Noise levels'!BZ3:BZ202,"B")+COUNTIF('Noise levels'!BZ3:BZ202,"C")</f>
        <v>0</v>
      </c>
      <c r="D28" s="135">
        <f>COUNTIF('Noise levels'!CA3:CA202,"A")+COUNTIF('Noise levels'!CA3:CA202,"B")+COUNTIF('Noise levels'!CA3:CA202,"C")</f>
        <v>0</v>
      </c>
      <c r="E28" s="135">
        <f>COUNTIF('Noise levels'!CB3:CB202,"A")+COUNTIF('Noise levels'!CB3:CB202,"B")+COUNTIF('Noise levels'!CB3:CB202,"C")</f>
        <v>0</v>
      </c>
      <c r="F28" s="135">
        <f>COUNTIF('Noise levels'!CC3:CC202,"A")+COUNTIF('Noise levels'!CC3:CC202,"B")+COUNTIF('Noise levels'!CC3:CC202,"C")</f>
        <v>0</v>
      </c>
      <c r="G28" s="135">
        <f>COUNTIF('Noise levels'!CD3:CD202,"A")+COUNTIF('Noise levels'!CD3:CD202,"B")+COUNTIF('Noise levels'!CD3:CD202,"C")</f>
        <v>0</v>
      </c>
      <c r="H28" s="135">
        <f>COUNTIF('Noise levels'!CE3:CE202,"A")+COUNTIF('Noise levels'!CE3:CE202,"B")+COUNTIF('Noise levels'!CE3:CE202,"C")</f>
        <v>0</v>
      </c>
      <c r="I28" s="135">
        <f>COUNTIF('Noise levels'!CF3:CF202,"A")+COUNTIF('Noise levels'!CF3:CF202,"B")+COUNTIF('Noise levels'!CF3:CF202,"C")</f>
        <v>0</v>
      </c>
      <c r="J28" s="135">
        <f>COUNTIF('Noise levels'!CG3:CG202,"A")+COUNTIF('Noise levels'!CG3:CG202,"B")+COUNTIF('Noise levels'!CG3:CG202,"C")</f>
        <v>0</v>
      </c>
      <c r="K28" s="135">
        <f>COUNTIF('Noise levels'!CH3:CH202,"A")+COUNTIF('Noise levels'!CH3:CH202,"B")+COUNTIF('Noise levels'!CH3:CH202,"C")</f>
        <v>0</v>
      </c>
      <c r="N28" s="22"/>
    </row>
    <row r="29" spans="1:14" ht="18" customHeight="1" x14ac:dyDescent="0.35">
      <c r="A29" s="106"/>
      <c r="B29" s="19" t="s">
        <v>331</v>
      </c>
      <c r="C29" s="19"/>
      <c r="D29" s="19"/>
      <c r="E29" s="19"/>
      <c r="F29" s="19"/>
      <c r="G29" s="19"/>
      <c r="H29" s="19"/>
      <c r="I29" s="19"/>
      <c r="J29" s="19"/>
      <c r="K29" s="19"/>
      <c r="N29" s="22"/>
    </row>
    <row r="30" spans="1:14" ht="18" customHeight="1" x14ac:dyDescent="0.35">
      <c r="A30" s="106"/>
      <c r="B30" s="16" t="s">
        <v>332</v>
      </c>
      <c r="C30" s="201"/>
      <c r="D30" s="202"/>
      <c r="E30" s="202"/>
      <c r="F30" s="147" t="str">
        <f t="shared" ref="F30:K30" si="3">IF(ISNUMBER(F$25),IF(F60&gt;=F25,"ok","check BMM!"),"")</f>
        <v/>
      </c>
      <c r="G30" s="108" t="str">
        <f t="shared" si="3"/>
        <v/>
      </c>
      <c r="H30" s="108" t="str">
        <f t="shared" si="3"/>
        <v/>
      </c>
      <c r="I30" s="108" t="str">
        <f t="shared" si="3"/>
        <v/>
      </c>
      <c r="J30" s="108" t="str">
        <f t="shared" si="3"/>
        <v/>
      </c>
      <c r="K30" s="108" t="str">
        <f t="shared" si="3"/>
        <v/>
      </c>
      <c r="L30" s="143"/>
      <c r="N30" s="22"/>
    </row>
    <row r="31" spans="1:14" ht="18" customHeight="1" x14ac:dyDescent="0.35">
      <c r="A31" s="106"/>
      <c r="F31" s="136"/>
      <c r="K31" s="109"/>
      <c r="N31" s="22"/>
    </row>
    <row r="32" spans="1:14" ht="18" customHeight="1" x14ac:dyDescent="0.35">
      <c r="A32" s="106"/>
      <c r="B32" s="22" t="s">
        <v>333</v>
      </c>
      <c r="N32" s="22"/>
    </row>
    <row r="33" spans="1:14" ht="18" customHeight="1" x14ac:dyDescent="0.35">
      <c r="A33" s="106"/>
      <c r="B33" s="16" t="str">
        <f>"≤ "&amp;Health_threshold&amp;" dB LAeq(24h):"</f>
        <v>≤ 50 dB LAeq(24h):</v>
      </c>
      <c r="C33" s="142" t="str">
        <f>IF(C28&gt;0,COUNTIF('Noise levels'!BQ3:BQ202,"&gt;0")-C34,"")</f>
        <v/>
      </c>
      <c r="D33" s="107" t="str">
        <f>IF(D28&gt;0,COUNTIF('Noise levels'!BR3:BR202,"&gt;0")-D34,"")</f>
        <v/>
      </c>
      <c r="E33" s="107" t="str">
        <f>IF(E28&gt;0,COUNTIF('Noise levels'!BS3:BS202,"&gt;0")-E34,"")</f>
        <v/>
      </c>
      <c r="F33" s="142" t="str">
        <f>IF(F28&gt;0,COUNTIF('Noise levels'!BT3:BT202,"&gt;0")-F34,"")</f>
        <v/>
      </c>
      <c r="G33" s="107" t="str">
        <f>IF(G28&gt;0,COUNTIF('Noise levels'!BU3:BU202,"&gt;0")-G34,"")</f>
        <v/>
      </c>
      <c r="H33" s="107" t="str">
        <f>IF(H28&gt;0,COUNTIF('Noise levels'!BV3:BV202,"&gt;0")-H34,"")</f>
        <v/>
      </c>
      <c r="I33" s="107" t="str">
        <f>IF(I28&gt;0,COUNTIF('Noise levels'!BW3:BW202,"&gt;0")-I34,"")</f>
        <v/>
      </c>
      <c r="J33" s="107" t="str">
        <f>IF(J28&gt;0,COUNTIF('Noise levels'!BX3:BX202,"&gt;0")-J34,"")</f>
        <v/>
      </c>
      <c r="K33" s="107" t="str">
        <f>IF(K28&gt;0,COUNTIF('Noise levels'!BY3:BY202,"&gt;0")-K34,"")</f>
        <v/>
      </c>
      <c r="L33" s="143"/>
      <c r="N33" s="22"/>
    </row>
    <row r="34" spans="1:14" ht="18" customHeight="1" x14ac:dyDescent="0.35">
      <c r="A34" s="106"/>
      <c r="B34" s="16" t="str">
        <f>"&gt; "&amp;Health_threshold&amp;" dB LAeq(24h):"</f>
        <v>&gt; 50 dB LAeq(24h):</v>
      </c>
      <c r="C34" s="142" t="str">
        <f>IF(C28&gt;0,COUNTIF('Noise levels'!BQ3:BQ202,"&gt;"&amp;Health_threshold),"")</f>
        <v/>
      </c>
      <c r="D34" s="107" t="str">
        <f>IF(D28&gt;0,COUNTIF('Noise levels'!BR3:BR202,"&gt;"&amp;Health_threshold),"")</f>
        <v/>
      </c>
      <c r="E34" s="107" t="str">
        <f>IF(E28&gt;0,COUNTIF('Noise levels'!BS3:BS202,"&gt;"&amp;Health_threshold),"")</f>
        <v/>
      </c>
      <c r="F34" s="142" t="str">
        <f>IF(F28&gt;0,COUNTIF('Noise levels'!BT3:BT202,"&gt;"&amp;Health_threshold),"")</f>
        <v/>
      </c>
      <c r="G34" s="107" t="str">
        <f>IF(G28&gt;0,COUNTIF('Noise levels'!BU3:BU202,"&gt;"&amp;Health_threshold),"")</f>
        <v/>
      </c>
      <c r="H34" s="107" t="str">
        <f>IF(H28&gt;0,COUNTIF('Noise levels'!BV3:BV202,"&gt;"&amp;Health_threshold),"")</f>
        <v/>
      </c>
      <c r="I34" s="107" t="str">
        <f>IF(I28&gt;0,COUNTIF('Noise levels'!BW3:BW202,"&gt;"&amp;Health_threshold),"")</f>
        <v/>
      </c>
      <c r="J34" s="107" t="str">
        <f>IF(J28&gt;0,COUNTIF('Noise levels'!BX3:BX202,"&gt;"&amp;Health_threshold),"")</f>
        <v/>
      </c>
      <c r="K34" s="107" t="str">
        <f>IF(K28&gt;0,COUNTIF('Noise levels'!BY3:BY202,"&gt;"&amp;Health_threshold),"")</f>
        <v/>
      </c>
      <c r="L34" s="143"/>
      <c r="N34" s="22"/>
    </row>
    <row r="35" spans="1:14" ht="18" customHeight="1" x14ac:dyDescent="0.35">
      <c r="A35" s="106"/>
      <c r="B35" s="16" t="s">
        <v>330</v>
      </c>
      <c r="C35" s="201"/>
      <c r="D35" s="202"/>
      <c r="E35" s="202"/>
      <c r="F35" s="148" t="str">
        <f t="shared" ref="F35:K35" si="4">IF(F28&gt;0,VLOOKUP((F33/(F33+F34)),Health_rating,2),"")</f>
        <v/>
      </c>
      <c r="G35" s="30" t="str">
        <f t="shared" si="4"/>
        <v/>
      </c>
      <c r="H35" s="30" t="str">
        <f t="shared" si="4"/>
        <v/>
      </c>
      <c r="I35" s="30" t="str">
        <f t="shared" si="4"/>
        <v/>
      </c>
      <c r="J35" s="30" t="str">
        <f t="shared" si="4"/>
        <v/>
      </c>
      <c r="K35" s="30" t="str">
        <f t="shared" si="4"/>
        <v/>
      </c>
      <c r="L35" s="143"/>
      <c r="N35" s="22"/>
    </row>
    <row r="36" spans="1:14" ht="18" customHeight="1" x14ac:dyDescent="0.35">
      <c r="A36" s="106"/>
      <c r="N36" s="22"/>
    </row>
    <row r="37" spans="1:14" ht="18" customHeight="1" x14ac:dyDescent="0.35">
      <c r="A37" s="106"/>
      <c r="B37" s="22" t="s">
        <v>334</v>
      </c>
      <c r="F37" s="13"/>
      <c r="N37" s="22"/>
    </row>
    <row r="38" spans="1:14" ht="18" customHeight="1" x14ac:dyDescent="0.35">
      <c r="A38" s="106"/>
      <c r="B38" s="16" t="s">
        <v>335</v>
      </c>
      <c r="C38" s="201"/>
      <c r="D38" s="202"/>
      <c r="E38" s="202"/>
      <c r="F38" s="142" t="str">
        <f>IF(F28&gt;0,COUNTIF('Noise levels'!CK3:CK202,"&gt;0.4"),"")</f>
        <v/>
      </c>
      <c r="G38" s="107" t="str">
        <f>IF(G28&gt;0,COUNTIF('Noise levels'!CL3:CL202,"&gt;0.4"),"")</f>
        <v/>
      </c>
      <c r="H38" s="107" t="str">
        <f>IF(H28&gt;0,COUNTIF('Noise levels'!CM3:CM202,"&gt;0.4"),"")</f>
        <v/>
      </c>
      <c r="I38" s="107" t="str">
        <f>IF(I28&gt;0,COUNTIF('Noise levels'!CN3:CN202,"&gt;0.4"),"")</f>
        <v/>
      </c>
      <c r="J38" s="107" t="str">
        <f>IF(J28&gt;0,COUNTIF('Noise levels'!CO3:CO202,"&gt;0.4"),"")</f>
        <v/>
      </c>
      <c r="K38" s="107" t="str">
        <f>IF(K28&gt;0,COUNTIF('Noise levels'!CP3:CP202,"&gt;0.4"),"")</f>
        <v/>
      </c>
      <c r="L38" s="143"/>
      <c r="N38" s="22"/>
    </row>
    <row r="39" spans="1:14" ht="18" customHeight="1" x14ac:dyDescent="0.35">
      <c r="A39" s="106"/>
      <c r="B39" s="16" t="s">
        <v>336</v>
      </c>
      <c r="C39" s="201"/>
      <c r="D39" s="202"/>
      <c r="E39" s="202"/>
      <c r="F39" s="149" t="str">
        <f>IF(AND(F28&gt;0,F38&gt;0),AVERAGEIF('Noise levels'!CK3:CK202,"&gt;0.4"),"")</f>
        <v/>
      </c>
      <c r="G39" s="177" t="str">
        <f>IF(AND(G28&gt;0,G38&gt;0),AVERAGEIF('Noise levels'!CL3:CL202,"&gt;0.4"),"")</f>
        <v/>
      </c>
      <c r="H39" s="177" t="str">
        <f>IF(AND(H28&gt;0,H38&gt;0),AVERAGEIF('Noise levels'!CM3:CM202,"&gt;0.4"),"")</f>
        <v/>
      </c>
      <c r="I39" s="177" t="str">
        <f>IF(AND(I28&gt;0,I38&gt;0),AVERAGEIF('Noise levels'!CN3:CN202,"&gt;0.4"),"")</f>
        <v/>
      </c>
      <c r="J39" s="177" t="str">
        <f>IF(AND(J28&gt;0,J38&gt;0),AVERAGEIF('Noise levels'!CO3:CO202,"&gt;0.4"),"")</f>
        <v/>
      </c>
      <c r="K39" s="177" t="str">
        <f>IF(AND(K28&gt;0,K38&gt;0),AVERAGEIF('Noise levels'!CP3:CP202,"&gt;0.4"),"")</f>
        <v/>
      </c>
      <c r="L39" s="143"/>
      <c r="N39" s="22"/>
    </row>
    <row r="40" spans="1:14" ht="18" customHeight="1" x14ac:dyDescent="0.35">
      <c r="A40" s="106"/>
      <c r="B40" s="16" t="s">
        <v>330</v>
      </c>
      <c r="C40" s="201"/>
      <c r="D40" s="202"/>
      <c r="E40" s="202"/>
      <c r="F40" s="148" t="str">
        <f t="shared" ref="F40:K40" si="5">IF(ISNUMBER(F39),VLOOKUP(F39,Structural_rating,2),IF(F38=0,"- - -",""))</f>
        <v/>
      </c>
      <c r="G40" s="30" t="str">
        <f t="shared" si="5"/>
        <v/>
      </c>
      <c r="H40" s="30" t="str">
        <f t="shared" si="5"/>
        <v/>
      </c>
      <c r="I40" s="30" t="str">
        <f t="shared" si="5"/>
        <v/>
      </c>
      <c r="J40" s="30" t="str">
        <f t="shared" si="5"/>
        <v/>
      </c>
      <c r="K40" s="30" t="str">
        <f t="shared" si="5"/>
        <v/>
      </c>
      <c r="L40" s="143"/>
      <c r="N40" s="22"/>
    </row>
    <row r="41" spans="1:14" ht="18" customHeight="1" x14ac:dyDescent="0.35">
      <c r="A41" s="106"/>
      <c r="B41" s="16" t="s">
        <v>337</v>
      </c>
      <c r="N41" s="15" t="str">
        <f>"Assessment area "&amp;C20&amp;" - "&amp;B37</f>
        <v>Assessment area A - Structural mitigation</v>
      </c>
    </row>
    <row r="42" spans="1:14" ht="18" customHeight="1" x14ac:dyDescent="0.35">
      <c r="A42" s="178">
        <v>0.4</v>
      </c>
      <c r="B42" s="110">
        <v>0</v>
      </c>
      <c r="C42" s="203"/>
      <c r="D42" s="204"/>
      <c r="E42" s="204"/>
      <c r="F42" s="137" t="str" cm="1">
        <f t="array" ref="F42">IF(F28&gt;0,FREQUENCY('Noise levels'!CK3:CK202,Results!$A42:$A51),"")</f>
        <v/>
      </c>
      <c r="G42" s="13" t="str" cm="1">
        <f t="array" ref="G42">IF(G28&gt;0,FREQUENCY('Noise levels'!CL3:CL202,Results!$A42:$A51),"")</f>
        <v/>
      </c>
      <c r="H42" s="13" t="str" cm="1">
        <f t="array" ref="H42">IF(H28&gt;0,FREQUENCY('Noise levels'!CM3:CM202,Results!$A42:$A51),"")</f>
        <v/>
      </c>
      <c r="I42" s="13" t="str" cm="1">
        <f t="array" ref="I42">IF(I28&gt;0,FREQUENCY('Noise levels'!CN3:CN202,Results!$A42:$A51),"")</f>
        <v/>
      </c>
      <c r="J42" s="13" t="str" cm="1">
        <f t="array" ref="J42">IF(J28&gt;0,FREQUENCY('Noise levels'!CO3:CO202,Results!$A42:$A51),"")</f>
        <v/>
      </c>
      <c r="K42" s="13" t="str" cm="1">
        <f t="array" ref="K42">IF(K28&gt;0,FREQUENCY('Noise levels'!CP3:CP202,Results!$A42:$A51),"")</f>
        <v/>
      </c>
      <c r="L42" s="150"/>
      <c r="N42" s="22"/>
    </row>
    <row r="43" spans="1:14" ht="18" customHeight="1" x14ac:dyDescent="0.35">
      <c r="A43" s="178">
        <v>1.4</v>
      </c>
      <c r="B43" s="110">
        <v>1</v>
      </c>
      <c r="C43" s="203"/>
      <c r="D43" s="204"/>
      <c r="E43" s="204"/>
      <c r="F43" s="137"/>
      <c r="G43" s="13"/>
      <c r="H43" s="13"/>
      <c r="I43" s="13"/>
      <c r="J43" s="13"/>
      <c r="K43" s="13"/>
      <c r="L43" s="150"/>
    </row>
    <row r="44" spans="1:14" ht="18" customHeight="1" x14ac:dyDescent="0.35">
      <c r="A44" s="178">
        <v>2.4</v>
      </c>
      <c r="B44" s="110">
        <v>2</v>
      </c>
      <c r="C44" s="203"/>
      <c r="D44" s="204"/>
      <c r="E44" s="204"/>
      <c r="F44" s="137"/>
      <c r="G44" s="13"/>
      <c r="H44" s="13"/>
      <c r="I44" s="13"/>
      <c r="J44" s="13"/>
      <c r="K44" s="13"/>
      <c r="L44" s="150"/>
    </row>
    <row r="45" spans="1:14" ht="18" customHeight="1" x14ac:dyDescent="0.35">
      <c r="A45" s="178">
        <v>3.4</v>
      </c>
      <c r="B45" s="110">
        <v>3</v>
      </c>
      <c r="C45" s="203"/>
      <c r="D45" s="204"/>
      <c r="E45" s="204"/>
      <c r="F45" s="137"/>
      <c r="G45" s="13"/>
      <c r="H45" s="13"/>
      <c r="I45" s="13"/>
      <c r="J45" s="13"/>
      <c r="K45" s="13"/>
      <c r="L45" s="150"/>
    </row>
    <row r="46" spans="1:14" ht="18" customHeight="1" x14ac:dyDescent="0.35">
      <c r="A46" s="178">
        <v>4.4000000000000004</v>
      </c>
      <c r="B46" s="110">
        <v>4</v>
      </c>
      <c r="C46" s="203"/>
      <c r="D46" s="204"/>
      <c r="E46" s="204"/>
      <c r="F46" s="137"/>
      <c r="G46" s="13"/>
      <c r="H46" s="13"/>
      <c r="I46" s="13"/>
      <c r="J46" s="13"/>
      <c r="K46" s="13"/>
      <c r="L46" s="150"/>
      <c r="N46" s="22"/>
    </row>
    <row r="47" spans="1:14" ht="18" customHeight="1" x14ac:dyDescent="0.35">
      <c r="A47" s="178">
        <v>5.4</v>
      </c>
      <c r="B47" s="110">
        <v>5</v>
      </c>
      <c r="C47" s="203"/>
      <c r="D47" s="204"/>
      <c r="E47" s="204"/>
      <c r="F47" s="137"/>
      <c r="G47" s="13"/>
      <c r="H47" s="13"/>
      <c r="I47" s="13"/>
      <c r="J47" s="13"/>
      <c r="K47" s="13"/>
      <c r="L47" s="150"/>
      <c r="N47" s="22"/>
    </row>
    <row r="48" spans="1:14" ht="18" customHeight="1" x14ac:dyDescent="0.35">
      <c r="A48" s="178">
        <v>6.4</v>
      </c>
      <c r="B48" s="110">
        <v>6</v>
      </c>
      <c r="C48" s="203"/>
      <c r="D48" s="204"/>
      <c r="E48" s="204"/>
      <c r="F48" s="137"/>
      <c r="G48" s="13"/>
      <c r="H48" s="13"/>
      <c r="I48" s="13"/>
      <c r="J48" s="13"/>
      <c r="K48" s="13"/>
      <c r="L48" s="150"/>
    </row>
    <row r="49" spans="1:14" ht="18" customHeight="1" x14ac:dyDescent="0.35">
      <c r="A49" s="178">
        <v>7.4</v>
      </c>
      <c r="B49" s="110">
        <v>7</v>
      </c>
      <c r="C49" s="203"/>
      <c r="D49" s="204"/>
      <c r="E49" s="204"/>
      <c r="F49" s="137"/>
      <c r="G49" s="13"/>
      <c r="H49" s="13"/>
      <c r="I49" s="13"/>
      <c r="J49" s="13"/>
      <c r="K49" s="13"/>
      <c r="L49" s="150"/>
    </row>
    <row r="50" spans="1:14" ht="18" customHeight="1" x14ac:dyDescent="0.35">
      <c r="A50" s="178">
        <v>8.4</v>
      </c>
      <c r="B50" s="110">
        <v>8</v>
      </c>
      <c r="C50" s="203"/>
      <c r="D50" s="204"/>
      <c r="E50" s="204"/>
      <c r="F50" s="137"/>
      <c r="G50" s="13"/>
      <c r="H50" s="13"/>
      <c r="I50" s="13"/>
      <c r="J50" s="13"/>
      <c r="K50" s="13"/>
      <c r="L50" s="150"/>
    </row>
    <row r="51" spans="1:14" ht="18" customHeight="1" x14ac:dyDescent="0.35">
      <c r="A51" s="178">
        <v>9.4</v>
      </c>
      <c r="B51" s="110">
        <v>9</v>
      </c>
      <c r="C51" s="203"/>
      <c r="D51" s="204"/>
      <c r="E51" s="204"/>
      <c r="F51" s="137"/>
      <c r="G51" s="13"/>
      <c r="H51" s="13"/>
      <c r="I51" s="13"/>
      <c r="J51" s="13"/>
      <c r="K51" s="13"/>
      <c r="L51" s="150"/>
    </row>
    <row r="52" spans="1:14" ht="18" customHeight="1" x14ac:dyDescent="0.35">
      <c r="A52" s="106"/>
      <c r="B52" s="188" t="s">
        <v>338</v>
      </c>
      <c r="C52" s="203"/>
      <c r="D52" s="204"/>
      <c r="E52" s="204"/>
      <c r="F52" s="137"/>
      <c r="G52" s="13"/>
      <c r="H52" s="13"/>
      <c r="I52" s="13"/>
      <c r="J52" s="13"/>
      <c r="K52" s="13"/>
      <c r="L52" s="143"/>
    </row>
    <row r="53" spans="1:14" ht="18" customHeight="1" x14ac:dyDescent="0.35">
      <c r="A53" s="106"/>
    </row>
    <row r="54" spans="1:14" ht="18" customHeight="1" x14ac:dyDescent="0.35">
      <c r="A54" s="106"/>
      <c r="B54" s="22" t="s">
        <v>339</v>
      </c>
      <c r="C54" s="13"/>
      <c r="D54" s="13"/>
      <c r="E54" s="13"/>
      <c r="F54" s="13"/>
      <c r="G54" s="13"/>
      <c r="H54" s="13"/>
      <c r="I54" s="13"/>
      <c r="J54" s="13"/>
      <c r="K54" s="13"/>
    </row>
    <row r="55" spans="1:14" ht="18" customHeight="1" x14ac:dyDescent="0.35">
      <c r="A55" s="106"/>
      <c r="B55" s="111" t="s">
        <v>340</v>
      </c>
      <c r="C55" s="205"/>
      <c r="D55" s="206"/>
      <c r="E55" s="206"/>
      <c r="F55" s="145" t="str">
        <f>IF(Mitigation!AG3&gt;0,Mitigation!AG3,"")</f>
        <v/>
      </c>
      <c r="G55" s="112" t="str">
        <f>IF(Mitigation!AH3&gt;0,Mitigation!AH3,"")</f>
        <v/>
      </c>
      <c r="H55" s="112" t="str">
        <f>IF(Mitigation!AI3&gt;0,Mitigation!AI3,"")</f>
        <v/>
      </c>
      <c r="I55" s="112" t="str">
        <f>IF(Mitigation!AJ3&gt;0,Mitigation!AJ3,"")</f>
        <v/>
      </c>
      <c r="J55" s="112" t="str">
        <f>IF(Mitigation!AK3&gt;0,Mitigation!AK3,"")</f>
        <v/>
      </c>
      <c r="K55" s="112" t="str">
        <f>IF(Mitigation!AL3&gt;0,Mitigation!AL3,"")</f>
        <v/>
      </c>
      <c r="L55" s="143"/>
    </row>
    <row r="56" spans="1:14" ht="18" customHeight="1" x14ac:dyDescent="0.35">
      <c r="A56" s="106"/>
      <c r="B56" s="111" t="s">
        <v>341</v>
      </c>
      <c r="C56" s="205"/>
      <c r="D56" s="206"/>
      <c r="E56" s="206"/>
      <c r="F56" s="145" t="str">
        <f>IF(Mitigation!AG4&gt;0,Mitigation!AG4,"")</f>
        <v/>
      </c>
      <c r="G56" s="112" t="str">
        <f>IF(Mitigation!AH4&gt;0,Mitigation!AH4,"")</f>
        <v/>
      </c>
      <c r="H56" s="112" t="str">
        <f>IF(Mitigation!AI4&gt;0,Mitigation!AI4,"")</f>
        <v/>
      </c>
      <c r="I56" s="112" t="str">
        <f>IF(Mitigation!AJ4&gt;0,Mitigation!AJ4,"")</f>
        <v/>
      </c>
      <c r="J56" s="112" t="str">
        <f>IF(Mitigation!AK4&gt;0,Mitigation!AK4,"")</f>
        <v/>
      </c>
      <c r="K56" s="112" t="str">
        <f>IF(Mitigation!AL4&gt;0,Mitigation!AL4,"")</f>
        <v/>
      </c>
      <c r="L56" s="143"/>
    </row>
    <row r="57" spans="1:14" ht="18" customHeight="1" x14ac:dyDescent="0.35">
      <c r="A57" s="106"/>
      <c r="B57" s="111" t="s">
        <v>342</v>
      </c>
      <c r="C57" s="205"/>
      <c r="D57" s="206"/>
      <c r="E57" s="206"/>
      <c r="F57" s="145" t="str">
        <f>IF(Mitigation!AG5&gt;0,Mitigation!AG5,"")</f>
        <v/>
      </c>
      <c r="G57" s="112" t="str">
        <f>IF(Mitigation!AH5&gt;0,Mitigation!AH5,"")</f>
        <v/>
      </c>
      <c r="H57" s="112" t="str">
        <f>IF(Mitigation!AI5&gt;0,Mitigation!AI5,"")</f>
        <v/>
      </c>
      <c r="I57" s="112" t="str">
        <f>IF(Mitigation!AJ5&gt;0,Mitigation!AJ5,"")</f>
        <v/>
      </c>
      <c r="J57" s="112" t="str">
        <f>IF(Mitigation!AK5&gt;0,Mitigation!AK5,"")</f>
        <v/>
      </c>
      <c r="K57" s="112" t="str">
        <f>IF(Mitigation!AL5&gt;0,Mitigation!AL5,"")</f>
        <v/>
      </c>
      <c r="L57" s="143"/>
    </row>
    <row r="58" spans="1:14" ht="18" customHeight="1" x14ac:dyDescent="0.35">
      <c r="A58" s="106"/>
      <c r="B58" s="111" t="s">
        <v>343</v>
      </c>
      <c r="C58" s="205"/>
      <c r="D58" s="206"/>
      <c r="E58" s="206"/>
      <c r="F58" s="145" t="str">
        <f>IF(Mitigation!AG6&gt;0,Mitigation!AG6,"")</f>
        <v/>
      </c>
      <c r="G58" s="112" t="str">
        <f>IF(Mitigation!AH6&gt;0,Mitigation!AH6,"")</f>
        <v/>
      </c>
      <c r="H58" s="112" t="str">
        <f>IF(Mitigation!AI6&gt;0,Mitigation!AI6,"")</f>
        <v/>
      </c>
      <c r="I58" s="112" t="str">
        <f>IF(Mitigation!AJ6&gt;0,Mitigation!AJ6,"")</f>
        <v/>
      </c>
      <c r="J58" s="112" t="str">
        <f>IF(Mitigation!AK6&gt;0,Mitigation!AK6,"")</f>
        <v/>
      </c>
      <c r="K58" s="112" t="str">
        <f>IF(Mitigation!AL6&gt;0,Mitigation!AL6,"")</f>
        <v/>
      </c>
      <c r="L58" s="143"/>
    </row>
    <row r="59" spans="1:14" ht="18" customHeight="1" x14ac:dyDescent="0.35">
      <c r="A59" s="106"/>
      <c r="B59" s="111" t="s">
        <v>344</v>
      </c>
      <c r="C59" s="205"/>
      <c r="D59" s="206"/>
      <c r="E59" s="206"/>
      <c r="F59" s="145" t="str">
        <f>IF(Mitigation!AG7&gt;0,Mitigation!AG7,"")</f>
        <v/>
      </c>
      <c r="G59" s="112" t="str">
        <f>IF(Mitigation!AH7&gt;0,Mitigation!AH7,"")</f>
        <v/>
      </c>
      <c r="H59" s="112" t="str">
        <f>IF(Mitigation!AI7&gt;0,Mitigation!AI7,"")</f>
        <v/>
      </c>
      <c r="I59" s="112" t="str">
        <f>IF(Mitigation!AJ7&gt;0,Mitigation!AJ7,"")</f>
        <v/>
      </c>
      <c r="J59" s="112" t="str">
        <f>IF(Mitigation!AK7&gt;0,Mitigation!AK7,"")</f>
        <v/>
      </c>
      <c r="K59" s="112" t="str">
        <f>IF(Mitigation!AL7&gt;0,Mitigation!AL7,"")</f>
        <v/>
      </c>
      <c r="L59" s="143"/>
    </row>
    <row r="60" spans="1:14" ht="18" customHeight="1" x14ac:dyDescent="0.35">
      <c r="A60" s="106"/>
      <c r="B60" s="16" t="s">
        <v>345</v>
      </c>
      <c r="C60" s="207"/>
      <c r="D60" s="208"/>
      <c r="E60" s="208"/>
      <c r="F60" s="146" t="str">
        <f>IF(Mitigation!AG9&gt;0,Mitigation!AG9,IF(F28&gt;0,0,""))</f>
        <v/>
      </c>
      <c r="G60" s="151" t="str">
        <f>IF(Mitigation!AH9&gt;0,Mitigation!AH9,IF(G28&gt;0,0,""))</f>
        <v/>
      </c>
      <c r="H60" s="151" t="str">
        <f>IF(Mitigation!AI9&gt;0,Mitigation!AI9,IF(H28&gt;0,0,""))</f>
        <v/>
      </c>
      <c r="I60" s="151" t="str">
        <f>IF(Mitigation!AJ9&gt;0,Mitigation!AJ9,IF(I28&gt;0,0,""))</f>
        <v/>
      </c>
      <c r="J60" s="151" t="str">
        <f>IF(Mitigation!AK9&gt;0,Mitigation!AK9,IF(J28&gt;0,0,""))</f>
        <v/>
      </c>
      <c r="K60" s="151" t="str">
        <f>IF(Mitigation!AL9&gt;0,Mitigation!AL9,IF(K28&gt;0,0,""))</f>
        <v/>
      </c>
      <c r="L60" s="143"/>
    </row>
    <row r="61" spans="1:14" ht="18" customHeight="1" x14ac:dyDescent="0.35">
      <c r="A61" s="106"/>
      <c r="B61" s="16" t="s">
        <v>346</v>
      </c>
      <c r="C61" s="207"/>
      <c r="D61" s="208"/>
      <c r="E61" s="208"/>
      <c r="F61" s="144" t="str">
        <f>IF(Mitigation!AG8&gt;0,Mitigation!AG8,"")</f>
        <v/>
      </c>
      <c r="G61" s="113" t="str">
        <f>IF(Mitigation!AH8&gt;0,Mitigation!AH8,"")</f>
        <v/>
      </c>
      <c r="H61" s="113" t="str">
        <f>IF(Mitigation!AI8&gt;0,Mitigation!AI8,"")</f>
        <v/>
      </c>
      <c r="I61" s="113" t="str">
        <f>IF(Mitigation!AJ8&gt;0,Mitigation!AJ8,"")</f>
        <v/>
      </c>
      <c r="J61" s="113" t="str">
        <f>IF(Mitigation!AK8&gt;0,Mitigation!AK8,"")</f>
        <v/>
      </c>
      <c r="K61" s="113" t="str">
        <f>IF(Mitigation!AL8&gt;0,Mitigation!AL8,"")</f>
        <v/>
      </c>
      <c r="L61" s="143"/>
    </row>
    <row r="62" spans="1:14" ht="18" customHeight="1" x14ac:dyDescent="0.35">
      <c r="A62" s="106"/>
      <c r="N62" s="15" t="str">
        <f>"Assessment area "&amp;C20&amp;" - "&amp;B54</f>
        <v>Assessment area A - Indicative costs</v>
      </c>
    </row>
    <row r="63" spans="1:14" ht="18" customHeight="1" x14ac:dyDescent="0.35">
      <c r="A63" s="106"/>
      <c r="B63" s="22" t="s">
        <v>347</v>
      </c>
    </row>
    <row r="64" spans="1:14" ht="18" customHeight="1" x14ac:dyDescent="0.35">
      <c r="A64" s="106"/>
      <c r="B64" s="16" t="s">
        <v>348</v>
      </c>
      <c r="C64" s="201"/>
      <c r="D64" s="202"/>
      <c r="E64" s="202"/>
      <c r="F64" s="144" t="str">
        <f>IF(F28&gt;0,SUBTOTAL(9,'Noise levels'!CQ3:CQ202),"")</f>
        <v/>
      </c>
      <c r="G64" s="113" t="str">
        <f>IF(G28&gt;0,SUBTOTAL(9,'Noise levels'!CR3:CR202),"")</f>
        <v/>
      </c>
      <c r="H64" s="113" t="str">
        <f>IF(H28&gt;0,SUBTOTAL(9,'Noise levels'!CS3:CS202),"")</f>
        <v/>
      </c>
      <c r="I64" s="113" t="str">
        <f>IF(I28&gt;0,SUBTOTAL(9,'Noise levels'!CT3:CT202),"")</f>
        <v/>
      </c>
      <c r="J64" s="113" t="str">
        <f>IF(J28&gt;0,SUBTOTAL(9,'Noise levels'!CU3:CU202),"")</f>
        <v/>
      </c>
      <c r="K64" s="113" t="str">
        <f>IF(K28&gt;0,SUBTOTAL(9,'Noise levels'!CV3:CV202),"")</f>
        <v/>
      </c>
      <c r="L64" s="143"/>
    </row>
    <row r="65" spans="1:12" ht="18" customHeight="1" x14ac:dyDescent="0.35">
      <c r="A65" s="106"/>
      <c r="B65" s="16"/>
      <c r="C65" s="16"/>
      <c r="D65" s="16"/>
      <c r="E65" s="16"/>
      <c r="F65" s="113"/>
      <c r="G65" s="113"/>
      <c r="H65" s="113"/>
      <c r="I65" s="113"/>
      <c r="J65" s="113"/>
      <c r="K65" s="113"/>
    </row>
    <row r="66" spans="1:12" ht="18" customHeight="1" x14ac:dyDescent="0.35">
      <c r="A66" s="106"/>
      <c r="B66" s="111" t="s">
        <v>326</v>
      </c>
      <c r="C66" s="157" t="str">
        <f>IF(C28&gt;0,SUBTOTAL(9,'Noise levels'!CW3:CW202),"")</f>
        <v/>
      </c>
      <c r="D66" s="158" t="str">
        <f>IF(D28&gt;0,SUBTOTAL(9,'Noise levels'!CX3:CX202),"")</f>
        <v/>
      </c>
      <c r="E66" s="158" t="str">
        <f>IF(E28&gt;0,SUBTOTAL(9,'Noise levels'!CY3:CY202),"")</f>
        <v/>
      </c>
      <c r="F66" s="157" t="str">
        <f>IF(F28&gt;0,SUBTOTAL(9,'Noise levels'!CZ3:CZ202),"")</f>
        <v/>
      </c>
      <c r="G66" s="158" t="str">
        <f>IF(G28&gt;0,SUBTOTAL(9,'Noise levels'!DA3:DA202),"")</f>
        <v/>
      </c>
      <c r="H66" s="158" t="str">
        <f>IF(H28&gt;0,SUBTOTAL(9,'Noise levels'!DB3:DB202),"")</f>
        <v/>
      </c>
      <c r="I66" s="158" t="str">
        <f>IF(I28&gt;0,SUBTOTAL(9,'Noise levels'!DC3:DC202),"")</f>
        <v/>
      </c>
      <c r="J66" s="158" t="str">
        <f>IF(J28&gt;0,SUBTOTAL(9,'Noise levels'!DD3:DD202),"")</f>
        <v/>
      </c>
      <c r="K66" s="158" t="str">
        <f>IF(K28&gt;0,SUBTOTAL(9,'Noise levels'!DE3:DE202),"")</f>
        <v/>
      </c>
      <c r="L66" s="143"/>
    </row>
    <row r="67" spans="1:12" ht="18" customHeight="1" x14ac:dyDescent="0.35">
      <c r="A67" s="106"/>
      <c r="B67" s="111" t="s">
        <v>349</v>
      </c>
      <c r="C67" s="213" t="s">
        <v>350</v>
      </c>
      <c r="D67" s="204"/>
      <c r="E67" s="209"/>
      <c r="F67" s="168" t="str">
        <f>IF(AND(ISNUMBER($E66),ISNUMBER(F66)),$E66-F66,"")</f>
        <v/>
      </c>
      <c r="G67" s="183" t="str">
        <f t="shared" ref="G67:K67" si="6">IF(AND(ISNUMBER($E66),ISNUMBER(G66)),$E66-G66,"")</f>
        <v/>
      </c>
      <c r="H67" s="183" t="str">
        <f t="shared" si="6"/>
        <v/>
      </c>
      <c r="I67" s="183" t="str">
        <f t="shared" si="6"/>
        <v/>
      </c>
      <c r="J67" s="183" t="str">
        <f t="shared" si="6"/>
        <v/>
      </c>
      <c r="K67" s="183" t="str">
        <f t="shared" si="6"/>
        <v/>
      </c>
      <c r="L67" s="143"/>
    </row>
    <row r="68" spans="1:12" ht="18" customHeight="1" x14ac:dyDescent="0.35">
      <c r="A68" s="106"/>
      <c r="B68" s="16" t="s">
        <v>351</v>
      </c>
      <c r="C68" s="214" t="str">
        <f>" (over "&amp;Analysis_period&amp;" years)"</f>
        <v xml:space="preserve"> (over 40 years)</v>
      </c>
      <c r="D68" s="204"/>
      <c r="E68" s="210"/>
      <c r="F68" s="145" t="str">
        <f t="shared" ref="F68:K68" si="7">IF(ISNUMBER(F67),F67*QALY_value*USPWF,"")</f>
        <v/>
      </c>
      <c r="G68" s="112" t="str">
        <f t="shared" si="7"/>
        <v/>
      </c>
      <c r="H68" s="112" t="str">
        <f t="shared" si="7"/>
        <v/>
      </c>
      <c r="I68" s="112" t="str">
        <f t="shared" si="7"/>
        <v/>
      </c>
      <c r="J68" s="112" t="str">
        <f t="shared" si="7"/>
        <v/>
      </c>
      <c r="K68" s="112" t="str">
        <f t="shared" si="7"/>
        <v/>
      </c>
      <c r="L68" s="143"/>
    </row>
    <row r="69" spans="1:12" ht="18" customHeight="1" x14ac:dyDescent="0.35">
      <c r="A69" s="106"/>
      <c r="B69" s="176"/>
      <c r="C69" s="176"/>
      <c r="D69" s="176"/>
      <c r="E69" s="176"/>
    </row>
    <row r="70" spans="1:12" ht="18" customHeight="1" x14ac:dyDescent="0.35">
      <c r="A70" s="106"/>
      <c r="B70" s="176"/>
      <c r="C70" s="176"/>
      <c r="D70" s="176"/>
      <c r="E70" s="176"/>
    </row>
    <row r="71" spans="1:12" ht="18" customHeight="1" x14ac:dyDescent="0.35">
      <c r="A71" s="106"/>
      <c r="B71" s="176"/>
      <c r="C71" s="176"/>
      <c r="D71" s="176"/>
    </row>
    <row r="72" spans="1:12" ht="18" customHeight="1" x14ac:dyDescent="0.35">
      <c r="A72" s="106"/>
    </row>
    <row r="73" spans="1:12" ht="18" customHeight="1" x14ac:dyDescent="0.35">
      <c r="A73" s="106"/>
    </row>
    <row r="74" spans="1:12" ht="18" customHeight="1" x14ac:dyDescent="0.35">
      <c r="A74" s="106"/>
    </row>
    <row r="75" spans="1:12" ht="18" customHeight="1" x14ac:dyDescent="0.35">
      <c r="A75" s="106"/>
    </row>
    <row r="76" spans="1:12" ht="18" customHeight="1" x14ac:dyDescent="0.35">
      <c r="A76" s="106"/>
    </row>
    <row r="77" spans="1:12" ht="18" customHeight="1" x14ac:dyDescent="0.45">
      <c r="A77" s="114"/>
      <c r="B77" s="114"/>
      <c r="C77" s="114"/>
      <c r="D77" s="114"/>
      <c r="E77" s="114"/>
    </row>
    <row r="78" spans="1:12" ht="18" customHeight="1" x14ac:dyDescent="0.35">
      <c r="B78" s="19"/>
      <c r="C78" s="19"/>
      <c r="D78" s="19"/>
      <c r="E78" s="19"/>
    </row>
    <row r="79" spans="1:12" ht="18" customHeight="1" x14ac:dyDescent="0.35">
      <c r="B79" s="22"/>
      <c r="C79" s="22"/>
      <c r="D79" s="22"/>
      <c r="E79" s="22"/>
      <c r="F79" s="13"/>
      <c r="G79" s="13"/>
      <c r="H79" s="13"/>
      <c r="I79" s="13"/>
      <c r="J79" s="13"/>
      <c r="K79" s="13"/>
    </row>
    <row r="83" spans="2:11" ht="18" customHeight="1" x14ac:dyDescent="0.35">
      <c r="B83"/>
      <c r="C83"/>
      <c r="D83"/>
      <c r="E83"/>
      <c r="F83"/>
      <c r="G83"/>
      <c r="H83"/>
      <c r="I83"/>
      <c r="J83"/>
      <c r="K83"/>
    </row>
    <row r="84" spans="2:11" ht="18" customHeight="1" x14ac:dyDescent="0.35">
      <c r="B84"/>
      <c r="C84"/>
      <c r="D84"/>
      <c r="E84"/>
      <c r="F84"/>
      <c r="G84"/>
      <c r="H84"/>
      <c r="I84"/>
      <c r="J84"/>
      <c r="K84"/>
    </row>
    <row r="85" spans="2:11" ht="18" customHeight="1" x14ac:dyDescent="0.35">
      <c r="B85"/>
      <c r="C85"/>
      <c r="D85"/>
      <c r="E85"/>
      <c r="F85"/>
      <c r="G85"/>
      <c r="H85"/>
      <c r="I85"/>
      <c r="J85"/>
      <c r="K85"/>
    </row>
    <row r="86" spans="2:11" ht="18" customHeight="1" x14ac:dyDescent="0.35">
      <c r="B86"/>
      <c r="C86"/>
      <c r="D86"/>
      <c r="E86"/>
      <c r="F86"/>
      <c r="G86"/>
      <c r="H86"/>
      <c r="I86"/>
      <c r="J86"/>
      <c r="K86"/>
    </row>
    <row r="87" spans="2:11" ht="18" customHeight="1" x14ac:dyDescent="0.35">
      <c r="B87"/>
      <c r="C87"/>
      <c r="D87"/>
      <c r="E87"/>
      <c r="F87"/>
      <c r="G87"/>
      <c r="H87"/>
      <c r="I87"/>
      <c r="J87"/>
      <c r="K87"/>
    </row>
    <row r="88" spans="2:11" ht="18" customHeight="1" x14ac:dyDescent="0.35">
      <c r="B88" s="115"/>
      <c r="C88" s="115"/>
      <c r="D88" s="115"/>
      <c r="E88" s="115"/>
      <c r="F88"/>
      <c r="G88"/>
      <c r="H88"/>
      <c r="I88"/>
      <c r="J88"/>
      <c r="K88"/>
    </row>
  </sheetData>
  <sheetProtection sheet="1" scenarios="1"/>
  <conditionalFormatting sqref="F30:K30">
    <cfRule type="cellIs" dxfId="0" priority="1" operator="equal">
      <formula>"check BMM!"</formula>
    </cfRule>
  </conditionalFormatting>
  <dataValidations count="1">
    <dataValidation type="list" allowBlank="1" sqref="C20" xr:uid="{4E3EB060-32CB-44F7-9A1A-DFF02331DE36}">
      <formula1>"A,B,C,D,E,F,G,H,I,J,K,L,M,N,O,P,Q,R,S,T"</formula1>
    </dataValidation>
  </dataValidations>
  <pageMargins left="0.7" right="0.7"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90DC4CAE98253A4E8F612AA6FBF16121" ma:contentTypeVersion="16" ma:contentTypeDescription="Create a new document." ma:contentTypeScope="" ma:versionID="ef549697f2e3942e6e2d09513c38ff40">
  <xsd:schema xmlns:xsd="http://www.w3.org/2001/XMLSchema" xmlns:xs="http://www.w3.org/2001/XMLSchema" xmlns:p="http://schemas.microsoft.com/office/2006/metadata/properties" xmlns:ns2="576fd55f-2241-411d-9865-6bef3c1218be" xmlns:ns3="db8c374f-2e7b-4353-8a95-bfff9e2fadfb" targetNamespace="http://schemas.microsoft.com/office/2006/metadata/properties" ma:root="true" ma:fieldsID="0898f1bcba1975c2efb2e4dc4407340b" ns2:_="" ns3:_="">
    <xsd:import namespace="576fd55f-2241-411d-9865-6bef3c1218be"/>
    <xsd:import namespace="db8c374f-2e7b-4353-8a95-bfff9e2fadf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6fd55f-2241-411d-9865-6bef3c1218b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fe4b948f-bea1-4d61-abd0-a60787be9a77"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b8c374f-2e7b-4353-8a95-bfff9e2fadf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efb2ddb5-55c7-403a-96f6-72670c0aaaf6}" ma:internalName="TaxCatchAll" ma:showField="CatchAllData" ma:web="db8c374f-2e7b-4353-8a95-bfff9e2fadf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E23F696-98F3-4458-8A6E-B8CBEA7955CB}">
  <ds:schemaRefs>
    <ds:schemaRef ds:uri="http://schemas.microsoft.com/sharepoint/v3/contenttype/forms"/>
  </ds:schemaRefs>
</ds:datastoreItem>
</file>

<file path=customXml/itemProps2.xml><?xml version="1.0" encoding="utf-8"?>
<ds:datastoreItem xmlns:ds="http://schemas.openxmlformats.org/officeDocument/2006/customXml" ds:itemID="{89C333F6-045D-4B26-B313-DEA013E7B8F1}">
  <ds:schemaRefs>
    <ds:schemaRef ds:uri="http://schemas.microsoft.com/DataMashup"/>
  </ds:schemaRefs>
</ds:datastoreItem>
</file>

<file path=customXml/itemProps3.xml><?xml version="1.0" encoding="utf-8"?>
<ds:datastoreItem xmlns:ds="http://schemas.openxmlformats.org/officeDocument/2006/customXml" ds:itemID="{D6290ABE-5BDD-4018-8C94-3C52088717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6fd55f-2241-411d-9865-6bef3c1218be"/>
    <ds:schemaRef ds:uri="db8c374f-2e7b-4353-8a95-bfff9e2fad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Introduction</vt:lpstr>
      <vt:lpstr>Constants</vt:lpstr>
      <vt:lpstr>Mitigation</vt:lpstr>
      <vt:lpstr>Noise levels</vt:lpstr>
      <vt:lpstr>Results</vt:lpstr>
      <vt:lpstr>Analysis_period</vt:lpstr>
      <vt:lpstr>Discount_rate</vt:lpstr>
      <vt:lpstr>Health_rating</vt:lpstr>
      <vt:lpstr>Health_threshold</vt:lpstr>
      <vt:lpstr>QALY_value</vt:lpstr>
      <vt:lpstr>QALYs</vt:lpstr>
      <vt:lpstr>Structural_rating</vt:lpstr>
      <vt:lpstr>Surface_costs</vt:lpstr>
      <vt:lpstr>USPWF</vt:lpstr>
    </vt:vector>
  </TitlesOfParts>
  <Manager>Richard Jackett</Manager>
  <Company>Waka Kotahi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Noise mitigation costs and benefits</dc:title>
  <dc:subject/>
  <dc:creator>Stephen Chiles</dc:creator>
  <cp:keywords/>
  <dc:description/>
  <cp:lastModifiedBy>Helen Rickerby</cp:lastModifiedBy>
  <cp:revision/>
  <dcterms:created xsi:type="dcterms:W3CDTF">2010-04-22T00:28:54Z</dcterms:created>
  <dcterms:modified xsi:type="dcterms:W3CDTF">2024-03-11T03:04:25Z</dcterms:modified>
  <cp:category/>
  <cp:contentStatus/>
</cp:coreProperties>
</file>