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4_{CECBA496-24D9-4F0E-8C41-CB4B0F6BE75A}" xr6:coauthVersionLast="47" xr6:coauthVersionMax="47" xr10:uidLastSave="{00000000-0000-0000-0000-000000000000}"/>
  <bookViews>
    <workbookView xWindow="-120" yWindow="-120" windowWidth="29040" windowHeight="15840" activeTab="5" xr2:uid="{5A98BE04-4AA0-4DF1-92D3-3C4667FCC7C4}"/>
  </bookViews>
  <sheets>
    <sheet name="README" sheetId="7" r:id="rId1"/>
    <sheet name="Project Details" sheetId="6" r:id="rId2"/>
    <sheet name="Input" sheetId="1" r:id="rId3"/>
    <sheet name="Output" sheetId="10" r:id="rId4"/>
    <sheet name="Lookup" sheetId="8" r:id="rId5"/>
    <sheet name="Emission Factors"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1" i="1" l="1"/>
  <c r="AD81" i="1"/>
  <c r="AB81" i="1"/>
  <c r="Z81" i="1"/>
  <c r="X81" i="1"/>
  <c r="V81" i="1"/>
  <c r="T81" i="1"/>
  <c r="R81" i="1"/>
  <c r="P81" i="1"/>
  <c r="N81" i="1"/>
  <c r="L81" i="1"/>
  <c r="J81" i="1"/>
  <c r="AF5" i="1" l="1"/>
  <c r="AD5" i="1"/>
  <c r="AB5" i="1"/>
  <c r="Z5" i="1"/>
  <c r="X5" i="1"/>
  <c r="V5" i="1"/>
  <c r="T5" i="1"/>
  <c r="R5" i="1"/>
  <c r="P5" i="1"/>
  <c r="N5" i="1"/>
  <c r="L5" i="1"/>
  <c r="J5" i="1"/>
  <c r="I4" i="8"/>
  <c r="AF83" i="1"/>
  <c r="AF82" i="1"/>
  <c r="AF78" i="1"/>
  <c r="AF75" i="1"/>
  <c r="AF72" i="1"/>
  <c r="AF69" i="1"/>
  <c r="AF68" i="1"/>
  <c r="AF67" i="1"/>
  <c r="AF66" i="1"/>
  <c r="AF65" i="1"/>
  <c r="AF64" i="1"/>
  <c r="AF63" i="1"/>
  <c r="AF62" i="1"/>
  <c r="AF61" i="1"/>
  <c r="AF60" i="1"/>
  <c r="AF58" i="1"/>
  <c r="AF56" i="1"/>
  <c r="AF54" i="1"/>
  <c r="AF52" i="1"/>
  <c r="AF51" i="1"/>
  <c r="AF50" i="1"/>
  <c r="AF49" i="1"/>
  <c r="AF48" i="1"/>
  <c r="AF47" i="1"/>
  <c r="AF46" i="1"/>
  <c r="AF45" i="1"/>
  <c r="AF44" i="1"/>
  <c r="AF43" i="1"/>
  <c r="AF42" i="1"/>
  <c r="M7" i="10" s="1"/>
  <c r="AF41" i="1"/>
  <c r="AF40" i="1"/>
  <c r="AF39" i="1"/>
  <c r="AF38" i="1"/>
  <c r="AF37" i="1"/>
  <c r="M6" i="10" s="1"/>
  <c r="AF36" i="1"/>
  <c r="AF35" i="1"/>
  <c r="AF34" i="1"/>
  <c r="AF33" i="1"/>
  <c r="AF32" i="1"/>
  <c r="AF31" i="1"/>
  <c r="M5" i="10" s="1"/>
  <c r="AF30" i="1"/>
  <c r="AF16" i="1"/>
  <c r="AF15" i="1"/>
  <c r="AF14" i="1"/>
  <c r="AF13" i="1"/>
  <c r="AF12" i="1"/>
  <c r="AF11" i="1"/>
  <c r="AF10" i="1"/>
  <c r="AF9" i="1"/>
  <c r="AF8" i="1"/>
  <c r="AF7" i="1"/>
  <c r="AF6" i="1"/>
  <c r="M3" i="10"/>
  <c r="AF4" i="1"/>
  <c r="AD83" i="1"/>
  <c r="AD82" i="1"/>
  <c r="AD78" i="1"/>
  <c r="AD75" i="1"/>
  <c r="AD72" i="1"/>
  <c r="AD69" i="1"/>
  <c r="AD68" i="1"/>
  <c r="AD67" i="1"/>
  <c r="AD66" i="1"/>
  <c r="AD65" i="1"/>
  <c r="AD64" i="1"/>
  <c r="AD63" i="1"/>
  <c r="AD62" i="1"/>
  <c r="AD61" i="1"/>
  <c r="AD60" i="1"/>
  <c r="AD58" i="1"/>
  <c r="AD56" i="1"/>
  <c r="AD54" i="1"/>
  <c r="AD52" i="1"/>
  <c r="AD51" i="1"/>
  <c r="AD50" i="1"/>
  <c r="AD49" i="1"/>
  <c r="AD48" i="1"/>
  <c r="AD47" i="1"/>
  <c r="AD46" i="1"/>
  <c r="AD45" i="1"/>
  <c r="AD44" i="1"/>
  <c r="AD43" i="1"/>
  <c r="AD42" i="1"/>
  <c r="L7" i="10" s="1"/>
  <c r="AD41" i="1"/>
  <c r="AD40" i="1"/>
  <c r="AD39" i="1"/>
  <c r="AD38" i="1"/>
  <c r="AD37" i="1"/>
  <c r="L6" i="10" s="1"/>
  <c r="AD36" i="1"/>
  <c r="AD35" i="1"/>
  <c r="AD34" i="1"/>
  <c r="AD33" i="1"/>
  <c r="AD32" i="1"/>
  <c r="AD31" i="1"/>
  <c r="L5" i="10" s="1"/>
  <c r="AD30" i="1"/>
  <c r="AD16" i="1"/>
  <c r="AD15" i="1"/>
  <c r="AD14" i="1"/>
  <c r="AD13" i="1"/>
  <c r="AD12" i="1"/>
  <c r="AD11" i="1"/>
  <c r="AD10" i="1"/>
  <c r="AD9" i="1"/>
  <c r="AD8" i="1"/>
  <c r="AD7" i="1"/>
  <c r="AD6" i="1"/>
  <c r="AD4" i="1"/>
  <c r="L3" i="10" s="1"/>
  <c r="AB83" i="1"/>
  <c r="AB82" i="1"/>
  <c r="AB78" i="1"/>
  <c r="AB75" i="1"/>
  <c r="AB72" i="1"/>
  <c r="AB69" i="1"/>
  <c r="AB68" i="1"/>
  <c r="AB67" i="1"/>
  <c r="AB66" i="1"/>
  <c r="AB65" i="1"/>
  <c r="AB64" i="1"/>
  <c r="AB63" i="1"/>
  <c r="AB62" i="1"/>
  <c r="AB61" i="1"/>
  <c r="AB60" i="1"/>
  <c r="AB58" i="1"/>
  <c r="AB56" i="1"/>
  <c r="AB54" i="1"/>
  <c r="AB52" i="1"/>
  <c r="AB51" i="1"/>
  <c r="AB50" i="1"/>
  <c r="AB49" i="1"/>
  <c r="AB48" i="1"/>
  <c r="AB47" i="1"/>
  <c r="AB46" i="1"/>
  <c r="AB45" i="1"/>
  <c r="AB44" i="1"/>
  <c r="AB43" i="1"/>
  <c r="AB42" i="1"/>
  <c r="K7" i="10" s="1"/>
  <c r="AB41" i="1"/>
  <c r="AB40" i="1"/>
  <c r="AB39" i="1"/>
  <c r="AB38" i="1"/>
  <c r="AB37" i="1"/>
  <c r="K6" i="10" s="1"/>
  <c r="AB36" i="1"/>
  <c r="AB35" i="1"/>
  <c r="AB34" i="1"/>
  <c r="AB33" i="1"/>
  <c r="AB32" i="1"/>
  <c r="AB31" i="1"/>
  <c r="K5" i="10" s="1"/>
  <c r="AB30" i="1"/>
  <c r="AB16" i="1"/>
  <c r="AB15" i="1"/>
  <c r="AB14" i="1"/>
  <c r="AB13" i="1"/>
  <c r="K4" i="10" s="1"/>
  <c r="AB12" i="1"/>
  <c r="AB11" i="1"/>
  <c r="AB10" i="1"/>
  <c r="AB9" i="1"/>
  <c r="AB8" i="1"/>
  <c r="AB7" i="1"/>
  <c r="AB6" i="1"/>
  <c r="AB4" i="1"/>
  <c r="Z83" i="1"/>
  <c r="Z82" i="1"/>
  <c r="Z78" i="1"/>
  <c r="Z75" i="1"/>
  <c r="Z72" i="1"/>
  <c r="Z69" i="1"/>
  <c r="Z68" i="1"/>
  <c r="Z67" i="1"/>
  <c r="Z66" i="1"/>
  <c r="Z65" i="1"/>
  <c r="Z64" i="1"/>
  <c r="Z63" i="1"/>
  <c r="Z62" i="1"/>
  <c r="Z61" i="1"/>
  <c r="Z60" i="1"/>
  <c r="Z58" i="1"/>
  <c r="Z56" i="1"/>
  <c r="Z54" i="1"/>
  <c r="Z52" i="1"/>
  <c r="Z51" i="1"/>
  <c r="Z50" i="1"/>
  <c r="Z49" i="1"/>
  <c r="Z48" i="1"/>
  <c r="Z47" i="1"/>
  <c r="Z46" i="1"/>
  <c r="Z45" i="1"/>
  <c r="Z44" i="1"/>
  <c r="Z43" i="1"/>
  <c r="Z42" i="1"/>
  <c r="J7" i="10" s="1"/>
  <c r="Z41" i="1"/>
  <c r="Z40" i="1"/>
  <c r="Z39" i="1"/>
  <c r="Z38" i="1"/>
  <c r="Z37" i="1"/>
  <c r="J6" i="10" s="1"/>
  <c r="Z36" i="1"/>
  <c r="Z35" i="1"/>
  <c r="Z34" i="1"/>
  <c r="Z33" i="1"/>
  <c r="Z32" i="1"/>
  <c r="Z31" i="1"/>
  <c r="J5" i="10" s="1"/>
  <c r="Z30" i="1"/>
  <c r="Z16" i="1"/>
  <c r="Z15" i="1"/>
  <c r="Z14" i="1"/>
  <c r="Z13" i="1"/>
  <c r="J4" i="10" s="1"/>
  <c r="Z12" i="1"/>
  <c r="Z11" i="1"/>
  <c r="Z10" i="1"/>
  <c r="Z9" i="1"/>
  <c r="Z8" i="1"/>
  <c r="Z7" i="1"/>
  <c r="Z6" i="1"/>
  <c r="Z4" i="1"/>
  <c r="X83" i="1"/>
  <c r="X82" i="1"/>
  <c r="X78" i="1"/>
  <c r="X75" i="1"/>
  <c r="X72" i="1"/>
  <c r="X69" i="1"/>
  <c r="X68" i="1"/>
  <c r="X67" i="1"/>
  <c r="X66" i="1"/>
  <c r="X65" i="1"/>
  <c r="X64" i="1"/>
  <c r="X63" i="1"/>
  <c r="X62" i="1"/>
  <c r="X61" i="1"/>
  <c r="X60" i="1"/>
  <c r="X58" i="1"/>
  <c r="X56" i="1"/>
  <c r="X54" i="1"/>
  <c r="X52" i="1"/>
  <c r="X51" i="1"/>
  <c r="X50" i="1"/>
  <c r="X49" i="1"/>
  <c r="X48" i="1"/>
  <c r="X47" i="1"/>
  <c r="X46" i="1"/>
  <c r="X45" i="1"/>
  <c r="X44" i="1"/>
  <c r="X43" i="1"/>
  <c r="X42" i="1"/>
  <c r="I7" i="10" s="1"/>
  <c r="X41" i="1"/>
  <c r="X40" i="1"/>
  <c r="X39" i="1"/>
  <c r="X38" i="1"/>
  <c r="X37" i="1"/>
  <c r="I6" i="10" s="1"/>
  <c r="X36" i="1"/>
  <c r="X35" i="1"/>
  <c r="X34" i="1"/>
  <c r="X33" i="1"/>
  <c r="X32" i="1"/>
  <c r="X31" i="1"/>
  <c r="I5" i="10" s="1"/>
  <c r="X30" i="1"/>
  <c r="X16" i="1"/>
  <c r="X15" i="1"/>
  <c r="X14" i="1"/>
  <c r="X13" i="1"/>
  <c r="I4" i="10" s="1"/>
  <c r="X12" i="1"/>
  <c r="X11" i="1"/>
  <c r="X10" i="1"/>
  <c r="X9" i="1"/>
  <c r="X8" i="1"/>
  <c r="X7" i="1"/>
  <c r="X6" i="1"/>
  <c r="I3" i="10"/>
  <c r="X4" i="1"/>
  <c r="V83" i="1"/>
  <c r="V82" i="1"/>
  <c r="V78" i="1"/>
  <c r="V75" i="1"/>
  <c r="V72" i="1"/>
  <c r="V69" i="1"/>
  <c r="V68" i="1"/>
  <c r="V67" i="1"/>
  <c r="V66" i="1"/>
  <c r="V65" i="1"/>
  <c r="V64" i="1"/>
  <c r="V63" i="1"/>
  <c r="V62" i="1"/>
  <c r="V61" i="1"/>
  <c r="V60" i="1"/>
  <c r="V58" i="1"/>
  <c r="V56" i="1"/>
  <c r="V54" i="1"/>
  <c r="V52" i="1"/>
  <c r="V51" i="1"/>
  <c r="V50" i="1"/>
  <c r="V49" i="1"/>
  <c r="V48" i="1"/>
  <c r="V47" i="1"/>
  <c r="V46" i="1"/>
  <c r="V45" i="1"/>
  <c r="V44" i="1"/>
  <c r="V43" i="1"/>
  <c r="V42" i="1"/>
  <c r="V41" i="1"/>
  <c r="V40" i="1"/>
  <c r="V39" i="1"/>
  <c r="V38" i="1"/>
  <c r="V37" i="1"/>
  <c r="H6" i="10" s="1"/>
  <c r="V36" i="1"/>
  <c r="V35" i="1"/>
  <c r="V34" i="1"/>
  <c r="V33" i="1"/>
  <c r="V32" i="1"/>
  <c r="V31" i="1"/>
  <c r="H5" i="10" s="1"/>
  <c r="V30" i="1"/>
  <c r="V16" i="1"/>
  <c r="V15" i="1"/>
  <c r="V14" i="1"/>
  <c r="V13" i="1"/>
  <c r="H4" i="10" s="1"/>
  <c r="V12" i="1"/>
  <c r="V11" i="1"/>
  <c r="V10" i="1"/>
  <c r="V9" i="1"/>
  <c r="V8" i="1"/>
  <c r="V7" i="1"/>
  <c r="V6" i="1"/>
  <c r="V4" i="1"/>
  <c r="H3" i="10" s="1"/>
  <c r="T83" i="1"/>
  <c r="T82" i="1"/>
  <c r="T78" i="1"/>
  <c r="T75" i="1"/>
  <c r="T72" i="1"/>
  <c r="T69" i="1"/>
  <c r="G8" i="10" s="1"/>
  <c r="T68" i="1"/>
  <c r="T67" i="1"/>
  <c r="T66" i="1"/>
  <c r="T65" i="1"/>
  <c r="T64" i="1"/>
  <c r="T63" i="1"/>
  <c r="T62" i="1"/>
  <c r="T61" i="1"/>
  <c r="T60" i="1"/>
  <c r="T58" i="1"/>
  <c r="T56" i="1"/>
  <c r="T54" i="1"/>
  <c r="T52" i="1"/>
  <c r="T51" i="1"/>
  <c r="T50" i="1"/>
  <c r="T49" i="1"/>
  <c r="T48" i="1"/>
  <c r="T47" i="1"/>
  <c r="T46" i="1"/>
  <c r="T45" i="1"/>
  <c r="T44" i="1"/>
  <c r="T43" i="1"/>
  <c r="T42" i="1"/>
  <c r="T41" i="1"/>
  <c r="T40" i="1"/>
  <c r="T39" i="1"/>
  <c r="T38" i="1"/>
  <c r="T37" i="1"/>
  <c r="G6" i="10" s="1"/>
  <c r="T36" i="1"/>
  <c r="T35" i="1"/>
  <c r="T34" i="1"/>
  <c r="T33" i="1"/>
  <c r="G5" i="10" s="1"/>
  <c r="T32" i="1"/>
  <c r="T31" i="1"/>
  <c r="T30" i="1"/>
  <c r="T16" i="1"/>
  <c r="T15" i="1"/>
  <c r="T14" i="1"/>
  <c r="T13" i="1"/>
  <c r="T12" i="1"/>
  <c r="T11" i="1"/>
  <c r="T10" i="1"/>
  <c r="T9" i="1"/>
  <c r="T8" i="1"/>
  <c r="T7" i="1"/>
  <c r="T6" i="1"/>
  <c r="T4" i="1"/>
  <c r="R83" i="1"/>
  <c r="R82" i="1"/>
  <c r="R78" i="1"/>
  <c r="R75" i="1"/>
  <c r="R72" i="1"/>
  <c r="R69" i="1"/>
  <c r="R68" i="1"/>
  <c r="R67" i="1"/>
  <c r="R66" i="1"/>
  <c r="R65" i="1"/>
  <c r="R64" i="1"/>
  <c r="R63" i="1"/>
  <c r="R62" i="1"/>
  <c r="R61" i="1"/>
  <c r="R60" i="1"/>
  <c r="R58" i="1"/>
  <c r="R56" i="1"/>
  <c r="R54" i="1"/>
  <c r="R52" i="1"/>
  <c r="R51" i="1"/>
  <c r="R50" i="1"/>
  <c r="R49" i="1"/>
  <c r="R48" i="1"/>
  <c r="R47" i="1"/>
  <c r="R46" i="1"/>
  <c r="R45" i="1"/>
  <c r="R44" i="1"/>
  <c r="R43" i="1"/>
  <c r="R42" i="1"/>
  <c r="R41" i="1"/>
  <c r="R40" i="1"/>
  <c r="R39" i="1"/>
  <c r="R38" i="1"/>
  <c r="R37" i="1"/>
  <c r="F6" i="10" s="1"/>
  <c r="R36" i="1"/>
  <c r="R35" i="1"/>
  <c r="R34" i="1"/>
  <c r="R33" i="1"/>
  <c r="R32" i="1"/>
  <c r="R31" i="1"/>
  <c r="F5" i="10" s="1"/>
  <c r="R30" i="1"/>
  <c r="R16" i="1"/>
  <c r="R15" i="1"/>
  <c r="R14" i="1"/>
  <c r="R13" i="1"/>
  <c r="R12" i="1"/>
  <c r="R11" i="1"/>
  <c r="R10" i="1"/>
  <c r="R9" i="1"/>
  <c r="R8" i="1"/>
  <c r="R7" i="1"/>
  <c r="R6" i="1"/>
  <c r="R4" i="1"/>
  <c r="F3" i="10" s="1"/>
  <c r="P83" i="1"/>
  <c r="P82" i="1"/>
  <c r="P78" i="1"/>
  <c r="P75" i="1"/>
  <c r="P72" i="1"/>
  <c r="P69" i="1"/>
  <c r="P68" i="1"/>
  <c r="P67" i="1"/>
  <c r="P66" i="1"/>
  <c r="P65" i="1"/>
  <c r="P64" i="1"/>
  <c r="P63" i="1"/>
  <c r="P62" i="1"/>
  <c r="P61" i="1"/>
  <c r="P60" i="1"/>
  <c r="P58" i="1"/>
  <c r="P56" i="1"/>
  <c r="P54" i="1"/>
  <c r="P52" i="1"/>
  <c r="P51" i="1"/>
  <c r="P50" i="1"/>
  <c r="P49" i="1"/>
  <c r="P48" i="1"/>
  <c r="P47" i="1"/>
  <c r="P46" i="1"/>
  <c r="P45" i="1"/>
  <c r="P44" i="1"/>
  <c r="E7" i="10" s="1"/>
  <c r="P43" i="1"/>
  <c r="P42" i="1"/>
  <c r="P41" i="1"/>
  <c r="P40" i="1"/>
  <c r="P39" i="1"/>
  <c r="P38" i="1"/>
  <c r="P37" i="1"/>
  <c r="E6" i="10" s="1"/>
  <c r="P36" i="1"/>
  <c r="P35" i="1"/>
  <c r="P34" i="1"/>
  <c r="P33" i="1"/>
  <c r="E5" i="10" s="1"/>
  <c r="P32" i="1"/>
  <c r="P31" i="1"/>
  <c r="P30" i="1"/>
  <c r="P16" i="1"/>
  <c r="P15" i="1"/>
  <c r="P14" i="1"/>
  <c r="P13" i="1"/>
  <c r="E4" i="10" s="1"/>
  <c r="P12" i="1"/>
  <c r="P11" i="1"/>
  <c r="P10" i="1"/>
  <c r="P9" i="1"/>
  <c r="P8" i="1"/>
  <c r="P7" i="1"/>
  <c r="P6" i="1"/>
  <c r="P4" i="1"/>
  <c r="N83" i="1"/>
  <c r="N82" i="1"/>
  <c r="N78" i="1"/>
  <c r="N75" i="1"/>
  <c r="N72" i="1"/>
  <c r="N69" i="1"/>
  <c r="N68" i="1"/>
  <c r="N67" i="1"/>
  <c r="N66" i="1"/>
  <c r="N65" i="1"/>
  <c r="N64" i="1"/>
  <c r="N63" i="1"/>
  <c r="N62" i="1"/>
  <c r="N61" i="1"/>
  <c r="N60" i="1"/>
  <c r="N58" i="1"/>
  <c r="N56" i="1"/>
  <c r="N54" i="1"/>
  <c r="N52" i="1"/>
  <c r="N51" i="1"/>
  <c r="N50" i="1"/>
  <c r="N49" i="1"/>
  <c r="N48" i="1"/>
  <c r="N47" i="1"/>
  <c r="N46" i="1"/>
  <c r="N45" i="1"/>
  <c r="N44" i="1"/>
  <c r="N43" i="1"/>
  <c r="N42" i="1"/>
  <c r="N41" i="1"/>
  <c r="N40" i="1"/>
  <c r="N39" i="1"/>
  <c r="N38" i="1"/>
  <c r="N37" i="1"/>
  <c r="D6" i="10" s="1"/>
  <c r="N36" i="1"/>
  <c r="N35" i="1"/>
  <c r="N34" i="1"/>
  <c r="N33" i="1"/>
  <c r="N32" i="1"/>
  <c r="N31" i="1"/>
  <c r="D5" i="10" s="1"/>
  <c r="N30" i="1"/>
  <c r="N16" i="1"/>
  <c r="N15" i="1"/>
  <c r="N14" i="1"/>
  <c r="N13" i="1"/>
  <c r="N12" i="1"/>
  <c r="N11" i="1"/>
  <c r="N10" i="1"/>
  <c r="N9" i="1"/>
  <c r="N8" i="1"/>
  <c r="N7" i="1"/>
  <c r="N6" i="1"/>
  <c r="N4" i="1"/>
  <c r="L83" i="1"/>
  <c r="L82" i="1"/>
  <c r="L78" i="1"/>
  <c r="L75" i="1"/>
  <c r="L72" i="1"/>
  <c r="L69" i="1"/>
  <c r="L68" i="1"/>
  <c r="L67" i="1"/>
  <c r="L66" i="1"/>
  <c r="L65" i="1"/>
  <c r="L64" i="1"/>
  <c r="L63" i="1"/>
  <c r="L62" i="1"/>
  <c r="L61" i="1"/>
  <c r="L60" i="1"/>
  <c r="L58" i="1"/>
  <c r="L56" i="1"/>
  <c r="L54" i="1"/>
  <c r="L52" i="1"/>
  <c r="L51" i="1"/>
  <c r="L50" i="1"/>
  <c r="L49" i="1"/>
  <c r="L48" i="1"/>
  <c r="L47" i="1"/>
  <c r="L46" i="1"/>
  <c r="L45" i="1"/>
  <c r="L44" i="1"/>
  <c r="L43" i="1"/>
  <c r="L42" i="1"/>
  <c r="L41" i="1"/>
  <c r="L40" i="1"/>
  <c r="L39" i="1"/>
  <c r="L38" i="1"/>
  <c r="L37" i="1"/>
  <c r="L36" i="1"/>
  <c r="L35" i="1"/>
  <c r="L34" i="1"/>
  <c r="L33" i="1"/>
  <c r="L32" i="1"/>
  <c r="L31" i="1"/>
  <c r="L30" i="1"/>
  <c r="L16" i="1"/>
  <c r="L15" i="1"/>
  <c r="L14" i="1"/>
  <c r="L13" i="1"/>
  <c r="L12" i="1"/>
  <c r="L11" i="1"/>
  <c r="L10" i="1"/>
  <c r="L9" i="1"/>
  <c r="L8" i="1"/>
  <c r="L7" i="1"/>
  <c r="L6" i="1"/>
  <c r="L4" i="1"/>
  <c r="J60" i="1"/>
  <c r="J58" i="1"/>
  <c r="J56" i="1"/>
  <c r="J54" i="1"/>
  <c r="J6" i="1"/>
  <c r="J12" i="1"/>
  <c r="I3" i="8"/>
  <c r="J14" i="1"/>
  <c r="J78" i="1"/>
  <c r="J75" i="1"/>
  <c r="J72" i="1"/>
  <c r="J69" i="1"/>
  <c r="J82" i="1"/>
  <c r="J39" i="1"/>
  <c r="J32" i="1"/>
  <c r="J38" i="1"/>
  <c r="J31" i="1"/>
  <c r="J37" i="1"/>
  <c r="M8" i="10" l="1"/>
  <c r="M4" i="10"/>
  <c r="L8" i="10"/>
  <c r="L4" i="10"/>
  <c r="K8" i="10"/>
  <c r="H7" i="10"/>
  <c r="G7" i="10"/>
  <c r="G4" i="10"/>
  <c r="G3" i="10"/>
  <c r="F4" i="10"/>
  <c r="F7" i="10"/>
  <c r="E3" i="10"/>
  <c r="D3" i="10"/>
  <c r="D7" i="10"/>
  <c r="D4" i="10"/>
  <c r="H8" i="10"/>
  <c r="F8" i="10"/>
  <c r="E8" i="10"/>
  <c r="J3" i="10"/>
  <c r="D8" i="10"/>
  <c r="J8" i="10"/>
  <c r="K3" i="10"/>
  <c r="I8" i="10"/>
  <c r="J42" i="1"/>
  <c r="J4" i="1"/>
  <c r="J67" i="1"/>
  <c r="J66" i="1"/>
  <c r="J65" i="1"/>
  <c r="J63" i="1"/>
  <c r="J68" i="1"/>
  <c r="J52" i="1"/>
  <c r="J51" i="1"/>
  <c r="J50" i="1"/>
  <c r="J49" i="1"/>
  <c r="J48" i="1"/>
  <c r="J47" i="1"/>
  <c r="J46" i="1"/>
  <c r="J45" i="1"/>
  <c r="J44" i="1"/>
  <c r="J43" i="1"/>
  <c r="J15" i="1"/>
  <c r="J33" i="1"/>
  <c r="J30" i="1"/>
  <c r="J83" i="1"/>
  <c r="J61" i="1"/>
  <c r="J41" i="1"/>
  <c r="J40" i="1"/>
  <c r="J36" i="1"/>
  <c r="J35" i="1"/>
  <c r="J34" i="1"/>
  <c r="J64" i="1"/>
  <c r="J62" i="1"/>
  <c r="J16" i="1"/>
  <c r="J13" i="1"/>
  <c r="J8" i="1"/>
  <c r="J7" i="1"/>
  <c r="B6" i="10" l="1"/>
  <c r="C5" i="10"/>
  <c r="C8" i="10"/>
  <c r="C4" i="10"/>
  <c r="C6" i="10"/>
  <c r="C3" i="10"/>
  <c r="B4" i="10"/>
  <c r="C7" i="10"/>
  <c r="B8" i="10"/>
  <c r="B7" i="10"/>
  <c r="B17" i="6"/>
  <c r="B5" i="10"/>
  <c r="B16" i="6"/>
  <c r="B15" i="6"/>
  <c r="B19" i="6"/>
  <c r="B18" i="6"/>
  <c r="J11" i="1" l="1"/>
  <c r="J10" i="1"/>
  <c r="J9" i="1"/>
  <c r="B3" i="10" s="1"/>
  <c r="B14" i="6" l="1"/>
  <c r="I2" i="1" l="1"/>
  <c r="K2" i="1" l="1"/>
  <c r="B2" i="10"/>
  <c r="M2" i="1" l="1"/>
  <c r="C2" i="10"/>
  <c r="O2" i="1" l="1"/>
  <c r="D2" i="10"/>
  <c r="Q2" i="1" l="1"/>
  <c r="E2" i="10"/>
  <c r="S2" i="1" l="1"/>
  <c r="F2" i="10"/>
  <c r="U2" i="1" l="1"/>
  <c r="G2" i="10"/>
  <c r="W2" i="1" l="1"/>
  <c r="H2" i="10"/>
  <c r="Y2" i="1" l="1"/>
  <c r="I2" i="10"/>
  <c r="AA2" i="1" l="1"/>
  <c r="J2" i="10"/>
  <c r="AC2" i="1" l="1"/>
  <c r="K2" i="10"/>
  <c r="AE2" i="1" l="1"/>
  <c r="M2" i="10" s="1"/>
  <c r="L2" i="10"/>
</calcChain>
</file>

<file path=xl/sharedStrings.xml><?xml version="1.0" encoding="utf-8"?>
<sst xmlns="http://schemas.openxmlformats.org/spreadsheetml/2006/main" count="736" uniqueCount="405">
  <si>
    <t>REWM Data Form</t>
  </si>
  <si>
    <t>Organisation</t>
  </si>
  <si>
    <t>Organisation that has entered data into form</t>
  </si>
  <si>
    <t>Contract</t>
  </si>
  <si>
    <t xml:space="preserve">Network contract name </t>
  </si>
  <si>
    <t>Reporting Year</t>
  </si>
  <si>
    <t>2022/23</t>
  </si>
  <si>
    <t>Reporting Quarter</t>
  </si>
  <si>
    <t>Q1</t>
  </si>
  <si>
    <t>Emission Group</t>
  </si>
  <si>
    <t>Emission Sub-Group</t>
  </si>
  <si>
    <t>Units</t>
  </si>
  <si>
    <t>Guidance</t>
  </si>
  <si>
    <t>Amount</t>
  </si>
  <si>
    <t>Data Source</t>
  </si>
  <si>
    <t>Data Reliability</t>
  </si>
  <si>
    <t>Notes</t>
  </si>
  <si>
    <t xml:space="preserve">Energy </t>
  </si>
  <si>
    <t>Liquid Fuel</t>
  </si>
  <si>
    <t>Diesel</t>
  </si>
  <si>
    <t>L</t>
  </si>
  <si>
    <t>Fuel used on site for vehicles as well as generators/heating etc</t>
  </si>
  <si>
    <t>Biodiesel</t>
  </si>
  <si>
    <t>Unleaded Petrol</t>
  </si>
  <si>
    <t>Gas Fuel</t>
  </si>
  <si>
    <t>LPG</t>
  </si>
  <si>
    <t>kg</t>
  </si>
  <si>
    <t>Natural Gas</t>
  </si>
  <si>
    <t>kWh</t>
  </si>
  <si>
    <t>Electricity</t>
  </si>
  <si>
    <t>On network</t>
  </si>
  <si>
    <t>Electricity use for streetlights etc on sight</t>
  </si>
  <si>
    <t>Compounds, Depots, Offices</t>
  </si>
  <si>
    <t>Other Emissions</t>
  </si>
  <si>
    <t xml:space="preserve">Transport (if not 
included in 
Energy item 
above) </t>
  </si>
  <si>
    <t>Transport</t>
  </si>
  <si>
    <t>Diesel mobile combustion</t>
  </si>
  <si>
    <t>Biodiesel mobile combustion</t>
  </si>
  <si>
    <t>Petrol mobile combustion</t>
  </si>
  <si>
    <t>Approximate total</t>
  </si>
  <si>
    <t>tkm</t>
  </si>
  <si>
    <t>Water</t>
  </si>
  <si>
    <t>Non-Potable water</t>
  </si>
  <si>
    <t>Waste</t>
  </si>
  <si>
    <t>Landfill</t>
  </si>
  <si>
    <t>Asphalt</t>
  </si>
  <si>
    <t>t</t>
  </si>
  <si>
    <t>Total tonnes of waste material generated by maintenance activities sent to landfill. Specify other materials in notes if known</t>
  </si>
  <si>
    <t>Concrete</t>
  </si>
  <si>
    <t>Other materials</t>
  </si>
  <si>
    <t>Road side litter</t>
  </si>
  <si>
    <t>Litter picked up on the network and sent to landfill</t>
  </si>
  <si>
    <t>Office/Depot</t>
  </si>
  <si>
    <t>Total tonnes of waste generated by offices and depots that is sent to landfill</t>
  </si>
  <si>
    <t>Cleanfill</t>
  </si>
  <si>
    <t>Total tonnes of clean fill waste</t>
  </si>
  <si>
    <t>Managed fill</t>
  </si>
  <si>
    <t>Total tonnes of managed fill waste</t>
  </si>
  <si>
    <t>Reuse / Recycle</t>
  </si>
  <si>
    <t>Aluminium</t>
  </si>
  <si>
    <t>Total tonnes of waste material that is reused (on any network) or sent to a plant to be recycled (not sent to landfill)</t>
  </si>
  <si>
    <t>Steel</t>
  </si>
  <si>
    <t>Steel poles</t>
  </si>
  <si>
    <t>Light poles</t>
  </si>
  <si>
    <t>m</t>
  </si>
  <si>
    <t>ITS / Signs poles</t>
  </si>
  <si>
    <t>Steel Railings</t>
  </si>
  <si>
    <t>Wire rope barrier</t>
  </si>
  <si>
    <t>Steel Other</t>
  </si>
  <si>
    <t>Tonnes of steel used, if not accounted for anywhere else in the steel emissions group or in concrete reinforcement</t>
  </si>
  <si>
    <t>Aluminium Signs</t>
  </si>
  <si>
    <t>Signs</t>
  </si>
  <si>
    <t>m2</t>
  </si>
  <si>
    <t xml:space="preserve">Total m2 of aluminium signs used. </t>
  </si>
  <si>
    <t>Aluminium Poles</t>
  </si>
  <si>
    <t xml:space="preserve">Sum of total meters of poles used. 
i.e. ground height of poles  (each type) x number of poles (each type)
</t>
  </si>
  <si>
    <t>Aluminium Other</t>
  </si>
  <si>
    <t xml:space="preserve">Tonnes of aluminium </t>
  </si>
  <si>
    <t>Concrete Barriers</t>
  </si>
  <si>
    <t xml:space="preserve">Total meters of concrete barrier (f-type and new jersey) </t>
  </si>
  <si>
    <t>Concrete Culverts</t>
  </si>
  <si>
    <t>Culvert DN 300</t>
  </si>
  <si>
    <t>Total length of all culverts each Culvert DN 
i.e. Length of Culvert (each type) x number of Culverts (each type)
Select nearest size range</t>
  </si>
  <si>
    <t>Culvert DN 600</t>
  </si>
  <si>
    <t>Culvert DN 900</t>
  </si>
  <si>
    <t>Culvert DN 1200</t>
  </si>
  <si>
    <t>Culvert DN &gt;1200</t>
  </si>
  <si>
    <t>Concrete Manhole</t>
  </si>
  <si>
    <t>Depth range &lt;2m</t>
  </si>
  <si>
    <t>each</t>
  </si>
  <si>
    <t>Number of manholes. Depth rounded to nearest whole number</t>
  </si>
  <si>
    <t>Depth range 2-4m</t>
  </si>
  <si>
    <t>Depth range 4-6m</t>
  </si>
  <si>
    <t>Depth range 6-8m</t>
  </si>
  <si>
    <t>Depth range &gt;8m</t>
  </si>
  <si>
    <t>Concrete Mix 1</t>
  </si>
  <si>
    <t>Mix Type</t>
  </si>
  <si>
    <t>Lookup</t>
  </si>
  <si>
    <t>Material source: Allied, Firth or Other (please specify in notes)</t>
  </si>
  <si>
    <t>Concrete Mass</t>
  </si>
  <si>
    <t>Pavement</t>
  </si>
  <si>
    <t>Aggregates</t>
  </si>
  <si>
    <t>Crushed Rock</t>
  </si>
  <si>
    <t>m3</t>
  </si>
  <si>
    <t>Crushed blast furnace slag</t>
  </si>
  <si>
    <t>Crushed concrete</t>
  </si>
  <si>
    <t>Crushed Limestone</t>
  </si>
  <si>
    <t xml:space="preserve"> Pavement Stabilisation</t>
  </si>
  <si>
    <t>Foam Bitumen</t>
  </si>
  <si>
    <t>Materials used for pavement stabilisation</t>
  </si>
  <si>
    <t>Lime</t>
  </si>
  <si>
    <t xml:space="preserve">Cement </t>
  </si>
  <si>
    <t>Asphalt Mix 1</t>
  </si>
  <si>
    <t>m3 of asphalt used</t>
  </si>
  <si>
    <t>%</t>
  </si>
  <si>
    <t>Emulsified Bitumen</t>
  </si>
  <si>
    <t>RAP content</t>
  </si>
  <si>
    <t>% of RAP content</t>
  </si>
  <si>
    <t>Asphalt Cold Mix</t>
  </si>
  <si>
    <t>m3 of cold mix used for maintenance activities</t>
  </si>
  <si>
    <t>Bitumen</t>
  </si>
  <si>
    <t>Reporting year</t>
  </si>
  <si>
    <t>Concrete material source</t>
  </si>
  <si>
    <t>Data Relibaility</t>
  </si>
  <si>
    <t>Allied</t>
  </si>
  <si>
    <t>Good</t>
  </si>
  <si>
    <t>2023/24</t>
  </si>
  <si>
    <t>Q2</t>
  </si>
  <si>
    <t>Firth</t>
  </si>
  <si>
    <t>Fair</t>
  </si>
  <si>
    <t>2024/25</t>
  </si>
  <si>
    <t>Q3</t>
  </si>
  <si>
    <t>Other</t>
  </si>
  <si>
    <t>Poor</t>
  </si>
  <si>
    <t>2025/26</t>
  </si>
  <si>
    <t>Q4</t>
  </si>
  <si>
    <t>Not Available</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</si>
  <si>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</si>
  <si>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</si>
  <si>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</si>
  <si>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</si>
  <si>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</si>
  <si>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</si>
  <si>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</si>
  <si>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</si>
  <si>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</si>
  <si>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</si>
  <si>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</si>
  <si>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</si>
  <si>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</si>
  <si>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</si>
  <si>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</si>
  <si>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</si>
  <si>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</si>
  <si>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</si>
  <si>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</si>
  <si>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</si>
  <si>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</si>
  <si>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</si>
  <si>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</si>
  <si>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</si>
  <si>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</si>
  <si>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</si>
  <si>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</si>
  <si>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</si>
  <si>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</si>
  <si>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</si>
  <si>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Jan</t>
  </si>
  <si>
    <t>Feb</t>
  </si>
  <si>
    <t>Mar</t>
  </si>
  <si>
    <t>Apr</t>
  </si>
  <si>
    <t>May</t>
  </si>
  <si>
    <t>Jun</t>
  </si>
  <si>
    <t>Jul</t>
  </si>
  <si>
    <t>Aug</t>
  </si>
  <si>
    <t>Sep</t>
  </si>
  <si>
    <t>Oct</t>
  </si>
  <si>
    <t>Nov</t>
  </si>
  <si>
    <t>Dec</t>
  </si>
  <si>
    <t>Asphalt Mix 2</t>
  </si>
  <si>
    <t>Asphalt Mix 3</t>
  </si>
  <si>
    <t>Asphalt Mix 4</t>
  </si>
  <si>
    <t>Concrete Mix 2</t>
  </si>
  <si>
    <t>Concrete Mix 3</t>
  </si>
  <si>
    <t>Concrete Mix 4</t>
  </si>
  <si>
    <t>1.1.1</t>
  </si>
  <si>
    <t>1.1.2</t>
  </si>
  <si>
    <t>1.1.3</t>
  </si>
  <si>
    <t>1.2.1</t>
  </si>
  <si>
    <t>1.2.2</t>
  </si>
  <si>
    <t>1.3.1</t>
  </si>
  <si>
    <t>1.3.2</t>
  </si>
  <si>
    <t>1.4.1</t>
  </si>
  <si>
    <t>2.1.1</t>
  </si>
  <si>
    <t>2.1.2</t>
  </si>
  <si>
    <t>2.1.3</t>
  </si>
  <si>
    <t>2.1.4</t>
  </si>
  <si>
    <t>2.2.1</t>
  </si>
  <si>
    <t>3.1.1</t>
  </si>
  <si>
    <t>4.1.1</t>
  </si>
  <si>
    <t>3.1.2</t>
  </si>
  <si>
    <t>4.1.2</t>
  </si>
  <si>
    <t>4.1.3</t>
  </si>
  <si>
    <t>4.1.4</t>
  </si>
  <si>
    <t>4.1.5</t>
  </si>
  <si>
    <t>4.2.1</t>
  </si>
  <si>
    <t>4.3.1</t>
  </si>
  <si>
    <t>4.4.1</t>
  </si>
  <si>
    <t>4.4.2</t>
  </si>
  <si>
    <t>4.4.3</t>
  </si>
  <si>
    <t>4.4.4</t>
  </si>
  <si>
    <t>4.5.1</t>
  </si>
  <si>
    <t>5.1.1</t>
  </si>
  <si>
    <t>5.1.2</t>
  </si>
  <si>
    <t>5.2.2</t>
  </si>
  <si>
    <t>5.2.3</t>
  </si>
  <si>
    <t>5.3.1</t>
  </si>
  <si>
    <t>6.1.1</t>
  </si>
  <si>
    <t>6.2.1</t>
  </si>
  <si>
    <t>6.3.1</t>
  </si>
  <si>
    <t>7.1.1</t>
  </si>
  <si>
    <t>7.2.1</t>
  </si>
  <si>
    <t>7.2.2</t>
  </si>
  <si>
    <t>7.2.3</t>
  </si>
  <si>
    <t>7.2.4</t>
  </si>
  <si>
    <t>7.2.5</t>
  </si>
  <si>
    <t>7.3.1</t>
  </si>
  <si>
    <t>7.3.2</t>
  </si>
  <si>
    <t>7.3.3</t>
  </si>
  <si>
    <t>7.3.4</t>
  </si>
  <si>
    <t>7.3.5</t>
  </si>
  <si>
    <t>7.4.1</t>
  </si>
  <si>
    <t>7.4.2</t>
  </si>
  <si>
    <t>7.5.1</t>
  </si>
  <si>
    <t>7.5.2</t>
  </si>
  <si>
    <t>7.6.1</t>
  </si>
  <si>
    <t>7.6.2</t>
  </si>
  <si>
    <t>7.7.1</t>
  </si>
  <si>
    <t>7.7.2</t>
  </si>
  <si>
    <t>7.8.1</t>
  </si>
  <si>
    <t>8.1.1</t>
  </si>
  <si>
    <t>8.1.2</t>
  </si>
  <si>
    <t>8.1.3</t>
  </si>
  <si>
    <t>8.1.4</t>
  </si>
  <si>
    <t>8.2.1</t>
  </si>
  <si>
    <t>8.2.2</t>
  </si>
  <si>
    <t>8.2.3</t>
  </si>
  <si>
    <t>8.3.1</t>
  </si>
  <si>
    <t>8.3.2</t>
  </si>
  <si>
    <t>8.3.3</t>
  </si>
  <si>
    <t>8.4.1</t>
  </si>
  <si>
    <t>8.4.2</t>
  </si>
  <si>
    <t>8.4.3</t>
  </si>
  <si>
    <t>8.5.1</t>
  </si>
  <si>
    <t>8.5.2</t>
  </si>
  <si>
    <t>8.5.3</t>
  </si>
  <si>
    <t>8.6.1</t>
  </si>
  <si>
    <t>8.6.2</t>
  </si>
  <si>
    <t>8.6.3</t>
  </si>
  <si>
    <t>8.7.1</t>
  </si>
  <si>
    <t>8.8.1</t>
  </si>
  <si>
    <t>8.9.1</t>
  </si>
  <si>
    <t>6.4.1</t>
  </si>
  <si>
    <t>5.4.1</t>
  </si>
  <si>
    <t>Starting Month</t>
  </si>
  <si>
    <t>Month</t>
  </si>
  <si>
    <t>First month of the reporting period</t>
  </si>
  <si>
    <t>Period of reporting</t>
  </si>
  <si>
    <t>Project Details</t>
  </si>
  <si>
    <t>Potable water</t>
  </si>
  <si>
    <t>On site offices (both temporary and etc using electricity)</t>
  </si>
  <si>
    <t>Emission Source</t>
  </si>
  <si>
    <t>Units (Alternative)</t>
  </si>
  <si>
    <t>Tonne kilometre (approx), distance travelled by vehicle x weight loaded, for vehicles which are unloaded multiply by 1. Not required to fill if transport has been accounted for in mobile combustion emission sources above or in energy emissions group</t>
  </si>
  <si>
    <t>Metres of steel rope barrier</t>
  </si>
  <si>
    <t>Sum of total metres  of poles used. 
i.e. ground height of poles (each type) x number of poles (each type)</t>
  </si>
  <si>
    <t>Litres of water used from potable mains for all activities</t>
  </si>
  <si>
    <t>Litres of water used from non-municipal sources for all activities</t>
  </si>
  <si>
    <t>Input</t>
  </si>
  <si>
    <r>
      <t>kgCO</t>
    </r>
    <r>
      <rPr>
        <b/>
        <sz val="15"/>
        <color theme="3"/>
        <rFont val="Calibri"/>
        <family val="2"/>
      </rPr>
      <t>₂</t>
    </r>
    <r>
      <rPr>
        <b/>
        <sz val="15"/>
        <color theme="3"/>
        <rFont val="Source Sans Pro"/>
        <family val="2"/>
      </rPr>
      <t>e</t>
    </r>
  </si>
  <si>
    <t>Name</t>
  </si>
  <si>
    <t>Category</t>
  </si>
  <si>
    <t>Description</t>
  </si>
  <si>
    <t>Emissions Factor</t>
  </si>
  <si>
    <t>Source</t>
  </si>
  <si>
    <t>Asphalt Standard Mix (Hot mix 5.5% bitumen, default)</t>
  </si>
  <si>
    <t>Material</t>
  </si>
  <si>
    <t>tCO2-e/t</t>
  </si>
  <si>
    <t>ISCA Materials Calculator NZ V2.0</t>
  </si>
  <si>
    <t>Just bitumen</t>
  </si>
  <si>
    <t>Diesel - Transport</t>
  </si>
  <si>
    <t>Fuel</t>
  </si>
  <si>
    <t>tCO2-e/l</t>
  </si>
  <si>
    <t>MfE 2020</t>
  </si>
  <si>
    <t>Electricity emission factor including transmission and distribution losses</t>
  </si>
  <si>
    <t>kgCO2e/kWh</t>
  </si>
  <si>
    <t>MfE 2018</t>
  </si>
  <si>
    <t>Uses 2018 emission factor. Includes transmission and distribution losses.</t>
  </si>
  <si>
    <t>Concrete 50 Mpa</t>
  </si>
  <si>
    <t>For all of NZ, assumes 50MPa strength</t>
  </si>
  <si>
    <t xml:space="preserve">MfE 2020 </t>
  </si>
  <si>
    <t>Cement</t>
  </si>
  <si>
    <t>Portland Cement</t>
  </si>
  <si>
    <t>tCO2e/t</t>
  </si>
  <si>
    <t>Structural, columns and beams</t>
  </si>
  <si>
    <t>MfE 2020, BlueScope Steel (2015)</t>
  </si>
  <si>
    <t>Steel, structural, columns and beams</t>
  </si>
  <si>
    <t>Petrol</t>
  </si>
  <si>
    <t>Petrol emission factor</t>
  </si>
  <si>
    <t>kgCO2e/l</t>
  </si>
  <si>
    <t>Recycled Crushed Concrete/Masonry</t>
  </si>
  <si>
    <t>Lime (hydraulic)</t>
  </si>
  <si>
    <t>Hydraulic Lime</t>
  </si>
  <si>
    <t>Crushed Blast Furnace Slag</t>
  </si>
  <si>
    <t>Transport Articulated Truck</t>
  </si>
  <si>
    <t>Articulated Truck</t>
  </si>
  <si>
    <t>tCO2-e/km/t</t>
  </si>
  <si>
    <t>Steel wire rope  barrier</t>
  </si>
  <si>
    <t>Safety</t>
  </si>
  <si>
    <t>Construction of barrier</t>
  </si>
  <si>
    <t>tCO2-e/m</t>
  </si>
  <si>
    <t>QS Analysis Estimate</t>
  </si>
  <si>
    <t>W beam barrier</t>
  </si>
  <si>
    <t>F Shaped concrete barrier</t>
  </si>
  <si>
    <t>Drainage</t>
  </si>
  <si>
    <t>Concrete Culvert, Assuming 3% rebar, 97% 40MPa concrete, similar to ISCA 0.29</t>
  </si>
  <si>
    <t>kgCO2e/m</t>
  </si>
  <si>
    <t>tCO2-e/kg</t>
  </si>
  <si>
    <t>Natural gas</t>
  </si>
  <si>
    <t>t of crushed rock used for unsealed roads surafces, granular basecourse &amp; subbase pavement layers as well as in non-ashphaltic sealing chip i.e. chipseal</t>
  </si>
  <si>
    <t>t of crushed blast furnace slag used for pavement layers and non-asphaltic concrete sealing chip</t>
  </si>
  <si>
    <t>t of crushed concrete for pavement layer</t>
  </si>
  <si>
    <t>t of crushed limestone for pavement layer</t>
  </si>
  <si>
    <t>Foam bitumen (3% water)</t>
  </si>
  <si>
    <t>t of residual bitumen used for spray seals, bandage seals and other maintenance items not covered in the asphalt mix or pavement stabilisation  sub-groups</t>
  </si>
  <si>
    <t>Cold Mix Apshalt</t>
  </si>
  <si>
    <t>Manhole Depth range &lt;2m</t>
  </si>
  <si>
    <t>Manhole Depth range 2-4m</t>
  </si>
  <si>
    <t>Manhole Depth range 4-6m</t>
  </si>
  <si>
    <t xml:space="preserve"> Manhole Depth range 6-8m</t>
  </si>
  <si>
    <t>Manhole Depth range &gt;8m</t>
  </si>
  <si>
    <t>kgCO2e</t>
  </si>
  <si>
    <t>Summary</t>
  </si>
  <si>
    <t>kgCO₂e</t>
  </si>
  <si>
    <t>Select Month</t>
  </si>
  <si>
    <t>Density used in calculator (t/m3)</t>
  </si>
  <si>
    <t>Asphalt (RAP), applied as base, aggregate or fill material</t>
  </si>
  <si>
    <t>Ballast</t>
  </si>
  <si>
    <t>CLT (Cross-Laminated Timber)</t>
  </si>
  <si>
    <t>Copper</t>
  </si>
  <si>
    <t>General Fill, Spoil</t>
  </si>
  <si>
    <t>Glass</t>
  </si>
  <si>
    <t>Gravel</t>
  </si>
  <si>
    <t>Manufactured Sand</t>
  </si>
  <si>
    <t>MDF (Medium Density Fibreboard)</t>
  </si>
  <si>
    <t>Paint</t>
  </si>
  <si>
    <t>Particleboard</t>
  </si>
  <si>
    <t>Plywood</t>
  </si>
  <si>
    <t>Reclaimed timber</t>
  </si>
  <si>
    <t>Recycled Crushed Glass</t>
  </si>
  <si>
    <t>Sand</t>
  </si>
  <si>
    <t>Timber, Structural (softwood)</t>
  </si>
  <si>
    <t>Timber, Structural (hardwood)</t>
  </si>
  <si>
    <t>Zinc</t>
  </si>
  <si>
    <t>Metres of W beam barrier</t>
  </si>
  <si>
    <t>WSP Estimate</t>
  </si>
  <si>
    <t>6.2.2</t>
  </si>
  <si>
    <t>Concrete barrier</t>
  </si>
  <si>
    <t>y/n</t>
  </si>
  <si>
    <t>year/month</t>
  </si>
  <si>
    <t>Yes</t>
  </si>
  <si>
    <t>No</t>
  </si>
  <si>
    <t>RAP</t>
  </si>
  <si>
    <t>&gt;60%</t>
  </si>
  <si>
    <t>Hot mix asphalt, &lt;2.5% virgin bitumen (&gt;60% RAP)</t>
  </si>
  <si>
    <t>Hot mix asphalt, 2.5-3.4% virgin bitumen (40-60% RAP)</t>
  </si>
  <si>
    <t>Hot mix asphalt, 3.5% virgin bitumen (40% RAP)</t>
  </si>
  <si>
    <t>Hot mix asphalt, 4.5% virgin bitumen (20% RAP)</t>
  </si>
  <si>
    <t>Warm mix asphalt, &lt;2.5% virgin bitumen (&gt;60% RAP)</t>
  </si>
  <si>
    <t>Warm mix asphalt, 2.5-3.4% virgin bitumen (40-60% RAP)</t>
  </si>
  <si>
    <t>Warm mix asphalt, 3.5% virgin bitumen (40% RAP)</t>
  </si>
  <si>
    <t>Warm mix asphalt, 4.5% virgin bitumen (20% RAP)</t>
  </si>
  <si>
    <t>Warm mix asphalt, standard mix, 5.5% virgin bitumen (0% RAP)</t>
  </si>
  <si>
    <t>0%</t>
  </si>
  <si>
    <t>20%</t>
  </si>
  <si>
    <t>40%</t>
  </si>
  <si>
    <t>60%</t>
  </si>
  <si>
    <t>No0%</t>
  </si>
  <si>
    <t>Lookup codes</t>
  </si>
  <si>
    <t>Yes0%</t>
  </si>
  <si>
    <t>Yes20%</t>
  </si>
  <si>
    <t>Yes40%</t>
  </si>
  <si>
    <t>Yes60%</t>
  </si>
  <si>
    <t>Yes&gt;60%</t>
  </si>
  <si>
    <t>No&gt;60%</t>
  </si>
  <si>
    <t>No20%</t>
  </si>
  <si>
    <t>No40%</t>
  </si>
  <si>
    <t>No60%</t>
  </si>
  <si>
    <t>Headings</t>
  </si>
  <si>
    <t>Any other on-site energy calculated to kgCO₂e with workings included in notes</t>
  </si>
  <si>
    <t>Mass of concrete used</t>
  </si>
  <si>
    <t>kgCO2e/t</t>
  </si>
  <si>
    <t>Resource Efficiency &amp; Waste minimisation KPI Data Collection Form. Version 4</t>
  </si>
  <si>
    <t>National-Asphalt-EPD-090721.pdf (boral.com.au)</t>
  </si>
  <si>
    <t>Yes is bitumen is emulsified, No otherwise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</si>
</sst>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mmm"/>
    <numFmt numFmtId="166" formatCode="_-* #,##0_-;\-* #,##0_-;_-* &quot;-&quot;?_-;_-@_-"/>
  </numFmts>
  <fonts count="22" x14ac:knownFonts="1">
    <font>
      <sz val="11"/>
      <color theme="1"/>
      <name val="Calibri"/>
      <family val="2"/>
      <scheme val="minor"/>
    </font>
    <font>
      <b/>
      <sz val="15"/>
      <color theme="3"/>
      <name val="Calibri"/>
      <family val="2"/>
      <scheme val="minor"/>
    </font>
    <font>
      <sz val="11"/>
      <color rgb="FF3F3F76"/>
      <name val="Calibri"/>
      <family val="2"/>
      <scheme val="minor"/>
    </font>
    <font>
      <sz val="11"/>
      <name val="Source Sans Pro"/>
      <family val="2"/>
    </font>
    <font>
      <b/>
      <sz val="15"/>
      <color theme="3"/>
      <name val="Source Sans Pro"/>
      <family val="2"/>
    </font>
    <font>
      <sz val="11"/>
      <color theme="1"/>
      <name val="Source Sans Pro"/>
      <family val="2"/>
    </font>
    <font>
      <sz val="11"/>
      <color rgb="FF000000"/>
      <name val="Source Sans Pro"/>
      <family val="2"/>
    </font>
    <font>
      <sz val="12"/>
      <color rgb="FF000000"/>
      <name val="Source Sans Pro"/>
      <family val="2"/>
    </font>
    <font>
      <b/>
      <u/>
      <sz val="48"/>
      <color rgb="FF00456A"/>
      <name val="Source Sans Pro"/>
      <family val="2"/>
    </font>
    <font>
      <sz val="14"/>
      <color theme="1"/>
      <name val="Source Sans Pro"/>
      <family val="2"/>
    </font>
    <font>
      <i/>
      <sz val="10"/>
      <color theme="1"/>
      <name val="Source Sans Pro"/>
      <family val="2"/>
    </font>
    <font>
      <sz val="8"/>
      <name val="Calibri"/>
      <family val="2"/>
      <scheme val="minor"/>
    </font>
    <font>
      <sz val="15"/>
      <color rgb="FF000000"/>
      <name val="Source Sans Pro"/>
      <family val="2"/>
    </font>
    <font>
      <u/>
      <sz val="11"/>
      <color theme="10"/>
      <name val="Calibri"/>
      <family val="2"/>
      <scheme val="minor"/>
    </font>
    <font>
      <b/>
      <sz val="15"/>
      <color rgb="FF00456A"/>
      <name val="Source Sans Pro"/>
      <family val="2"/>
    </font>
    <font>
      <sz val="14"/>
      <color theme="1"/>
      <name val="Calibri"/>
      <family val="2"/>
      <scheme val="minor"/>
    </font>
    <font>
      <sz val="14"/>
      <name val="Source Sans Pro"/>
      <family val="2"/>
    </font>
    <font>
      <sz val="11"/>
      <color theme="1"/>
      <name val="Calibri"/>
      <family val="2"/>
      <scheme val="minor"/>
    </font>
    <font>
      <b/>
      <sz val="15"/>
      <color theme="3"/>
      <name val="Calibri"/>
      <family val="2"/>
    </font>
    <font>
      <b/>
      <sz val="11"/>
      <color theme="0"/>
      <name val="Calibri"/>
      <family val="2"/>
    </font>
    <font>
      <sz val="11"/>
      <color theme="1"/>
      <name val="Calibri"/>
      <family val="2"/>
    </font>
    <font>
      <sz val="10"/>
      <color theme="1"/>
      <name val="Arial"/>
      <family val="2"/>
    </font>
  </fonts>
  <fills count="11">
    <fill>
      <patternFill patternType="none"/>
    </fill>
    <fill>
      <patternFill patternType="gray125"/>
    </fill>
    <fill>
      <patternFill patternType="solid">
        <fgColor rgb="FFFFCC99"/>
      </patternFill>
    </fill>
    <fill>
      <patternFill patternType="solid">
        <fgColor rgb="FFE8F0AE"/>
        <bgColor indexed="64"/>
      </patternFill>
    </fill>
    <fill>
      <patternFill patternType="solid">
        <fgColor theme="0" tint="-4.9989318521683403E-2"/>
        <bgColor indexed="64"/>
      </patternFill>
    </fill>
    <fill>
      <patternFill patternType="solid">
        <fgColor rgb="FFDDEBF7"/>
        <bgColor rgb="FF000000"/>
      </patternFill>
    </fill>
    <fill>
      <patternFill patternType="solid">
        <fgColor rgb="FFC9DB41"/>
        <bgColor indexed="64"/>
      </patternFill>
    </fill>
    <fill>
      <patternFill patternType="solid">
        <fgColor rgb="FFBDD7EE"/>
        <bgColor rgb="FF000000"/>
      </patternFill>
    </fill>
    <fill>
      <patternFill patternType="solid">
        <fgColor theme="4"/>
        <bgColor theme="4"/>
      </patternFill>
    </fill>
    <fill>
      <patternFill patternType="solid">
        <fgColor theme="0" tint="-0.14996795556505021"/>
        <bgColor indexed="64"/>
      </patternFill>
    </fill>
    <fill>
      <patternFill patternType="solid">
        <fgColor theme="1" tint="0.49998474074526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00456A"/>
      </left>
      <right style="thin">
        <color rgb="FF00456A"/>
      </right>
      <top style="thin">
        <color rgb="FF00456A"/>
      </top>
      <bottom style="thin">
        <color rgb="FF00456A"/>
      </bottom>
      <diagonal/>
    </border>
    <border>
      <left/>
      <right/>
      <top/>
      <bottom style="thick">
        <color auto="1"/>
      </bottom>
      <diagonal/>
    </border>
    <border>
      <left/>
      <right style="thin">
        <color rgb="FF7F7F7F"/>
      </right>
      <top/>
      <bottom style="thin">
        <color rgb="FF7F7F7F"/>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6">
    <xf numFmtId="0" fontId="0" fillId="0" borderId="0"/>
    <xf numFmtId="0" fontId="1" fillId="0" borderId="7" applyNumberFormat="0" applyFill="0" applyAlignment="0" applyProtection="0"/>
    <xf numFmtId="0" fontId="2" fillId="2" borderId="8" applyNumberFormat="0" applyAlignment="0" applyProtection="0"/>
    <xf numFmtId="0" fontId="13" fillId="0" borderId="0" applyNumberFormat="0" applyFill="0" applyBorder="0" applyAlignment="0" applyProtection="0"/>
    <xf numFmtId="0" fontId="17" fillId="0" borderId="0"/>
    <xf numFmtId="0" fontId="21" fillId="9" borderId="2">
      <alignment horizontal="center" vertical="center"/>
    </xf>
  </cellStyleXfs>
  <cellXfs count="78">
    <xf numFmtId="0" fontId="0" fillId="0" borderId="0" xfId="0"/>
    <xf numFmtId="0" fontId="0" fillId="0" borderId="0" xfId="0" applyAlignment="1">
      <alignment horizontal="left"/>
    </xf>
    <xf numFmtId="0" fontId="0" fillId="0" borderId="0" xfId="0" applyAlignment="1">
      <alignment wrapText="1"/>
    </xf>
    <xf numFmtId="164" fontId="3" fillId="3" borderId="9" xfId="2" applyNumberFormat="1" applyFont="1" applyFill="1" applyBorder="1" applyAlignment="1" applyProtection="1">
      <alignment horizontal="center" vertical="center"/>
      <protection locked="0"/>
    </xf>
    <xf numFmtId="0" fontId="5" fillId="4" borderId="2" xfId="0" applyFont="1" applyFill="1" applyBorder="1" applyAlignment="1">
      <alignment vertical="center" wrapText="1"/>
    </xf>
    <xf numFmtId="0" fontId="6" fillId="4" borderId="2"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8" fillId="0" borderId="0" xfId="0" applyFont="1"/>
    <xf numFmtId="0" fontId="9" fillId="0" borderId="0" xfId="0" applyFont="1"/>
    <xf numFmtId="0" fontId="4" fillId="0" borderId="0" xfId="1" applyFont="1" applyBorder="1" applyAlignment="1">
      <alignment horizontal="left"/>
    </xf>
    <xf numFmtId="0" fontId="3" fillId="6" borderId="10" xfId="0" applyFont="1" applyFill="1" applyBorder="1"/>
    <xf numFmtId="0" fontId="10" fillId="0" borderId="0" xfId="0" applyFont="1"/>
    <xf numFmtId="164" fontId="3" fillId="0" borderId="0" xfId="2" applyNumberFormat="1" applyFont="1" applyFill="1" applyBorder="1" applyAlignment="1" applyProtection="1">
      <alignment horizontal="center" vertical="center"/>
      <protection locked="0"/>
    </xf>
    <xf numFmtId="0" fontId="5" fillId="4" borderId="2" xfId="0" applyFont="1" applyFill="1" applyBorder="1" applyAlignment="1">
      <alignment vertical="center" wrapText="1"/>
    </xf>
    <xf numFmtId="0" fontId="7" fillId="7" borderId="2" xfId="0" applyFont="1" applyFill="1" applyBorder="1" applyAlignment="1">
      <alignment horizontal="left" vertical="center" wrapText="1"/>
    </xf>
    <xf numFmtId="164" fontId="3" fillId="3" borderId="12" xfId="2" applyNumberFormat="1"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0" fontId="6" fillId="5" borderId="2" xfId="0" applyFont="1" applyFill="1" applyBorder="1" applyAlignment="1">
      <alignment horizontal="center" vertical="center" wrapText="1"/>
    </xf>
    <xf numFmtId="14" fontId="0" fillId="0" borderId="0" xfId="0" applyNumberFormat="1"/>
    <xf numFmtId="165" fontId="4" fillId="0" borderId="11" xfId="1" applyNumberFormat="1" applyFont="1" applyBorder="1" applyAlignment="1">
      <alignment horizontal="center" vertical="center" wrapText="1"/>
    </xf>
    <xf numFmtId="0" fontId="15" fillId="0" borderId="0" xfId="0" applyFont="1"/>
    <xf numFmtId="0" fontId="19" fillId="8" borderId="13" xfId="0" applyFont="1" applyFill="1" applyBorder="1"/>
    <xf numFmtId="0" fontId="20" fillId="0" borderId="14" xfId="4" applyFont="1" applyBorder="1"/>
    <xf numFmtId="0" fontId="20" fillId="0" borderId="15" xfId="4" applyFont="1" applyBorder="1"/>
    <xf numFmtId="0" fontId="20" fillId="0" borderId="15" xfId="0" applyFont="1" applyBorder="1"/>
    <xf numFmtId="0" fontId="20" fillId="0" borderId="16" xfId="4" applyFont="1" applyBorder="1"/>
    <xf numFmtId="164" fontId="5" fillId="4" borderId="2" xfId="0" applyNumberFormat="1" applyFont="1" applyFill="1" applyBorder="1" applyAlignment="1">
      <alignment vertical="center" wrapText="1"/>
    </xf>
    <xf numFmtId="0" fontId="5" fillId="10" borderId="2" xfId="0" applyFont="1" applyFill="1" applyBorder="1" applyAlignment="1">
      <alignment vertical="center" wrapText="1"/>
    </xf>
    <xf numFmtId="0" fontId="4" fillId="0" borderId="7" xfId="1" applyFont="1" applyAlignment="1"/>
    <xf numFmtId="164" fontId="3" fillId="3" borderId="9" xfId="2" applyNumberFormat="1" applyFont="1" applyFill="1" applyBorder="1" applyAlignment="1" applyProtection="1">
      <alignment horizontal="right" vertical="center"/>
      <protection locked="0"/>
    </xf>
    <xf numFmtId="0" fontId="4" fillId="0" borderId="7" xfId="1" applyFont="1" applyAlignment="1">
      <alignment horizontal="right"/>
    </xf>
    <xf numFmtId="0" fontId="7" fillId="7" borderId="2" xfId="0" applyFont="1" applyFill="1" applyBorder="1" applyAlignment="1">
      <alignment horizontal="left" vertical="center" wrapText="1"/>
    </xf>
    <xf numFmtId="0" fontId="7" fillId="7" borderId="2" xfId="0" applyFont="1" applyFill="1" applyBorder="1" applyAlignment="1">
      <alignment horizontal="center" vertical="center"/>
    </xf>
    <xf numFmtId="0" fontId="5" fillId="4" borderId="2" xfId="0" applyFont="1" applyFill="1" applyBorder="1" applyAlignment="1">
      <alignment vertical="center" wrapText="1"/>
    </xf>
    <xf numFmtId="166" fontId="5" fillId="4" borderId="2" xfId="0" applyNumberFormat="1" applyFont="1" applyFill="1" applyBorder="1" applyAlignment="1">
      <alignment vertical="center" wrapText="1"/>
    </xf>
    <xf numFmtId="49" fontId="3" fillId="3" borderId="9" xfId="2" applyNumberFormat="1" applyFont="1" applyFill="1" applyBorder="1" applyAlignment="1" applyProtection="1">
      <alignment horizontal="center" vertical="center"/>
      <protection locked="0"/>
    </xf>
    <xf numFmtId="49" fontId="0" fillId="0" borderId="0" xfId="0" applyNumberFormat="1"/>
    <xf numFmtId="49" fontId="0" fillId="0" borderId="0" xfId="0" applyNumberFormat="1" applyAlignment="1">
      <alignment horizontal="left"/>
    </xf>
    <xf numFmtId="43" fontId="5" fillId="4" borderId="2" xfId="0" applyNumberFormat="1" applyFont="1" applyFill="1" applyBorder="1" applyAlignment="1">
      <alignment vertical="center" wrapText="1"/>
    </xf>
    <xf numFmtId="165" fontId="0" fillId="0" borderId="0" xfId="0" applyNumberFormat="1"/>
    <xf numFmtId="0" fontId="13" fillId="0" borderId="0" xfId="3"/>
    <xf numFmtId="0" fontId="4" fillId="0" borderId="7" xfId="1" applyFont="1" applyAlignment="1">
      <alignment horizontal="left"/>
    </xf>
    <xf numFmtId="0" fontId="14" fillId="0" borderId="0" xfId="3" applyFont="1" applyBorder="1" applyAlignment="1">
      <alignment horizontal="center" vertical="center" wrapText="1"/>
    </xf>
    <xf numFmtId="0" fontId="14" fillId="0" borderId="11" xfId="3" applyFont="1" applyBorder="1" applyAlignment="1">
      <alignment horizontal="center" vertical="center" wrapText="1"/>
    </xf>
    <xf numFmtId="0" fontId="16" fillId="7" borderId="2" xfId="3" applyFont="1" applyFill="1" applyBorder="1" applyAlignment="1">
      <alignment horizontal="center" vertical="center"/>
    </xf>
    <xf numFmtId="0" fontId="12" fillId="7" borderId="2" xfId="0" applyFont="1" applyFill="1" applyBorder="1" applyAlignment="1">
      <alignment vertical="center"/>
    </xf>
    <xf numFmtId="0" fontId="4" fillId="0" borderId="0" xfId="1" applyFont="1" applyBorder="1" applyAlignment="1">
      <alignment horizontal="center" vertical="center" wrapText="1"/>
    </xf>
    <xf numFmtId="0" fontId="4" fillId="0" borderId="11" xfId="1" applyFont="1" applyBorder="1" applyAlignment="1">
      <alignment horizontal="center" vertical="center" wrapText="1"/>
    </xf>
    <xf numFmtId="0" fontId="16" fillId="7" borderId="1" xfId="3" applyFont="1" applyFill="1" applyBorder="1" applyAlignment="1">
      <alignment horizontal="center" vertical="center" wrapText="1"/>
    </xf>
    <xf numFmtId="0" fontId="16" fillId="7" borderId="6" xfId="3" applyFont="1" applyFill="1" applyBorder="1" applyAlignment="1">
      <alignment horizontal="center" vertical="center" wrapText="1"/>
    </xf>
    <xf numFmtId="0" fontId="16" fillId="7" borderId="2" xfId="3" applyFont="1" applyFill="1" applyBorder="1" applyAlignment="1">
      <alignment horizontal="center" vertical="center" wrapText="1"/>
    </xf>
    <xf numFmtId="0" fontId="7" fillId="7" borderId="2" xfId="0" applyFont="1" applyFill="1" applyBorder="1" applyAlignment="1">
      <alignment horizontal="left" vertical="center" wrapText="1"/>
    </xf>
    <xf numFmtId="0" fontId="5" fillId="4" borderId="2" xfId="0" applyFont="1" applyFill="1" applyBorder="1" applyAlignment="1">
      <alignment vertical="center" wrapText="1"/>
    </xf>
    <xf numFmtId="0" fontId="7" fillId="7" borderId="2" xfId="0" applyFont="1" applyFill="1" applyBorder="1" applyAlignment="1">
      <alignment horizontal="center" vertical="center"/>
    </xf>
    <xf numFmtId="0" fontId="7" fillId="7" borderId="6"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7" borderId="1" xfId="0" applyFont="1" applyFill="1" applyBorder="1" applyAlignment="1">
      <alignment vertical="center" wrapText="1"/>
    </xf>
    <xf numFmtId="0" fontId="12" fillId="7" borderId="2" xfId="0" applyFont="1" applyFill="1" applyBorder="1" applyAlignment="1">
      <alignment vertical="center" wrapText="1"/>
    </xf>
    <xf numFmtId="0" fontId="7" fillId="7" borderId="1" xfId="0"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left" vertical="center" wrapText="1"/>
    </xf>
    <xf numFmtId="0" fontId="12" fillId="7" borderId="4" xfId="0" applyFont="1" applyFill="1" applyBorder="1" applyAlignment="1">
      <alignment vertical="center"/>
    </xf>
    <xf numFmtId="0" fontId="12" fillId="7" borderId="6" xfId="0" applyFont="1" applyFill="1" applyBorder="1" applyAlignment="1">
      <alignment vertical="center"/>
    </xf>
    <xf numFmtId="0" fontId="12" fillId="7" borderId="1" xfId="0" applyFont="1" applyFill="1" applyBorder="1" applyAlignment="1">
      <alignment vertical="center"/>
    </xf>
    <xf numFmtId="0" fontId="16" fillId="7" borderId="4" xfId="3" applyFont="1" applyFill="1" applyBorder="1" applyAlignment="1">
      <alignment horizontal="center" vertical="center"/>
    </xf>
    <xf numFmtId="0" fontId="16" fillId="7" borderId="6" xfId="3" applyFont="1" applyFill="1" applyBorder="1" applyAlignment="1">
      <alignment horizontal="center" vertical="center"/>
    </xf>
    <xf numFmtId="0" fontId="16" fillId="7" borderId="1" xfId="3" applyFont="1" applyFill="1" applyBorder="1" applyAlignment="1">
      <alignment horizontal="center" vertical="center"/>
    </xf>
    <xf numFmtId="165" fontId="4" fillId="0" borderId="0" xfId="1" applyNumberFormat="1" applyFont="1" applyBorder="1" applyAlignment="1">
      <alignment horizontal="center" vertical="center" wrapText="1"/>
    </xf>
    <xf numFmtId="0" fontId="7" fillId="7" borderId="4" xfId="0" applyFont="1" applyFill="1" applyBorder="1" applyAlignment="1">
      <alignment horizontal="center" vertical="center"/>
    </xf>
    <xf numFmtId="0" fontId="7" fillId="7" borderId="1" xfId="0" applyFont="1" applyFill="1" applyBorder="1" applyAlignment="1">
      <alignment horizontal="center" vertical="center"/>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center" wrapText="1"/>
    </xf>
  </cellXfs>
  <cellStyles count="6">
    <cellStyle name="Heading 1" xfId="1" builtinId="16"/>
    <cellStyle name="Hyperlink" xfId="3" builtinId="8"/>
    <cellStyle name="Input" xfId="2" builtinId="20"/>
    <cellStyle name="Normal" xfId="0" builtinId="0"/>
    <cellStyle name="Normal 2" xfId="4" xr:uid="{E1220FE1-BB7F-4F7F-BA28-9F1F228B8E94}"/>
    <cellStyle name="WSP Text (Item, Symbol, Unit)" xfId="5" xr:uid="{BD3BB8E7-C080-41E9-9813-C58FEF1E408D}"/>
  </cellStyles>
  <dxfs count="0"/>
  <tableStyles count="0" defaultTableStyle="TableStyleMedium2" defaultPivotStyle="PivotStyleLight16"/>
  <colors>
    <mruColors>
      <color rgb="FF00456A"/>
      <color rgb="FFDDEBF7"/>
      <color rgb="FFBDD7EE"/>
      <color rgb="FFC9DB41"/>
      <color rgb="FFE8F0AE"/>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Lookup!$I$3</c:f>
          <c:strCache>
            <c:ptCount val="1"/>
            <c:pt idx="0">
              <c:v>Monthly Emissions Profile: Jan 2023/24</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'Project Details'!$B$13</c:f>
              <c:strCache>
                <c:ptCount val="1"/>
                <c:pt idx="0">
                  <c:v> kgCO₂e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6F-47D0-8853-8A188E9BB3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6F-47D0-8853-8A188E9BB3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6F-47D0-8853-8A188E9BB3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6F-47D0-8853-8A188E9BB3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6F-47D0-8853-8A188E9BB3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6F-47D0-8853-8A188E9BB36A}"/>
              </c:ext>
            </c:extLst>
          </c:dPt>
          <c:cat>
            <c:strRef>
              <c:f>'Project Details'!$A$14:$A$19</c:f>
              <c:strCache>
                <c:ptCount val="6"/>
                <c:pt idx="0">
                  <c:v>Energy </c:v>
                </c:pt>
                <c:pt idx="1">
                  <c:v>Transport</c:v>
                </c:pt>
                <c:pt idx="2">
                  <c:v>Steel</c:v>
                </c:pt>
                <c:pt idx="3">
                  <c:v>Aluminium</c:v>
                </c:pt>
                <c:pt idx="4">
                  <c:v>Concrete</c:v>
                </c:pt>
                <c:pt idx="5">
                  <c:v>Pavement</c:v>
                </c:pt>
              </c:strCache>
            </c:strRef>
          </c:cat>
          <c:val>
            <c:numRef>
              <c:f>'Project Details'!$B$14:$B$19</c:f>
              <c:numCache>
                <c:formatCode>_-* #,##0_-;\-* #,##0_-;_-* "-"??_-;_-@_-</c:formatCode>
                <c:ptCount val="6"/>
                <c:pt idx="0">
                  <c:v>0</c:v>
                </c:pt>
                <c:pt idx="1">
                  <c:v>0</c:v>
                </c:pt>
                <c:pt idx="2">
                  <c:v>0</c:v>
                </c:pt>
                <c:pt idx="3">
                  <c:v>0</c:v>
                </c:pt>
                <c:pt idx="4">
                  <c:v>0</c:v>
                </c:pt>
                <c:pt idx="5">
                  <c:v>#N/A</c:v>
                </c:pt>
              </c:numCache>
            </c:numRef>
          </c:val>
          <c:extLst>
            <c:ext xmlns:c16="http://schemas.microsoft.com/office/drawing/2014/chart" uri="{C3380CC4-5D6E-409C-BE32-E72D297353CC}">
              <c16:uniqueId val="{00000000-3126-4E30-9B6D-67A8993D615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Lookup!$I$4</c:f>
          <c:strCache>
            <c:ptCount val="1"/>
            <c:pt idx="0">
              <c:v>Yearly Emissions Profile: 2023/24</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Output!$A$3</c:f>
              <c:strCache>
                <c:ptCount val="1"/>
                <c:pt idx="0">
                  <c:v>Energy </c:v>
                </c:pt>
              </c:strCache>
            </c:strRef>
          </c:tx>
          <c:spPr>
            <a:solidFill>
              <a:schemeClr val="accent1"/>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Output!$B$3:$M$3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5BA-41F5-A7D5-FAFDD96512F2}"/>
            </c:ext>
          </c:extLst>
        </c:ser>
        <c:ser>
          <c:idx val="1"/>
          <c:order val="1"/>
          <c:tx>
            <c:strRef>
              <c:f>Output!$A$4</c:f>
              <c:strCache>
                <c:ptCount val="1"/>
                <c:pt idx="0">
                  <c:v>Transport</c:v>
                </c:pt>
              </c:strCache>
            </c:strRef>
          </c:tx>
          <c:spPr>
            <a:solidFill>
              <a:schemeClr val="accent2"/>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Output!$B$4:$M$4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5BA-41F5-A7D5-FAFDD96512F2}"/>
            </c:ext>
          </c:extLst>
        </c:ser>
        <c:ser>
          <c:idx val="2"/>
          <c:order val="2"/>
          <c:tx>
            <c:strRef>
              <c:f>Output!$A$5</c:f>
              <c:strCache>
                <c:ptCount val="1"/>
                <c:pt idx="0">
                  <c:v>Steel</c:v>
                </c:pt>
              </c:strCache>
            </c:strRef>
          </c:tx>
          <c:spPr>
            <a:solidFill>
              <a:schemeClr val="accent3"/>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Output!$B$5:$M$5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5BA-41F5-A7D5-FAFDD96512F2}"/>
            </c:ext>
          </c:extLst>
        </c:ser>
        <c:ser>
          <c:idx val="3"/>
          <c:order val="3"/>
          <c:tx>
            <c:strRef>
              <c:f>Output!$A$6</c:f>
              <c:strCache>
                <c:ptCount val="1"/>
                <c:pt idx="0">
                  <c:v>Aluminium</c:v>
                </c:pt>
              </c:strCache>
            </c:strRef>
          </c:tx>
          <c:spPr>
            <a:solidFill>
              <a:schemeClr val="accent4"/>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Output!$B$6:$M$6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5BA-41F5-A7D5-FAFDD96512F2}"/>
            </c:ext>
          </c:extLst>
        </c:ser>
        <c:ser>
          <c:idx val="4"/>
          <c:order val="4"/>
          <c:tx>
            <c:strRef>
              <c:f>Output!$A$7</c:f>
              <c:strCache>
                <c:ptCount val="1"/>
                <c:pt idx="0">
                  <c:v>Concrete</c:v>
                </c:pt>
              </c:strCache>
            </c:strRef>
          </c:tx>
          <c:spPr>
            <a:solidFill>
              <a:schemeClr val="accent5"/>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Output!$B$7:$M$7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5BA-41F5-A7D5-FAFDD96512F2}"/>
            </c:ext>
          </c:extLst>
        </c:ser>
        <c:ser>
          <c:idx val="5"/>
          <c:order val="5"/>
          <c:tx>
            <c:strRef>
              <c:f>Output!$A$8</c:f>
              <c:strCache>
                <c:ptCount val="1"/>
                <c:pt idx="0">
                  <c:v>Pavement</c:v>
                </c:pt>
              </c:strCache>
            </c:strRef>
          </c:tx>
          <c:spPr>
            <a:solidFill>
              <a:schemeClr val="accent6"/>
            </a:solidFill>
            <a:ln>
              <a:noFill/>
            </a:ln>
            <a:effectLst/>
          </c:spPr>
          <c:cat>
            <c:numRef>
              <c:f>Output!$B$2:$M$2</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Output!$B$8:$M$8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5-25BA-41F5-A7D5-FAFDD96512F2}"/>
            </c:ext>
          </c:extLst>
        </c:ser>
        <c:dLbls>
          <c:showLegendKey val="0"/>
          <c:showVal val="0"/>
          <c:showCatName val="0"/>
          <c:showSerName val="0"/>
          <c:showPercent val="0"/>
          <c:showBubbleSize val="0"/>
        </c:dLbls>
        <c:axId val="1229788072"/>
        <c:axId val="1229780200"/>
      </c:areaChart>
      <c:dateAx>
        <c:axId val="1229788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in Financial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9780200"/>
        <c:crosses val="autoZero"/>
        <c:auto val="1"/>
        <c:lblOffset val="100"/>
        <c:baseTimeUnit val="months"/>
      </c:dateAx>
      <c:valAx>
        <c:axId val="1229780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kgCO2e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9788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123825</xdr:rowOff>
    </xdr:from>
    <xdr:to>
      <xdr:col>13</xdr:col>
      <xdr:colOff>247649</xdr:colOff>
      <xdr:row>17</xdr:row>
      <xdr:rowOff>26276</xdr:rowOff>
    </xdr:to>
    <xdr:sp macro="" textlink="">
      <xdr:nvSpPr>
        <xdr:cNvPr id="2" name="TextBox 1">
          <a:extLst>
            <a:ext uri="{FF2B5EF4-FFF2-40B4-BE49-F238E27FC236}">
              <a16:creationId xmlns:a16="http://schemas.microsoft.com/office/drawing/2014/main" id="{0C4F1C7E-481E-4BA5-B31A-8D33DAD8968C}"/>
            </a:ext>
          </a:extLst>
        </xdr:cNvPr>
        <xdr:cNvSpPr txBox="1"/>
      </xdr:nvSpPr>
      <xdr:spPr>
        <a:xfrm>
          <a:off x="610914" y="1523015"/>
          <a:ext cx="7578614" cy="2378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1: Introduction</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data collection spreadsheet was developed as part of the Resource Efficiency &amp; Waste Minimisation (REWM) Key Performance Indicator measure, under the July 2022 Waka Kotahi KRA Performance Framework Guidelines.</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spreadsheet is intended to be used by network maintenance suppliers on a monthly basis to report on the usage of various carbon emission categories within their operating networks. The data will be used by Waka Kotahi to estimate Green House Gas (GHG) Emissions from network activities and will be reported through the Tiakina te Taiao Sustainability Monitoring Report.</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current version of this spreadsheet (Version 1)</a:t>
          </a:r>
          <a:r>
            <a:rPr lang="en-NZ" sz="1100" baseline="0">
              <a:solidFill>
                <a:schemeClr val="dk1"/>
              </a:solidFill>
              <a:effectLst/>
              <a:latin typeface="Source Sans Pro" panose="020B0503030403020204" pitchFamily="34" charset="0"/>
              <a:ea typeface="Source Sans Pro" panose="020B0503030403020204" pitchFamily="34" charset="0"/>
              <a:cs typeface="+mn-cs"/>
            </a:rPr>
            <a:t> is limited primarily to emissions data capture. Subsequent versions will have the capability to translate the data into equivalent carbon emissions.</a:t>
          </a:r>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0</xdr:col>
      <xdr:colOff>586938</xdr:colOff>
      <xdr:row>33</xdr:row>
      <xdr:rowOff>89335</xdr:rowOff>
    </xdr:from>
    <xdr:to>
      <xdr:col>13</xdr:col>
      <xdr:colOff>224987</xdr:colOff>
      <xdr:row>148</xdr:row>
      <xdr:rowOff>52551</xdr:rowOff>
    </xdr:to>
    <xdr:sp macro="" textlink="">
      <xdr:nvSpPr>
        <xdr:cNvPr id="3" name="TextBox 2">
          <a:extLst>
            <a:ext uri="{FF2B5EF4-FFF2-40B4-BE49-F238E27FC236}">
              <a16:creationId xmlns:a16="http://schemas.microsoft.com/office/drawing/2014/main" id="{EB42626E-DF11-48CB-9BA8-93B32D0FAAC5}"/>
            </a:ext>
          </a:extLst>
        </xdr:cNvPr>
        <xdr:cNvSpPr txBox="1"/>
      </xdr:nvSpPr>
      <xdr:spPr>
        <a:xfrm>
          <a:off x="586938" y="7013025"/>
          <a:ext cx="7579928" cy="21870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3 Input Fields:</a:t>
          </a:r>
        </a:p>
        <a:p>
          <a:r>
            <a:rPr lang="en-NZ" sz="1100">
              <a:solidFill>
                <a:schemeClr val="dk1"/>
              </a:solidFill>
              <a:effectLst/>
              <a:latin typeface="Source Sans Pro" panose="020B0503030403020204" pitchFamily="34" charset="0"/>
              <a:ea typeface="Source Sans Pro" panose="020B0503030403020204" pitchFamily="34" charset="0"/>
              <a:cs typeface="+mn-cs"/>
            </a:rPr>
            <a:t>Data entry for this form is completed in the Input tab. </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data entry form is considered complete when all the 4-input fields (highlighted green) have been appropriately reviewed and populated if required.  It is also necessary for suppliers to complete the project details tab stating the organisation, contract and period that is being reported.</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input fields are: </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1" i="0" u="none" strike="noStrike" kern="0" cap="none" spc="0" normalizeH="0" baseline="0" noProof="0">
              <a:ln>
                <a:noFill/>
              </a:ln>
              <a:solidFill>
                <a:srgbClr val="00456A"/>
              </a:solidFill>
              <a:effectLst/>
              <a:uLnTx/>
              <a:uFillTx/>
              <a:latin typeface="Source Sans Pro" panose="020B0503030403020204" pitchFamily="34" charset="0"/>
              <a:ea typeface="Source Sans Pro" panose="020B0503030403020204" pitchFamily="34" charset="0"/>
              <a:cs typeface="+mn-cs"/>
            </a:rPr>
            <a:t>Amount</a:t>
          </a:r>
        </a:p>
        <a:p>
          <a:r>
            <a:rPr lang="en-NZ" sz="1100">
              <a:solidFill>
                <a:schemeClr val="dk1"/>
              </a:solidFill>
              <a:effectLst/>
              <a:latin typeface="Source Sans Pro" panose="020B0503030403020204" pitchFamily="34" charset="0"/>
              <a:ea typeface="Source Sans Pro" panose="020B0503030403020204" pitchFamily="34" charset="0"/>
              <a:cs typeface="+mn-cs"/>
            </a:rPr>
            <a:t>Quantity of each emission source used within each month of the year.</a:t>
          </a:r>
          <a:r>
            <a:rPr lang="en-NZ" sz="1100" baseline="0">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mn-ea"/>
              <a:cs typeface="+mn-cs"/>
            </a:rPr>
            <a:t>The precision/significant figures required varies on each row depending on the units chosen, accuracy of the available data and quantity of item used. The following rules apply:</a:t>
          </a:r>
        </a:p>
        <a:p>
          <a:endParaRPr lang="en-NZ"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An</a:t>
          </a:r>
          <a:r>
            <a:rPr lang="en-NZ" sz="1100" i="1">
              <a:solidFill>
                <a:schemeClr val="dk1"/>
              </a:solidFill>
              <a:effectLst/>
              <a:latin typeface="Source Sans Pro" panose="020B0503030403020204" pitchFamily="34" charset="0"/>
              <a:ea typeface="+mn-ea"/>
              <a:cs typeface="+mn-cs"/>
            </a:rPr>
            <a:t> Amount</a:t>
          </a:r>
          <a:r>
            <a:rPr lang="en-NZ" sz="1100">
              <a:solidFill>
                <a:schemeClr val="dk1"/>
              </a:solidFill>
              <a:effectLst/>
              <a:latin typeface="Source Sans Pro" panose="020B0503030403020204" pitchFamily="34" charset="0"/>
              <a:ea typeface="+mn-ea"/>
              <a:cs typeface="+mn-cs"/>
            </a:rPr>
            <a:t> value of 0 signifies that this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was not used within the reporting month</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A blank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value signifies either:</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is already accounted for by another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a:t>
          </a:r>
          <a:r>
            <a:rPr lang="en-NZ" sz="1100">
              <a:solidFill>
                <a:schemeClr val="dk1"/>
              </a:solidFill>
              <a:effectLst/>
              <a:latin typeface="Source Sans Pro" panose="020B0503030403020204" pitchFamily="34" charset="0"/>
              <a:ea typeface="Source Sans Pro" panose="020B0503030403020204" pitchFamily="34" charset="0"/>
              <a:cs typeface="+mn-cs"/>
            </a:rPr>
            <a:t>. </a:t>
          </a:r>
          <a:r>
            <a:rPr lang="en-NZ" sz="1100" i="1">
              <a:solidFill>
                <a:schemeClr val="dk1"/>
              </a:solidFill>
              <a:effectLst/>
              <a:latin typeface="Source Sans Pro" panose="020B0503030403020204" pitchFamily="34" charset="0"/>
              <a:ea typeface="Source Sans Pro" panose="020B0503030403020204" pitchFamily="34" charset="0"/>
              <a:cs typeface="+mn-cs"/>
            </a:rPr>
            <a:t>Data Source </a:t>
          </a:r>
          <a:r>
            <a:rPr lang="en-NZ" sz="1100">
              <a:solidFill>
                <a:schemeClr val="dk1"/>
              </a:solidFill>
              <a:effectLst/>
              <a:latin typeface="Source Sans Pro" panose="020B0503030403020204" pitchFamily="34" charset="0"/>
              <a:ea typeface="Source Sans Pro" panose="020B0503030403020204" pitchFamily="34" charset="0"/>
              <a:cs typeface="+mn-cs"/>
            </a:rPr>
            <a:t>field should be filled with the </a:t>
          </a:r>
          <a:r>
            <a:rPr lang="en-NZ" sz="1100" i="1">
              <a:solidFill>
                <a:schemeClr val="dk1"/>
              </a:solidFill>
              <a:effectLst/>
              <a:latin typeface="Source Sans Pro" panose="020B0503030403020204" pitchFamily="34" charset="0"/>
              <a:ea typeface="Source Sans Pro" panose="020B0503030403020204" pitchFamily="34" charset="0"/>
              <a:cs typeface="+mn-cs"/>
            </a:rPr>
            <a:t>Emissions Source or Emissions Sub-Group </a:t>
          </a:r>
          <a:r>
            <a:rPr lang="en-NZ" sz="1100" i="0">
              <a:solidFill>
                <a:schemeClr val="dk1"/>
              </a:solidFill>
              <a:effectLst/>
              <a:latin typeface="Source Sans Pro" panose="020B0503030403020204" pitchFamily="34" charset="0"/>
              <a:ea typeface="Source Sans Pro" panose="020B0503030403020204" pitchFamily="34" charset="0"/>
              <a:cs typeface="+mn-cs"/>
            </a:rPr>
            <a:t>reference</a:t>
          </a:r>
          <a:r>
            <a:rPr lang="en-NZ" sz="1100" i="1">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that the data point is accounted for</a:t>
          </a:r>
          <a:r>
            <a:rPr lang="en-NZ" sz="1100" baseline="0">
              <a:solidFill>
                <a:schemeClr val="dk1"/>
              </a:solidFill>
              <a:effectLst/>
              <a:latin typeface="Source Sans Pro" panose="020B0503030403020204" pitchFamily="34" charset="0"/>
              <a:ea typeface="Source Sans Pro" panose="020B0503030403020204" pitchFamily="34" charset="0"/>
              <a:cs typeface="+mn-cs"/>
            </a:rPr>
            <a:t> through.</a:t>
          </a:r>
          <a:r>
            <a:rPr lang="en-NZ" sz="1100">
              <a:solidFill>
                <a:schemeClr val="dk1"/>
              </a:solidFill>
              <a:effectLst/>
              <a:latin typeface="Source Sans Pro" panose="020B0503030403020204" pitchFamily="34" charset="0"/>
              <a:ea typeface="Source Sans Pro" panose="020B0503030403020204" pitchFamily="34" charset="0"/>
              <a:cs typeface="+mn-cs"/>
            </a:rPr>
            <a:t> E.g., 'Accounted for in 1.2.2' would mean that the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was covered in the Natural Gas amount.</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a:t>
          </a:r>
          <a:r>
            <a:rPr lang="en-NZ" sz="1100">
              <a:solidFill>
                <a:schemeClr val="dk1"/>
              </a:solidFill>
              <a:effectLst/>
              <a:latin typeface="Source Sans Pro" panose="020B0503030403020204" pitchFamily="34" charset="0"/>
              <a:ea typeface="+mn-ea"/>
              <a:cs typeface="+mn-cs"/>
            </a:rPr>
            <a:t>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was not collected. In which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populated with appropriate reasoning.</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The form is designed to be completed in order from the top to the bottom, and the user should take care to avoid double counting. An example: </a:t>
          </a: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If the total amount of steel for all activities has been estimated from claims and collected under ‘</a:t>
          </a:r>
          <a:r>
            <a:rPr lang="en-NZ" sz="1100" i="1">
              <a:solidFill>
                <a:schemeClr val="dk1"/>
              </a:solidFill>
              <a:effectLst/>
              <a:latin typeface="Source Sans Pro" panose="020B0503030403020204" pitchFamily="34" charset="0"/>
              <a:ea typeface="+mn-ea"/>
              <a:cs typeface="+mn-cs"/>
            </a:rPr>
            <a:t>5. 3.1’</a:t>
          </a:r>
          <a:r>
            <a:rPr lang="en-NZ" sz="1100">
              <a:solidFill>
                <a:schemeClr val="dk1"/>
              </a:solidFill>
              <a:effectLst/>
              <a:latin typeface="Source Sans Pro" panose="020B0503030403020204" pitchFamily="34" charset="0"/>
              <a:ea typeface="+mn-ea"/>
              <a:cs typeface="+mn-cs"/>
            </a:rPr>
            <a:t> then none of the steel  </a:t>
          </a:r>
          <a:r>
            <a:rPr lang="en-NZ" sz="1100" i="1">
              <a:solidFill>
                <a:schemeClr val="dk1"/>
              </a:solidFill>
              <a:effectLst/>
              <a:latin typeface="Source Sans Pro" panose="020B0503030403020204" pitchFamily="34" charset="0"/>
              <a:ea typeface="+mn-ea"/>
              <a:cs typeface="+mn-cs"/>
            </a:rPr>
            <a:t>Emissions Group </a:t>
          </a:r>
          <a:r>
            <a:rPr lang="en-NZ" sz="1100">
              <a:solidFill>
                <a:schemeClr val="dk1"/>
              </a:solidFill>
              <a:effectLst/>
              <a:latin typeface="Source Sans Pro" panose="020B0503030403020204" pitchFamily="34" charset="0"/>
              <a:ea typeface="+mn-ea"/>
              <a:cs typeface="+mn-cs"/>
            </a:rPr>
            <a:t>sources nor the concrete steel reinforcement fields in </a:t>
          </a:r>
          <a:r>
            <a:rPr lang="en-NZ" sz="1100" i="1">
              <a:solidFill>
                <a:schemeClr val="dk1"/>
              </a:solidFill>
              <a:effectLst/>
              <a:latin typeface="Source Sans Pro" panose="020B0503030403020204" pitchFamily="34" charset="0"/>
              <a:ea typeface="+mn-ea"/>
              <a:cs typeface="+mn-cs"/>
            </a:rPr>
            <a:t>Emission Group </a:t>
          </a:r>
          <a:r>
            <a:rPr lang="en-NZ" sz="1100">
              <a:solidFill>
                <a:schemeClr val="dk1"/>
              </a:solidFill>
              <a:effectLst/>
              <a:latin typeface="Source Sans Pro" panose="020B0503030403020204" pitchFamily="34" charset="0"/>
              <a:ea typeface="+mn-ea"/>
              <a:cs typeface="+mn-cs"/>
            </a:rPr>
            <a:t>7 need to be filled in. Their notes should be left blank, the</a:t>
          </a:r>
          <a:r>
            <a:rPr lang="en-NZ" sz="1100" i="1">
              <a:solidFill>
                <a:schemeClr val="dk1"/>
              </a:solidFill>
              <a:effectLst/>
              <a:latin typeface="Source Sans Pro" panose="020B0503030403020204" pitchFamily="34" charset="0"/>
              <a:ea typeface="+mn-ea"/>
              <a:cs typeface="+mn-cs"/>
            </a:rPr>
            <a:t> Data Source</a:t>
          </a:r>
          <a:r>
            <a:rPr lang="en-NZ" sz="1100">
              <a:solidFill>
                <a:schemeClr val="dk1"/>
              </a:solidFill>
              <a:effectLst/>
              <a:latin typeface="Source Sans Pro" panose="020B0503030403020204" pitchFamily="34" charset="0"/>
              <a:ea typeface="+mn-ea"/>
              <a:cs typeface="+mn-cs"/>
            </a:rPr>
            <a:t> field should be populated with </a:t>
          </a:r>
          <a:r>
            <a:rPr lang="en-NZ" sz="1100" i="1">
              <a:solidFill>
                <a:schemeClr val="dk1"/>
              </a:solidFill>
              <a:effectLst/>
              <a:latin typeface="Source Sans Pro" panose="020B0503030403020204" pitchFamily="34" charset="0"/>
              <a:ea typeface="+mn-ea"/>
              <a:cs typeface="+mn-cs"/>
            </a:rPr>
            <a:t>the appropriate reference</a:t>
          </a:r>
          <a:r>
            <a:rPr lang="en-NZ" sz="1100">
              <a:solidFill>
                <a:schemeClr val="dk1"/>
              </a:solidFill>
              <a:effectLst/>
              <a:latin typeface="Source Sans Pro" panose="020B0503030403020204" pitchFamily="34" charset="0"/>
              <a:ea typeface="+mn-ea"/>
              <a:cs typeface="+mn-cs"/>
            </a:rPr>
            <a:t>. The </a:t>
          </a:r>
          <a:r>
            <a:rPr lang="en-NZ" sz="1100" i="1">
              <a:solidFill>
                <a:schemeClr val="dk1"/>
              </a:solidFill>
              <a:effectLst/>
              <a:latin typeface="Source Sans Pro" panose="020B0503030403020204" pitchFamily="34" charset="0"/>
              <a:ea typeface="+mn-ea"/>
              <a:cs typeface="+mn-cs"/>
            </a:rPr>
            <a:t>Data Reliability</a:t>
          </a:r>
          <a:r>
            <a:rPr lang="en-NZ" sz="1100">
              <a:solidFill>
                <a:schemeClr val="dk1"/>
              </a:solidFill>
              <a:effectLst/>
              <a:latin typeface="Source Sans Pro" panose="020B0503030403020204" pitchFamily="34" charset="0"/>
              <a:ea typeface="+mn-ea"/>
              <a:cs typeface="+mn-cs"/>
            </a:rPr>
            <a:t> field to be populated as 'Not available'.</a:t>
          </a:r>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1"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Source Sans Pro" panose="020B0503030403020204" pitchFamily="34" charset="0"/>
              <a:cs typeface="+mn-cs"/>
            </a:rPr>
            <a:t>Units (Alternative)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mn-ea"/>
              <a:cs typeface="+mn-cs"/>
            </a:rPr>
            <a:t>This field has been included to capture alternative measures of emission sources that may be valid due to data source restrictions and the transformation effort required. The following rules apply:</a:t>
          </a:r>
        </a:p>
        <a:p>
          <a:endParaRPr lang="en-NZ"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-This </a:t>
          </a:r>
          <a:r>
            <a:rPr lang="en-NZ" sz="1100" i="1">
              <a:solidFill>
                <a:schemeClr val="dk1"/>
              </a:solidFill>
              <a:effectLst/>
              <a:latin typeface="Source Sans Pro" panose="020B0503030403020204" pitchFamily="34" charset="0"/>
              <a:ea typeface="+mn-ea"/>
              <a:cs typeface="+mn-cs"/>
            </a:rPr>
            <a:t>Units (Alternative)</a:t>
          </a:r>
          <a:r>
            <a:rPr lang="en-NZ" sz="1100">
              <a:solidFill>
                <a:schemeClr val="dk1"/>
              </a:solidFill>
              <a:effectLst/>
              <a:latin typeface="Source Sans Pro" panose="020B0503030403020204" pitchFamily="34" charset="0"/>
              <a:ea typeface="+mn-ea"/>
              <a:cs typeface="+mn-cs"/>
            </a:rPr>
            <a:t> field will be left blank if the default units provided are suitable for data collection. </a:t>
          </a:r>
        </a:p>
        <a:p>
          <a:r>
            <a:rPr lang="en-NZ" sz="1100">
              <a:solidFill>
                <a:schemeClr val="dk1"/>
              </a:solidFill>
              <a:effectLst/>
              <a:latin typeface="Source Sans Pro" panose="020B0503030403020204" pitchFamily="34" charset="0"/>
              <a:ea typeface="+mn-ea"/>
              <a:cs typeface="+mn-cs"/>
            </a:rPr>
            <a:t>-If this field is populated, then the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populated will be associated with the provided alternative unit if deemed valid. </a:t>
          </a:r>
          <a:endParaRPr lang="en-US" sz="1100">
            <a:solidFill>
              <a:schemeClr val="dk1"/>
            </a:solidFill>
            <a:effectLst/>
            <a:latin typeface="Source Sans Pro" panose="020B0503030403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Data Source</a:t>
          </a: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Free text field to provide a brief explanation to the source of the data.  There are two main stages of data sources that can be used for reporting:</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On Use</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refers to data sources that are captures the quantity of 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after it is consumed or installed during network maintenance activities. This is the ideal data source used for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quantification.</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Example data sources could include: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-Purchased electricity/water bills proportioned by number of fixed time employees (FTE)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-Fuel consumed/vehicle kilometres travelled from vehicle sheets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-Invoices for claimed material/work quantities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-Equipment logs e.g., bitumen spray sheets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-As-builts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-RAMM database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-Various estimation techniques, to be elaborated in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On Procurement</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refers to data sources that captures the quantity of 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when it is purchased/ordered in preparation for future maintenance activities. If completed data sources are scarce this is another valid option. </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Examples data sources could include: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-Bulk material purchase invoices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-Estimated from resurface and rehab forward work programmes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-Order Dockets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-Various estimation techniques, to be elaborated in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field should only be left blank if the</a:t>
          </a:r>
          <a:r>
            <a:rPr lang="en-NZ" sz="1100" i="1">
              <a:solidFill>
                <a:schemeClr val="dk1"/>
              </a:solidFill>
              <a:effectLst/>
              <a:latin typeface="Source Sans Pro" panose="020B0503030403020204" pitchFamily="34" charset="0"/>
              <a:ea typeface="+mn-ea"/>
              <a:cs typeface="+mn-cs"/>
            </a:rPr>
            <a:t> Amount</a:t>
          </a:r>
          <a:r>
            <a:rPr lang="en-NZ" sz="1100">
              <a:solidFill>
                <a:schemeClr val="dk1"/>
              </a:solidFill>
              <a:effectLst/>
              <a:latin typeface="Source Sans Pro" panose="020B0503030403020204" pitchFamily="34" charset="0"/>
              <a:ea typeface="+mn-ea"/>
              <a:cs typeface="+mn-cs"/>
            </a:rPr>
            <a:t> field is blank and the </a:t>
          </a:r>
          <a:r>
            <a:rPr lang="en-NZ" sz="1100" i="1">
              <a:solidFill>
                <a:schemeClr val="dk1"/>
              </a:solidFill>
              <a:effectLst/>
              <a:latin typeface="Source Sans Pro" panose="020B0503030403020204" pitchFamily="34" charset="0"/>
              <a:ea typeface="+mn-ea"/>
              <a:cs typeface="+mn-cs"/>
            </a:rPr>
            <a:t>Emissions Source </a:t>
          </a:r>
          <a:r>
            <a:rPr lang="en-NZ" sz="1100">
              <a:solidFill>
                <a:schemeClr val="dk1"/>
              </a:solidFill>
              <a:effectLst/>
              <a:latin typeface="Source Sans Pro" panose="020B0503030403020204" pitchFamily="34" charset="0"/>
              <a:ea typeface="+mn-ea"/>
              <a:cs typeface="+mn-cs"/>
            </a:rPr>
            <a:t>is not being accounted for by another record. In the case where this </a:t>
          </a:r>
          <a:r>
            <a:rPr lang="en-NZ" sz="1100" i="1">
              <a:solidFill>
                <a:schemeClr val="dk1"/>
              </a:solidFill>
              <a:effectLst/>
              <a:latin typeface="Source Sans Pro" panose="020B0503030403020204" pitchFamily="34" charset="0"/>
              <a:ea typeface="+mn-ea"/>
              <a:cs typeface="+mn-cs"/>
            </a:rPr>
            <a:t>Data Source</a:t>
          </a:r>
          <a:r>
            <a:rPr lang="en-NZ" sz="1100">
              <a:solidFill>
                <a:schemeClr val="dk1"/>
              </a:solidFill>
              <a:effectLst/>
              <a:latin typeface="Source Sans Pro" panose="020B0503030403020204" pitchFamily="34" charset="0"/>
              <a:ea typeface="+mn-ea"/>
              <a:cs typeface="+mn-cs"/>
            </a:rPr>
            <a:t> field is left blank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populated with an explanation why.</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Data Reliability:</a:t>
          </a:r>
        </a:p>
        <a:p>
          <a:r>
            <a:rPr lang="en-NZ" sz="1100">
              <a:solidFill>
                <a:schemeClr val="dk1"/>
              </a:solidFill>
              <a:effectLst/>
              <a:latin typeface="Source Sans Pro" panose="020B0503030403020204" pitchFamily="34" charset="0"/>
              <a:ea typeface="+mn-ea"/>
              <a:cs typeface="+mn-cs"/>
            </a:rPr>
            <a:t>Drop down field with 3 options of Good, Fair or Poor used to measure the quality of the data source used to derive the </a:t>
          </a:r>
          <a:r>
            <a:rPr lang="en-NZ" sz="1100" i="1">
              <a:solidFill>
                <a:schemeClr val="dk1"/>
              </a:solidFill>
              <a:effectLst/>
              <a:latin typeface="Source Sans Pro" panose="020B0503030403020204" pitchFamily="34" charset="0"/>
              <a:ea typeface="+mn-ea"/>
              <a:cs typeface="+mn-cs"/>
            </a:rPr>
            <a:t>Amount</a:t>
          </a:r>
          <a:r>
            <a:rPr lang="en-NZ" sz="1100">
              <a:solidFill>
                <a:schemeClr val="dk1"/>
              </a:solidFill>
              <a:effectLst/>
              <a:latin typeface="Source Sans Pro" panose="020B0503030403020204" pitchFamily="34" charset="0"/>
              <a:ea typeface="+mn-ea"/>
              <a:cs typeface="+mn-cs"/>
            </a:rPr>
            <a:t> field. The options are:</a:t>
          </a:r>
          <a:endParaRPr lang="en-US" sz="1100">
            <a:solidFill>
              <a:schemeClr val="dk1"/>
            </a:solidFill>
            <a:effectLst/>
            <a:latin typeface="Source Sans Pro" panose="020B0503030403020204" pitchFamily="34" charset="0"/>
            <a:ea typeface="+mn-ea"/>
            <a:cs typeface="+mn-cs"/>
          </a:endParaRPr>
        </a:p>
        <a:p>
          <a:pPr fontAlgn="base"/>
          <a:endParaRPr lang="en-US" sz="1100">
            <a:solidFill>
              <a:srgbClr val="00456A"/>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Good</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an accurate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the quantity from individual consumed sources and have been aggregated up to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-Minimum bulk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limited to ±20%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Fair</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 suitable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a mix of both consumed and procured sources. </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-Some sources have been aggregated up to a reporting level, but others have been estimated at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-Moderate amount of bulk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limited to ±50%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Poor</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 very rough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a mix of both consumed and procured sources. </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-Most emissions sources estimated at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-Several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greater than ±50%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rgbClr val="00456A"/>
              </a:solidFill>
              <a:effectLst/>
              <a:latin typeface="Source Sans Pro" panose="020B0503030403020204" pitchFamily="34" charset="0"/>
              <a:ea typeface="Source Sans Pro" panose="020B0503030403020204" pitchFamily="34" charset="0"/>
              <a:cs typeface="+mn-cs"/>
            </a:rPr>
            <a:t>Not Available</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 </a:t>
          </a:r>
          <a:r>
            <a:rPr lang="en-NZ" sz="1100" i="1">
              <a:solidFill>
                <a:schemeClr val="dk1"/>
              </a:solidFill>
              <a:effectLst/>
              <a:latin typeface="Source Sans Pro" panose="020B0503030403020204" pitchFamily="34" charset="0"/>
              <a:ea typeface="Source Sans Pro" panose="020B0503030403020204" pitchFamily="34" charset="0"/>
              <a:cs typeface="+mn-cs"/>
            </a:rPr>
            <a:t>Data Source </a:t>
          </a:r>
          <a:r>
            <a:rPr lang="en-NZ" sz="1100">
              <a:solidFill>
                <a:schemeClr val="dk1"/>
              </a:solidFill>
              <a:effectLst/>
              <a:latin typeface="Source Sans Pro" panose="020B0503030403020204" pitchFamily="34" charset="0"/>
              <a:ea typeface="Source Sans Pro" panose="020B0503030403020204" pitchFamily="34" charset="0"/>
              <a:cs typeface="+mn-cs"/>
            </a:rPr>
            <a:t>field is null or is </a:t>
          </a:r>
          <a:r>
            <a:rPr lang="en-NZ" sz="1100">
              <a:solidFill>
                <a:schemeClr val="dk1"/>
              </a:solidFill>
              <a:effectLst/>
              <a:latin typeface="Source Sans Pro" panose="020B0503030403020204" pitchFamily="34" charset="0"/>
              <a:ea typeface="+mn-ea"/>
              <a:cs typeface="+mn-cs"/>
            </a:rPr>
            <a:t>referring </a:t>
          </a:r>
          <a:r>
            <a:rPr lang="en-NZ" sz="1100">
              <a:solidFill>
                <a:schemeClr val="dk1"/>
              </a:solidFill>
              <a:effectLst/>
              <a:latin typeface="Source Sans Pro" panose="020B0503030403020204" pitchFamily="34" charset="0"/>
              <a:ea typeface="Source Sans Pro" panose="020B0503030403020204" pitchFamily="34" charset="0"/>
              <a:cs typeface="+mn-cs"/>
            </a:rPr>
            <a:t> to another </a:t>
          </a:r>
          <a:r>
            <a:rPr lang="en-NZ" sz="1100" i="1">
              <a:solidFill>
                <a:schemeClr val="dk1"/>
              </a:solidFill>
              <a:effectLst/>
              <a:latin typeface="Source Sans Pro" panose="020B0503030403020204" pitchFamily="34" charset="0"/>
              <a:ea typeface="Source Sans Pro" panose="020B0503030403020204" pitchFamily="34" charset="0"/>
              <a:cs typeface="+mn-cs"/>
            </a:rPr>
            <a:t>Emissions Source</a:t>
          </a:r>
          <a:endParaRPr lang="en-US" sz="1100" i="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Notes</a:t>
          </a:r>
        </a:p>
        <a:p>
          <a:pPr fontAlgn="base"/>
          <a:r>
            <a:rPr lang="en-NZ" sz="1100" i="1">
              <a:solidFill>
                <a:schemeClr val="dk1"/>
              </a:solidFill>
              <a:effectLst/>
              <a:latin typeface="Source Sans Pro" panose="020B0503030403020204" pitchFamily="34" charset="0"/>
              <a:ea typeface="Source Sans Pro" panose="020B0503030403020204" pitchFamily="34" charset="0"/>
              <a:cs typeface="+mn-cs"/>
            </a:rPr>
            <a:t>Notes</a:t>
          </a:r>
          <a:r>
            <a:rPr lang="en-NZ" sz="1100">
              <a:solidFill>
                <a:schemeClr val="dk1"/>
              </a:solidFill>
              <a:effectLst/>
              <a:latin typeface="Source Sans Pro" panose="020B0503030403020204" pitchFamily="34" charset="0"/>
              <a:ea typeface="Source Sans Pro" panose="020B0503030403020204" pitchFamily="34" charset="0"/>
              <a:cs typeface="+mn-cs"/>
            </a:rPr>
            <a:t> is a free text field  used to provide assumptions and details used in the derivation of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amounts. </a:t>
          </a: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This could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-Formulas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-Scope of activities measured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-Limitations/Boundaries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-Assumptions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-Potential areas of double counting (provide emissions group and emission source of conflicting record)</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Some emissions groups under</a:t>
          </a:r>
          <a:r>
            <a:rPr lang="en-NZ" sz="1100" i="1">
              <a:solidFill>
                <a:schemeClr val="dk1"/>
              </a:solidFill>
              <a:effectLst/>
              <a:latin typeface="Source Sans Pro" panose="020B0503030403020204" pitchFamily="34" charset="0"/>
              <a:ea typeface="+mn-ea"/>
              <a:cs typeface="+mn-cs"/>
            </a:rPr>
            <a:t> Emission Groups</a:t>
          </a:r>
          <a:r>
            <a:rPr lang="en-NZ" sz="1100">
              <a:solidFill>
                <a:schemeClr val="dk1"/>
              </a:solidFill>
              <a:effectLst/>
              <a:latin typeface="Source Sans Pro" panose="020B0503030403020204" pitchFamily="34" charset="0"/>
              <a:ea typeface="+mn-ea"/>
              <a:cs typeface="+mn-cs"/>
            </a:rPr>
            <a:t> have the option of choosing ‘Other’ under </a:t>
          </a:r>
          <a:r>
            <a:rPr lang="en-NZ" sz="1100" i="1">
              <a:solidFill>
                <a:schemeClr val="dk1"/>
              </a:solidFill>
              <a:effectLst/>
              <a:latin typeface="Source Sans Pro" panose="020B0503030403020204" pitchFamily="34" charset="0"/>
              <a:ea typeface="+mn-ea"/>
              <a:cs typeface="+mn-cs"/>
            </a:rPr>
            <a:t>Emission Source</a:t>
          </a:r>
          <a:r>
            <a:rPr lang="en-NZ" sz="1100">
              <a:solidFill>
                <a:schemeClr val="dk1"/>
              </a:solidFill>
              <a:effectLst/>
              <a:latin typeface="Source Sans Pro" panose="020B0503030403020204" pitchFamily="34" charset="0"/>
              <a:ea typeface="+mn-ea"/>
              <a:cs typeface="+mn-cs"/>
            </a:rPr>
            <a:t>. This allows users to directly calculate the carbon associated with the whole emissions group or a subset of it. The notes field should contain the scope and estimation techniques used.  </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When the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field and scope field is blank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used to elaborate why. </a:t>
          </a:r>
        </a:p>
        <a:p>
          <a:endParaRPr lang="en-US" sz="1100">
            <a:solidFill>
              <a:schemeClr val="dk1"/>
            </a:solidFill>
            <a:effectLst/>
            <a:latin typeface="Source Sans Pro" panose="020B0503030403020204" pitchFamily="34" charset="0"/>
            <a:ea typeface="+mn-ea"/>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Common examples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-Boundary item (item has been excluded in the annual reporting boundary definition agreed with Waka Kotahi)</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-Emissions source could not be estimated with available data</a:t>
          </a:r>
          <a:endParaRPr lang="en-US" sz="1100">
            <a:solidFill>
              <a:schemeClr val="dk1"/>
            </a:solidFill>
            <a:effectLst/>
            <a:latin typeface="Source Sans Pro" panose="020B0503030403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14</xdr:col>
      <xdr:colOff>67660</xdr:colOff>
      <xdr:row>4</xdr:row>
      <xdr:rowOff>126779</xdr:rowOff>
    </xdr:from>
    <xdr:to>
      <xdr:col>26</xdr:col>
      <xdr:colOff>316622</xdr:colOff>
      <xdr:row>188</xdr:row>
      <xdr:rowOff>157655</xdr:rowOff>
    </xdr:to>
    <xdr:sp macro="" textlink="">
      <xdr:nvSpPr>
        <xdr:cNvPr id="5" name="TextBox 4">
          <a:extLst>
            <a:ext uri="{FF2B5EF4-FFF2-40B4-BE49-F238E27FC236}">
              <a16:creationId xmlns:a16="http://schemas.microsoft.com/office/drawing/2014/main" id="{C3998681-C649-431A-8663-2F58CC777C82}"/>
            </a:ext>
          </a:extLst>
        </xdr:cNvPr>
        <xdr:cNvSpPr txBox="1"/>
      </xdr:nvSpPr>
      <xdr:spPr>
        <a:xfrm>
          <a:off x="8620453" y="1525969"/>
          <a:ext cx="7579928" cy="3508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4: General Scope Guidance</a:t>
          </a:r>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There are 95 </a:t>
          </a:r>
          <a:r>
            <a:rPr lang="en-US" sz="1100" i="1">
              <a:solidFill>
                <a:schemeClr val="dk1"/>
              </a:solidFill>
              <a:effectLst/>
              <a:latin typeface="Source Sans Pro" panose="020B0503030403020204" pitchFamily="34" charset="0"/>
              <a:ea typeface="Source Sans Pro" panose="020B0503030403020204" pitchFamily="34" charset="0"/>
              <a:cs typeface="+mn-cs"/>
            </a:rPr>
            <a:t>Emissions Sources </a:t>
          </a:r>
          <a:r>
            <a:rPr lang="en-US" sz="1100">
              <a:solidFill>
                <a:schemeClr val="dk1"/>
              </a:solidFill>
              <a:effectLst/>
              <a:latin typeface="Source Sans Pro" panose="020B0503030403020204" pitchFamily="34" charset="0"/>
              <a:ea typeface="Source Sans Pro" panose="020B0503030403020204" pitchFamily="34" charset="0"/>
              <a:cs typeface="+mn-cs"/>
            </a:rPr>
            <a:t>categorized into 37 </a:t>
          </a:r>
          <a:r>
            <a:rPr lang="en-US" sz="1100" i="1">
              <a:solidFill>
                <a:schemeClr val="dk1"/>
              </a:solidFill>
              <a:effectLst/>
              <a:latin typeface="Source Sans Pro" panose="020B0503030403020204" pitchFamily="34" charset="0"/>
              <a:ea typeface="Source Sans Pro" panose="020B0503030403020204" pitchFamily="34" charset="0"/>
              <a:cs typeface="+mn-cs"/>
            </a:rPr>
            <a:t>Emission Subgroups </a:t>
          </a:r>
          <a:r>
            <a:rPr lang="en-US" sz="1100">
              <a:solidFill>
                <a:schemeClr val="dk1"/>
              </a:solidFill>
              <a:effectLst/>
              <a:latin typeface="Source Sans Pro" panose="020B0503030403020204" pitchFamily="34" charset="0"/>
              <a:ea typeface="Source Sans Pro" panose="020B0503030403020204" pitchFamily="34" charset="0"/>
              <a:cs typeface="+mn-cs"/>
            </a:rPr>
            <a:t>and further into 8 overarching </a:t>
          </a:r>
          <a:r>
            <a:rPr lang="en-US" sz="1100" i="1">
              <a:solidFill>
                <a:schemeClr val="dk1"/>
              </a:solidFill>
              <a:effectLst/>
              <a:latin typeface="Source Sans Pro" panose="020B0503030403020204" pitchFamily="34" charset="0"/>
              <a:ea typeface="Source Sans Pro" panose="020B0503030403020204" pitchFamily="34" charset="0"/>
              <a:cs typeface="+mn-cs"/>
            </a:rPr>
            <a:t>Emission Groups</a:t>
          </a:r>
          <a:r>
            <a:rPr lang="en-US" sz="1100">
              <a:solidFill>
                <a:schemeClr val="dk1"/>
              </a:solidFill>
              <a:effectLst/>
              <a:latin typeface="Source Sans Pro" panose="020B0503030403020204" pitchFamily="34" charset="0"/>
              <a:ea typeface="Source Sans Pro" panose="020B0503030403020204" pitchFamily="34" charset="0"/>
              <a:cs typeface="+mn-cs"/>
            </a:rPr>
            <a:t>. For each annual reporting period the contractor under the KRA must agree a set of reporting boundaries with Waka Kotahi and thus determine a scope of data collection.</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US" sz="1100">
              <a:solidFill>
                <a:schemeClr val="dk1"/>
              </a:solidFill>
              <a:effectLst/>
              <a:latin typeface="Source Sans Pro" panose="020B0503030403020204" pitchFamily="34" charset="0"/>
              <a:ea typeface="+mn-ea"/>
              <a:cs typeface="+mn-cs"/>
            </a:rPr>
            <a:t>These boundaries can be used in the </a:t>
          </a:r>
          <a:r>
            <a:rPr lang="en-US" sz="1100" i="1">
              <a:solidFill>
                <a:schemeClr val="dk1"/>
              </a:solidFill>
              <a:effectLst/>
              <a:latin typeface="Source Sans Pro" panose="020B0503030403020204" pitchFamily="34" charset="0"/>
              <a:ea typeface="+mn-ea"/>
              <a:cs typeface="+mn-cs"/>
            </a:rPr>
            <a:t>Notes</a:t>
          </a:r>
          <a:r>
            <a:rPr lang="en-US" sz="1100">
              <a:solidFill>
                <a:schemeClr val="dk1"/>
              </a:solidFill>
              <a:effectLst/>
              <a:latin typeface="Source Sans Pro" panose="020B0503030403020204" pitchFamily="34" charset="0"/>
              <a:ea typeface="+mn-ea"/>
              <a:cs typeface="+mn-cs"/>
            </a:rPr>
            <a:t> field for each emissions source to explain incomplete data, poor confidence gradings or scope limitations.</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 below </a:t>
          </a:r>
          <a:r>
            <a:rPr lang="en-US" sz="1100" i="1">
              <a:solidFill>
                <a:schemeClr val="dk1"/>
              </a:solidFill>
              <a:effectLst/>
              <a:latin typeface="Source Sans Pro" panose="020B0503030403020204" pitchFamily="34" charset="0"/>
              <a:ea typeface="Source Sans Pro" panose="020B0503030403020204" pitchFamily="34" charset="0"/>
              <a:cs typeface="+mn-cs"/>
            </a:rPr>
            <a:t>Emissions Group </a:t>
          </a:r>
          <a:r>
            <a:rPr lang="en-US" sz="1100">
              <a:solidFill>
                <a:schemeClr val="dk1"/>
              </a:solidFill>
              <a:effectLst/>
              <a:latin typeface="Source Sans Pro" panose="020B0503030403020204" pitchFamily="34" charset="0"/>
              <a:ea typeface="Source Sans Pro" panose="020B0503030403020204" pitchFamily="34" charset="0"/>
              <a:cs typeface="+mn-cs"/>
            </a:rPr>
            <a:t>guidance covers a wide scope but can act as a starting point to develop annual reporting boundaries. Note that the Emission Group numbers in the input tab are hypelinked to relevant sections below for ease of use.</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mn-ea"/>
              <a:cs typeface="+mn-cs"/>
            </a:rPr>
            <a:t>0 Integrated Reporting &amp; the use of Other Emissions</a:t>
          </a:r>
        </a:p>
        <a:p>
          <a:pPr marL="0" marR="0" lvl="0" indent="0" defTabSz="914400" eaLnBrk="1" fontAlgn="base" latinLnBrk="0" hangingPunct="1">
            <a:lnSpc>
              <a:spcPct val="100000"/>
            </a:lnSpc>
            <a:spcBef>
              <a:spcPts val="0"/>
            </a:spcBef>
            <a:spcAft>
              <a:spcPts val="0"/>
            </a:spcAft>
            <a:buClrTx/>
            <a:buSzTx/>
            <a:buFontTx/>
            <a:buNone/>
            <a:tabLst/>
            <a:defRPr/>
          </a:pPr>
          <a:endParaRPr lang="en-NZ" sz="1100" b="1" i="0" baseline="0">
            <a:solidFill>
              <a:schemeClr val="dk1"/>
            </a:solidFill>
            <a:effectLst/>
            <a:latin typeface="Source Sans Pro" panose="020B0503030403020204" pitchFamily="34" charset="0"/>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100" b="0" i="0" baseline="0">
              <a:solidFill>
                <a:schemeClr val="dk1"/>
              </a:solidFill>
              <a:effectLst/>
              <a:latin typeface="Source Sans Pro" panose="020B0503030403020204" pitchFamily="34" charset="0"/>
              <a:ea typeface="+mn-ea"/>
              <a:cs typeface="+mn-cs"/>
            </a:rPr>
            <a:t>It is understood that not every combination of Emission Groups and Sources are available in this form to cover all scopes of activity. Suppliers who have mature carbon reporting systems with a wider scope can integrate with this tool by using the 'Other Emissions'  category present in most Emission Groups.</a:t>
          </a:r>
        </a:p>
        <a:p>
          <a:pPr marL="0" marR="0" lvl="0" indent="0" defTabSz="914400" eaLnBrk="1" fontAlgn="base"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 </a:t>
          </a:r>
          <a:r>
            <a:rPr lang="en-US" sz="1100" i="1">
              <a:solidFill>
                <a:schemeClr val="dk1"/>
              </a:solidFill>
              <a:effectLst/>
              <a:latin typeface="Source Sans Pro" panose="020B0503030403020204" pitchFamily="34" charset="0"/>
              <a:ea typeface="Source Sans Pro" panose="020B0503030403020204" pitchFamily="34" charset="0"/>
              <a:cs typeface="+mn-cs"/>
            </a:rPr>
            <a:t>Emissions Groups </a:t>
          </a:r>
          <a:r>
            <a:rPr lang="en-US" sz="1100">
              <a:solidFill>
                <a:schemeClr val="dk1"/>
              </a:solidFill>
              <a:effectLst/>
              <a:latin typeface="Source Sans Pro" panose="020B0503030403020204" pitchFamily="34" charset="0"/>
              <a:ea typeface="Source Sans Pro" panose="020B0503030403020204" pitchFamily="34" charset="0"/>
              <a:cs typeface="+mn-cs"/>
            </a:rPr>
            <a:t>are: </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1" i="0" u="none" strike="noStrike" kern="0" cap="none" spc="0" normalizeH="0" baseline="0" noProof="0">
              <a:ln>
                <a:noFill/>
              </a:ln>
              <a:solidFill>
                <a:srgbClr val="00456A"/>
              </a:solidFill>
              <a:effectLst/>
              <a:uLnTx/>
              <a:uFillTx/>
              <a:latin typeface="Source Sans Pro" panose="020B0503030403020204" pitchFamily="34" charset="0"/>
              <a:ea typeface="Source Sans Pro" panose="020B0503030403020204" pitchFamily="34" charset="0"/>
              <a:cs typeface="+mn-cs"/>
            </a:rPr>
            <a:t>1 Energy</a:t>
          </a:r>
        </a:p>
        <a:p>
          <a:r>
            <a:rPr lang="en-US" sz="1100" baseline="0">
              <a:solidFill>
                <a:schemeClr val="dk1"/>
              </a:solidFill>
              <a:effectLst/>
              <a:latin typeface="Source Sans Pro" panose="020B0503030403020204" pitchFamily="34" charset="0"/>
              <a:ea typeface="Source Sans Pro" panose="020B0503030403020204" pitchFamily="34" charset="0"/>
              <a:cs typeface="+mn-cs"/>
            </a:rPr>
            <a:t>This </a:t>
          </a:r>
          <a:r>
            <a:rPr lang="en-US" sz="1100" i="1" baseline="0">
              <a:solidFill>
                <a:schemeClr val="dk1"/>
              </a:solidFill>
              <a:effectLst/>
              <a:latin typeface="Source Sans Pro" panose="020B0503030403020204" pitchFamily="34" charset="0"/>
              <a:ea typeface="Source Sans Pro" panose="020B0503030403020204" pitchFamily="34" charset="0"/>
              <a:cs typeface="+mn-cs"/>
            </a:rPr>
            <a:t>Emission Group </a:t>
          </a:r>
          <a:r>
            <a:rPr lang="en-US" sz="1100" baseline="0">
              <a:solidFill>
                <a:schemeClr val="dk1"/>
              </a:solidFill>
              <a:effectLst/>
              <a:latin typeface="Source Sans Pro" panose="020B0503030403020204" pitchFamily="34" charset="0"/>
              <a:ea typeface="Source Sans Pro" panose="020B0503030403020204" pitchFamily="34" charset="0"/>
              <a:cs typeface="+mn-cs"/>
            </a:rPr>
            <a:t>consists of 2 components:</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r>
            <a:rPr lang="en-US" sz="1100" baseline="0">
              <a:solidFill>
                <a:schemeClr val="dk1"/>
              </a:solidFill>
              <a:effectLst/>
              <a:latin typeface="Source Sans Pro" panose="020B0503030403020204" pitchFamily="34" charset="0"/>
              <a:ea typeface="Source Sans Pro" panose="020B0503030403020204" pitchFamily="34" charset="0"/>
              <a:cs typeface="+mn-cs"/>
            </a:rPr>
            <a:t>-</a:t>
          </a:r>
          <a:r>
            <a:rPr lang="en-US" sz="1100">
              <a:solidFill>
                <a:schemeClr val="dk1"/>
              </a:solidFill>
              <a:effectLst/>
              <a:latin typeface="Source Sans Pro" panose="020B0503030403020204" pitchFamily="34" charset="0"/>
              <a:ea typeface="+mn-ea"/>
              <a:cs typeface="+mn-cs"/>
            </a:rPr>
            <a:t>Energy expended (heating, generators, lighting etc) in the running of both temporary and permanent depots/offices. If these facilities/utilities are shared proportion them based on Full-Time Employees (FTE’s) that utilise them.</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r>
            <a:rPr lang="en-US" sz="1100" baseline="0">
              <a:solidFill>
                <a:schemeClr val="dk1"/>
              </a:solidFill>
              <a:effectLst/>
              <a:latin typeface="Source Sans Pro" panose="020B0503030403020204" pitchFamily="34" charset="0"/>
              <a:ea typeface="Source Sans Pro" panose="020B0503030403020204" pitchFamily="34" charset="0"/>
              <a:cs typeface="+mn-cs"/>
            </a:rPr>
            <a:t>-</a:t>
          </a:r>
          <a:r>
            <a:rPr lang="en-US" sz="1100">
              <a:solidFill>
                <a:schemeClr val="dk1"/>
              </a:solidFill>
              <a:effectLst/>
              <a:latin typeface="Source Sans Pro" panose="020B0503030403020204" pitchFamily="34" charset="0"/>
              <a:ea typeface="+mn-ea"/>
              <a:cs typeface="+mn-cs"/>
            </a:rPr>
            <a:t>Energy used in operation of on-site plant/equipment during asset installation (e.g., diesel consumed by paving machine).</a:t>
          </a:r>
        </a:p>
        <a:p>
          <a:endParaRPr lang="en-NZ" sz="1100" b="1"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Source Sans Pro" panose="020B0503030403020204" pitchFamily="34" charset="0"/>
              <a:cs typeface="+mn-cs"/>
            </a:rPr>
            <a:t>2 Transport</a:t>
          </a:r>
        </a:p>
        <a:p>
          <a:r>
            <a:rPr lang="en-NZ" sz="1100">
              <a:solidFill>
                <a:schemeClr val="dk1"/>
              </a:solidFill>
              <a:effectLst/>
              <a:latin typeface="Source Sans Pro" panose="020B0503030403020204" pitchFamily="34" charset="0"/>
              <a:ea typeface="+mn-ea"/>
              <a:cs typeface="+mn-cs"/>
            </a:rPr>
            <a:t>Emissions relating to mobile combustion moving material, plant and labour across the network would be captured here. </a:t>
          </a:r>
        </a:p>
        <a:p>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There are two options for reporting levels: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-Liquid fuel combustion i.e., monthly fuel purchased (L)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-Distance travelled by vehicles (km) multiplied by the vehicles loading (Tonnes). Note if the vehicle is unloaded assume 1 tonne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US" sz="1100">
              <a:solidFill>
                <a:schemeClr val="dk1"/>
              </a:solidFill>
              <a:effectLst/>
              <a:latin typeface="Source Sans Pro" panose="020B0503030403020204" pitchFamily="34" charset="0"/>
              <a:ea typeface="Source Sans Pro" panose="020B0503030403020204" pitchFamily="34" charset="0"/>
              <a:cs typeface="+mn-cs"/>
            </a:rPr>
            <a:t>Ensure that there is no double counting between liquid fuel and distance travelled, for each journey only one of the two options need to be </a:t>
          </a:r>
          <a:r>
            <a:rPr lang="en-US" sz="1100">
              <a:solidFill>
                <a:schemeClr val="dk1"/>
              </a:solidFill>
              <a:effectLst/>
              <a:latin typeface="Source Sans Pro" panose="020B0503030403020204" pitchFamily="34" charset="0"/>
              <a:ea typeface="+mn-ea"/>
              <a:cs typeface="+mn-cs"/>
            </a:rPr>
            <a:t>considered </a:t>
          </a:r>
          <a:r>
            <a:rPr lang="en-US" sz="1100">
              <a:solidFill>
                <a:schemeClr val="dk1"/>
              </a:solidFill>
              <a:effectLst/>
              <a:latin typeface="Source Sans Pro" panose="020B0503030403020204" pitchFamily="34" charset="0"/>
              <a:ea typeface="Source Sans Pro" panose="020B0503030403020204" pitchFamily="34" charset="0"/>
              <a:cs typeface="+mn-cs"/>
            </a:rPr>
            <a:t>depending on data availability. If the emissions regarding transportation are included in the liquid fuel combustion or other emissions stated in </a:t>
          </a:r>
          <a:r>
            <a:rPr lang="en-US" sz="1100" i="1">
              <a:solidFill>
                <a:schemeClr val="dk1"/>
              </a:solidFill>
              <a:effectLst/>
              <a:latin typeface="Source Sans Pro" panose="020B0503030403020204" pitchFamily="34" charset="0"/>
              <a:ea typeface="Source Sans Pro" panose="020B0503030403020204" pitchFamily="34" charset="0"/>
              <a:cs typeface="+mn-cs"/>
            </a:rPr>
            <a:t>Emission Group </a:t>
          </a:r>
          <a:r>
            <a:rPr lang="en-US" sz="1100">
              <a:solidFill>
                <a:schemeClr val="dk1"/>
              </a:solidFill>
              <a:effectLst/>
              <a:latin typeface="Source Sans Pro" panose="020B0503030403020204" pitchFamily="34" charset="0"/>
              <a:ea typeface="Source Sans Pro" panose="020B0503030403020204" pitchFamily="34" charset="0"/>
              <a:cs typeface="+mn-cs"/>
            </a:rPr>
            <a:t>1 then leave this section blank and add to </a:t>
          </a:r>
          <a:r>
            <a:rPr lang="en-US" sz="1100" i="1">
              <a:solidFill>
                <a:schemeClr val="dk1"/>
              </a:solidFill>
              <a:effectLst/>
              <a:latin typeface="Source Sans Pro" panose="020B0503030403020204" pitchFamily="34" charset="0"/>
              <a:ea typeface="Source Sans Pro" panose="020B0503030403020204" pitchFamily="34" charset="0"/>
              <a:cs typeface="+mn-cs"/>
            </a:rPr>
            <a:t>Notes</a:t>
          </a:r>
          <a:r>
            <a:rPr lang="en-US" sz="1100">
              <a:solidFill>
                <a:schemeClr val="dk1"/>
              </a:solidFill>
              <a:effectLst/>
              <a:latin typeface="Source Sans Pro" panose="020B0503030403020204" pitchFamily="34" charset="0"/>
              <a:ea typeface="Source Sans Pro" panose="020B0503030403020204" pitchFamily="34" charset="0"/>
              <a:cs typeface="+mn-cs"/>
            </a:rPr>
            <a:t> ‘accounted for in 1.1'</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3 Water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rPr>
            <a:t>Water used has more implications than just carbon. Although water usage is carbon intensive, water is a scarce resource, it is important to understand how much water has been used in our maintenance work and at office/depots.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Source Sans Pro" panose="020B0503030403020204" pitchFamily="34" charset="0"/>
              <a:ea typeface="Source Sans Pro" panose="020B0503030403020204" pitchFamily="34" charset="0"/>
              <a:cs typeface="+mn-cs"/>
            </a:rPr>
            <a:t>The two sources of interest are: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-Amount (L) of potable water has been used for any activities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-Amount (L) of water from any other source (i.e.</a:t>
          </a:r>
          <a:r>
            <a:rPr lang="en-NZ" sz="1100" baseline="0">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collected rainwater) used for any activities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4 Waste</a:t>
          </a:r>
        </a:p>
        <a:p>
          <a:r>
            <a:rPr lang="en-NZ" sz="1100">
              <a:solidFill>
                <a:schemeClr val="dk1"/>
              </a:solidFill>
              <a:effectLst/>
              <a:latin typeface="Source Sans Pro" panose="020B0503030403020204" pitchFamily="34" charset="0"/>
              <a:ea typeface="Source Sans Pro" panose="020B0503030403020204" pitchFamily="34" charset="0"/>
              <a:cs typeface="+mn-cs"/>
            </a:rPr>
            <a:t>Similar to water the collection of waste has further implications regarding sustainability practices. Sub-groups include: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rgbClr val="00456A"/>
              </a:solidFill>
              <a:effectLst/>
              <a:latin typeface="Source Sans Pro" panose="020B0503030403020204" pitchFamily="34" charset="0"/>
              <a:ea typeface="Source Sans Pro" panose="020B0503030403020204" pitchFamily="34" charset="0"/>
              <a:cs typeface="+mn-cs"/>
            </a:rPr>
            <a:t>Land Fill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-Construction material amounts removed from the network  during maintenance, separated into asphalt, concrete and other materials.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-An example could be a reseal that involves the asphalt layer being milled to waste. Examples of other materials can include clay tiles, timber that is sent to landfill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-Litter picked up from the roadside e.g., tyres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Waste generated in offices/depots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Clean fill</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 Total amount of material sent to clean fill sites. These usually involve the deposit of natural materials such as clay &amp; gravel that contain no contaminants and have to adverse effects on the environment.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Managed fill</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Total amount of material sent to managed fill sites. These usually involve the deposit of contaminated materials </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rgbClr val="00456A"/>
              </a:solidFill>
              <a:effectLst/>
              <a:latin typeface="Source Sans Pro" panose="020B0503030403020204" pitchFamily="34" charset="0"/>
              <a:ea typeface="Source Sans Pro" panose="020B0503030403020204" pitchFamily="34" charset="0"/>
              <a:cs typeface="+mn-cs"/>
            </a:rPr>
            <a:t>Reuse/Recycle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Total amount of material that is reused through either being sent to a plant to be recycled or substituted for new material in maintenance work. An example could be asphalt waste from a milled surface being reused for edge break or low shoulder work. As a rule of thumb any of the specified material that is not being sent to a land/clean/managed fill should be recorded here.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b="1">
              <a:solidFill>
                <a:srgbClr val="00456A"/>
              </a:solidFill>
              <a:effectLst/>
              <a:latin typeface="Source Sans Pro" panose="020B0503030403020204" pitchFamily="34" charset="0"/>
              <a:ea typeface="Source Sans Pro" panose="020B0503030403020204" pitchFamily="34" charset="0"/>
              <a:cs typeface="+mn-cs"/>
            </a:rPr>
            <a:t>Materials General</a:t>
          </a:r>
          <a:endParaRPr lang="en-US" sz="1100" b="1">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Emission Groups 5-7 account for various groups of materials that are used in maintenance activities. The highest level of information required for each group is:</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 Mass (t)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-Aluminium: Mass (t)</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Concrete mix (mix type, strength, steel reinforcement, mass). Steel reinforcement can be left blank if already covered in </a:t>
          </a:r>
          <a:r>
            <a:rPr lang="en-NZ" sz="1100" i="0">
              <a:solidFill>
                <a:schemeClr val="dk1"/>
              </a:solidFill>
              <a:effectLst/>
              <a:latin typeface="Source Sans Pro" panose="020B0503030403020204" pitchFamily="34" charset="0"/>
              <a:ea typeface="Source Sans Pro" panose="020B0503030403020204" pitchFamily="34" charset="0"/>
              <a:cs typeface="+mn-cs"/>
            </a:rPr>
            <a:t>'</a:t>
          </a:r>
          <a:r>
            <a:rPr lang="en-NZ" sz="1100" i="1">
              <a:solidFill>
                <a:schemeClr val="dk1"/>
              </a:solidFill>
              <a:effectLst/>
              <a:latin typeface="Source Sans Pro" panose="020B0503030403020204" pitchFamily="34" charset="0"/>
              <a:ea typeface="Source Sans Pro" panose="020B0503030403020204" pitchFamily="34" charset="0"/>
              <a:cs typeface="+mn-cs"/>
            </a:rPr>
            <a:t>Steel other</a:t>
          </a:r>
          <a:r>
            <a:rPr lang="en-NZ" sz="1100">
              <a:solidFill>
                <a:schemeClr val="dk1"/>
              </a:solidFill>
              <a:effectLst/>
              <a:latin typeface="Source Sans Pro" panose="020B0503030403020204" pitchFamily="34" charset="0"/>
              <a:ea typeface="Source Sans Pro" panose="020B0503030403020204" pitchFamily="34" charset="0"/>
              <a:cs typeface="+mn-cs"/>
            </a:rPr>
            <a:t>', Put in Notes ‘Accounted for in 5.3.1’</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Proxies are available in each group to ease the difficulty of converting some assets into their associated materials. For example, under Group 5 Concrete, f-type and new jersey barriers can be entered as meters  instead of the concrete mix amount required in their manufacture.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However, if reporting at the higher levels defined above is easier than using the provided proxies, leave the proxies blank and put into notes ‘accounted for in </a:t>
          </a:r>
          <a:r>
            <a:rPr lang="en-NZ" sz="1100" b="1">
              <a:solidFill>
                <a:schemeClr val="dk1"/>
              </a:solidFill>
              <a:effectLst/>
              <a:latin typeface="Source Sans Pro" panose="020B0503030403020204" pitchFamily="34" charset="0"/>
              <a:ea typeface="Source Sans Pro" panose="020B0503030403020204" pitchFamily="34" charset="0"/>
              <a:cs typeface="+mn-cs"/>
            </a:rPr>
            <a:t>_______</a:t>
          </a:r>
          <a:r>
            <a:rPr lang="en-NZ" sz="1100">
              <a:solidFill>
                <a:schemeClr val="dk1"/>
              </a:solidFill>
              <a:effectLst/>
              <a:latin typeface="Source Sans Pro" panose="020B0503030403020204" pitchFamily="34" charset="0"/>
              <a:ea typeface="Source Sans Pro" panose="020B0503030403020204" pitchFamily="34" charset="0"/>
              <a:cs typeface="+mn-cs"/>
            </a:rPr>
            <a:t>’ where the blank is to be filled with the appropriate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i="0">
              <a:solidFill>
                <a:schemeClr val="dk1"/>
              </a:solidFill>
              <a:effectLst/>
              <a:latin typeface="Source Sans Pro" panose="020B0503030403020204" pitchFamily="34" charset="0"/>
              <a:ea typeface="Source Sans Pro" panose="020B0503030403020204" pitchFamily="34" charset="0"/>
              <a:cs typeface="+mn-cs"/>
            </a:rPr>
            <a:t>reference</a:t>
          </a:r>
          <a:r>
            <a:rPr lang="en-NZ" sz="1100" i="1">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the proxy is recorded against.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For maintenance activities that do not have proxies such as concrete footpaths it is expected that they will be accounted for in the concrete mix sub-groups.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Emission Group 8 Pavement has very few proxies due to the changes in the different components of pavement having significantly</a:t>
          </a:r>
          <a:r>
            <a:rPr lang="en-NZ" sz="1100" baseline="0">
              <a:solidFill>
                <a:schemeClr val="dk1"/>
              </a:solidFill>
              <a:effectLst/>
              <a:latin typeface="Source Sans Pro" panose="020B0503030403020204" pitchFamily="34" charset="0"/>
              <a:ea typeface="Source Sans Pro" panose="020B0503030403020204" pitchFamily="34" charset="0"/>
              <a:cs typeface="+mn-cs"/>
            </a:rPr>
            <a:t> varying</a:t>
          </a:r>
          <a:r>
            <a:rPr lang="en-NZ" sz="1100">
              <a:solidFill>
                <a:schemeClr val="dk1"/>
              </a:solidFill>
              <a:effectLst/>
              <a:latin typeface="Source Sans Pro" panose="020B0503030403020204" pitchFamily="34" charset="0"/>
              <a:ea typeface="Source Sans Pro" panose="020B0503030403020204" pitchFamily="34" charset="0"/>
              <a:cs typeface="+mn-cs"/>
            </a:rPr>
            <a:t> carbon coefficients.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5 Steel</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proxies include: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poles used for signs, ITS and lighting. Measured in m calculated through summing the height of the various pole from the  ground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-Railings measured in metres installed/replaced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Examples of Steel activities that could be included in </a:t>
          </a:r>
          <a:r>
            <a:rPr lang="en-NZ" sz="1100" i="1">
              <a:solidFill>
                <a:schemeClr val="dk1"/>
              </a:solidFill>
              <a:effectLst/>
              <a:latin typeface="Source Sans Pro" panose="020B0503030403020204" pitchFamily="34" charset="0"/>
              <a:ea typeface="Source Sans Pro" panose="020B0503030403020204" pitchFamily="34" charset="0"/>
              <a:cs typeface="+mn-cs"/>
            </a:rPr>
            <a:t>'Steel Other</a:t>
          </a:r>
          <a:r>
            <a:rPr lang="en-NZ" sz="1100">
              <a:solidFill>
                <a:schemeClr val="dk1"/>
              </a:solidFill>
              <a:effectLst/>
              <a:latin typeface="Source Sans Pro" panose="020B0503030403020204" pitchFamily="34" charset="0"/>
              <a:ea typeface="Source Sans Pro" panose="020B050303040302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-Fencing</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-Gantries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-Bridge maintenance</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6 Aluminium</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Aluminium proxies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-Signs measure in surface area (m2).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poles used for signs/ITS assets. Measured in m calculated through summing the height of the various pole from the ground</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7 Concrete</a:t>
          </a:r>
          <a:endParaRPr lang="en-US">
            <a:solidFill>
              <a:srgbClr val="00456A"/>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proxies include: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barriers in metres installed/replaced, categorized by height 4m or 5m</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culverts by length (m) categorized into to one of the 5 diameters. If the exact diameter is not available select the closest option</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manholes by units categorized into depth ranges.</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mixes have different carbon footprints because of the different materials/heat levels (achieved by burning fossil fuels) that are required to achieve strength level ratings.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is sometimes reinforced with steel. Virgin/new steel produce a large amount of greenhouse gasses when extracted and processed.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Examples of concrete maintenance activities that could be accounted for in the concrete mix sub-groups: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Footpath/cycleways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Kerb &amp; Channel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structures such as drainage walls, retaining walls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pavement (despite being part of the pavement the emission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-Bridge maintenance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crack filling and patching</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drainage such as Catchpits, Drop chambers</a:t>
          </a: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456A"/>
              </a:solidFill>
              <a:effectLst/>
              <a:latin typeface="Source Sans Pro" panose="020B0503030403020204" pitchFamily="34" charset="0"/>
              <a:ea typeface="Source Sans Pro" panose="020B0503030403020204" pitchFamily="34" charset="0"/>
              <a:cs typeface="+mn-cs"/>
            </a:rPr>
            <a:t>8 Pavement</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This emission group contains various materials commonly used in pavements.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Aggregates</a:t>
          </a:r>
        </a:p>
        <a:p>
          <a:r>
            <a:rPr lang="en-NZ" sz="1100">
              <a:solidFill>
                <a:schemeClr val="dk1"/>
              </a:solidFill>
              <a:effectLst/>
              <a:latin typeface="Source Sans Pro" panose="020B0503030403020204" pitchFamily="34" charset="0"/>
              <a:ea typeface="Source Sans Pro" panose="020B0503030403020204" pitchFamily="34" charset="0"/>
              <a:cs typeface="+mn-cs"/>
            </a:rPr>
            <a:t>This emission subgroups looks at the embodied carbon emissions of aggregate materials excluding asphalt.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Crushed rock is the default material for most granular pavement assets such as basecourse, subbase, metal used on unsealed roads, as well as the aggregate component of spray seals such as chip seal.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Other options for aggregates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blast furnace slag used for pavement layers and spray seals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concrete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Limestone</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Pavement Stabilisation</a:t>
          </a: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Quantity of stabilising agent used to strengthen pavement, split into categories: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-Foam Bitumen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-Lime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-Cement</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Asphalt Mix</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Source Sans Pro" panose="020B0503030403020204" pitchFamily="34" charset="0"/>
              <a:ea typeface="Source Sans Pro" panose="020B0503030403020204" pitchFamily="34" charset="0"/>
              <a:cs typeface="+mn-cs"/>
            </a:rPr>
            <a:t>Different asphalt mixes have different levels of bitumen content and temperature levels. Moreover, any use of RAP will reduce emissions. Therefore, it is important to understand the mix type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subgroup is primarily for maintenance items for:</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-Hot &amp; warm mix used on roads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-Hot &amp; warm mix used on footpaths &amp; cycleways</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fields required for each mix are: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-Volume of asphalt applied on the network (m3)</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-Bitumen content (%) for stated volume of asphalt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-Proportion of the bitumen (%) in the stated amount that has undergone emulsion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-Proportion of the stated asphalt amount that consists of reclaimed asphalt pavement (RAP can originate from the network or be purchased) </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Asphalt Cold Mix</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This subgroup is primarily for maintenance items using cold mix asphalt such as asphalt rams on trips and minor patching</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Bitumen</a:t>
          </a: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subgroup accounts for:</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-Bitumen content in spray seals i.e., chip seal. The aggregate component of this should be accounted for in aggregate sub-group under crushed rock or blast furnace slag</a:t>
          </a: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-Maintenance work such as bandage seals and others that is not covered under bitumen pavement stabilisation, asphalt mix or cold asphalt mix</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b="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b="1">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0</xdr:col>
      <xdr:colOff>596461</xdr:colOff>
      <xdr:row>17</xdr:row>
      <xdr:rowOff>111670</xdr:rowOff>
    </xdr:from>
    <xdr:to>
      <xdr:col>13</xdr:col>
      <xdr:colOff>233196</xdr:colOff>
      <xdr:row>33</xdr:row>
      <xdr:rowOff>59120</xdr:rowOff>
    </xdr:to>
    <xdr:sp macro="" textlink="">
      <xdr:nvSpPr>
        <xdr:cNvPr id="6" name="TextBox 5">
          <a:extLst>
            <a:ext uri="{FF2B5EF4-FFF2-40B4-BE49-F238E27FC236}">
              <a16:creationId xmlns:a16="http://schemas.microsoft.com/office/drawing/2014/main" id="{8A3A22BE-4151-4C5C-B4A2-7E1D6F80AD5B}"/>
            </a:ext>
          </a:extLst>
        </xdr:cNvPr>
        <xdr:cNvSpPr txBox="1"/>
      </xdr:nvSpPr>
      <xdr:spPr>
        <a:xfrm>
          <a:off x="596461" y="3987360"/>
          <a:ext cx="7578614" cy="29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2: Glossary</a:t>
          </a:r>
        </a:p>
        <a:p>
          <a:r>
            <a:rPr lang="en-NZ" sz="1100">
              <a:solidFill>
                <a:schemeClr val="dk1"/>
              </a:solidFill>
              <a:effectLst/>
              <a:latin typeface="+mn-lt"/>
              <a:ea typeface="+mn-ea"/>
              <a:cs typeface="+mn-cs"/>
            </a:rPr>
            <a:t>Below are definitions of the attributes used for categorisation in the input tab:</a:t>
          </a:r>
          <a:endParaRPr lang="en-US" sz="1100">
            <a:solidFill>
              <a:schemeClr val="dk1"/>
            </a:solidFill>
            <a:effectLst/>
            <a:latin typeface="+mn-lt"/>
            <a:ea typeface="+mn-ea"/>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Emission</a:t>
          </a:r>
          <a:r>
            <a:rPr lang="en-US" sz="1100" baseline="0">
              <a:solidFill>
                <a:schemeClr val="dk1"/>
              </a:solidFill>
              <a:effectLst/>
              <a:latin typeface="+mn-lt"/>
              <a:ea typeface="+mn-ea"/>
              <a:cs typeface="+mn-cs"/>
            </a:rPr>
            <a:t> Source:</a:t>
          </a:r>
        </a:p>
        <a:p>
          <a:r>
            <a:rPr lang="en-NZ" sz="1100">
              <a:solidFill>
                <a:schemeClr val="dk1"/>
              </a:solidFill>
              <a:effectLst/>
              <a:latin typeface="+mn-lt"/>
              <a:ea typeface="+mn-ea"/>
              <a:cs typeface="+mn-cs"/>
            </a:rPr>
            <a:t>Level at which data is collected. Relates to specific energy/materials sources and details that will be used to derive network carbon and sustainability levels. Structured referencing is available for each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in the form of A.B.C where: A is the </a:t>
          </a:r>
          <a:r>
            <a:rPr lang="en-NZ" sz="1100" i="1">
              <a:solidFill>
                <a:schemeClr val="dk1"/>
              </a:solidFill>
              <a:effectLst/>
              <a:latin typeface="+mn-lt"/>
              <a:ea typeface="+mn-ea"/>
              <a:cs typeface="+mn-cs"/>
            </a:rPr>
            <a:t>Emissions Group</a:t>
          </a:r>
          <a:r>
            <a:rPr lang="en-NZ" sz="1100">
              <a:solidFill>
                <a:schemeClr val="dk1"/>
              </a:solidFill>
              <a:effectLst/>
              <a:latin typeface="+mn-lt"/>
              <a:ea typeface="+mn-ea"/>
              <a:cs typeface="+mn-cs"/>
            </a:rPr>
            <a:t>; B is the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and C is the associated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An example of an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reference is 1.1.1 which relates to Energy. Liquid Fuel. Diesel.</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r>
            <a:rPr lang="en-NZ" sz="1100">
              <a:solidFill>
                <a:schemeClr val="dk1"/>
              </a:solidFill>
              <a:effectLst/>
              <a:latin typeface="+mn-lt"/>
              <a:ea typeface="+mn-ea"/>
              <a:cs typeface="+mn-cs"/>
            </a:rPr>
            <a:t>Emission Sub-Group : </a:t>
          </a:r>
          <a:endParaRPr lang="en-US" sz="1100">
            <a:solidFill>
              <a:schemeClr val="dk1"/>
            </a:solidFill>
            <a:effectLst/>
            <a:latin typeface="+mn-lt"/>
            <a:ea typeface="+mn-ea"/>
            <a:cs typeface="+mn-cs"/>
          </a:endParaRPr>
        </a:p>
        <a:p>
          <a:r>
            <a:rPr lang="en-NZ" sz="1100">
              <a:solidFill>
                <a:schemeClr val="dk1"/>
              </a:solidFill>
              <a:effectLst/>
              <a:latin typeface="+mn-lt"/>
              <a:ea typeface="+mn-ea"/>
              <a:cs typeface="+mn-cs"/>
            </a:rPr>
            <a:t>Intermediate level of categorisation linking Emission Source with Emission Group. Structured referencing is available for each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in the form of A.B where: A is the </a:t>
          </a:r>
          <a:r>
            <a:rPr lang="en-NZ" sz="1100" i="1">
              <a:solidFill>
                <a:schemeClr val="dk1"/>
              </a:solidFill>
              <a:effectLst/>
              <a:latin typeface="+mn-lt"/>
              <a:ea typeface="+mn-ea"/>
              <a:cs typeface="+mn-cs"/>
            </a:rPr>
            <a:t>Emissions Group</a:t>
          </a:r>
          <a:r>
            <a:rPr lang="en-NZ" sz="1100">
              <a:solidFill>
                <a:schemeClr val="dk1"/>
              </a:solidFill>
              <a:effectLst/>
              <a:latin typeface="+mn-lt"/>
              <a:ea typeface="+mn-ea"/>
              <a:cs typeface="+mn-cs"/>
            </a:rPr>
            <a:t>; B is the associated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Emission Group:</a:t>
          </a:r>
          <a:endParaRPr lang="en-US" sz="1100">
            <a:solidFill>
              <a:schemeClr val="dk1"/>
            </a:solidFill>
            <a:effectLst/>
            <a:latin typeface="+mn-lt"/>
            <a:ea typeface="+mn-ea"/>
            <a:cs typeface="+mn-cs"/>
          </a:endParaRPr>
        </a:p>
        <a:p>
          <a:r>
            <a:rPr lang="en-NZ" sz="1100">
              <a:solidFill>
                <a:schemeClr val="dk1"/>
              </a:solidFill>
              <a:effectLst/>
              <a:latin typeface="+mn-lt"/>
              <a:ea typeface="+mn-ea"/>
              <a:cs typeface="+mn-cs"/>
            </a:rPr>
            <a:t>Highest level of categorisation for </a:t>
          </a:r>
          <a:r>
            <a:rPr lang="en-NZ" sz="1100" i="1">
              <a:solidFill>
                <a:schemeClr val="dk1"/>
              </a:solidFill>
              <a:effectLst/>
              <a:latin typeface="+mn-lt"/>
              <a:ea typeface="+mn-ea"/>
              <a:cs typeface="+mn-cs"/>
            </a:rPr>
            <a:t>Emission Sub-groups </a:t>
          </a:r>
          <a:r>
            <a:rPr lang="en-NZ" sz="1100">
              <a:solidFill>
                <a:schemeClr val="dk1"/>
              </a:solidFill>
              <a:effectLst/>
              <a:latin typeface="+mn-lt"/>
              <a:ea typeface="+mn-ea"/>
              <a:cs typeface="+mn-cs"/>
            </a:rPr>
            <a:t>and </a:t>
          </a:r>
          <a:r>
            <a:rPr lang="en-NZ" sz="1100" i="1">
              <a:solidFill>
                <a:schemeClr val="dk1"/>
              </a:solidFill>
              <a:effectLst/>
              <a:latin typeface="+mn-lt"/>
              <a:ea typeface="+mn-ea"/>
              <a:cs typeface="+mn-cs"/>
            </a:rPr>
            <a:t>Emission Sources</a:t>
          </a:r>
          <a:r>
            <a:rPr lang="en-NZ" sz="1100">
              <a:solidFill>
                <a:schemeClr val="dk1"/>
              </a:solidFill>
              <a:effectLst/>
              <a:latin typeface="+mn-lt"/>
              <a:ea typeface="+mn-ea"/>
              <a:cs typeface="+mn-cs"/>
            </a:rPr>
            <a:t>. Each </a:t>
          </a:r>
          <a:r>
            <a:rPr lang="en-NZ" sz="1100" i="1">
              <a:solidFill>
                <a:schemeClr val="dk1"/>
              </a:solidFill>
              <a:effectLst/>
              <a:latin typeface="+mn-lt"/>
              <a:ea typeface="+mn-ea"/>
              <a:cs typeface="+mn-cs"/>
            </a:rPr>
            <a:t>Emission Group </a:t>
          </a:r>
          <a:r>
            <a:rPr lang="en-NZ" sz="1100">
              <a:solidFill>
                <a:schemeClr val="dk1"/>
              </a:solidFill>
              <a:effectLst/>
              <a:latin typeface="+mn-lt"/>
              <a:ea typeface="+mn-ea"/>
              <a:cs typeface="+mn-cs"/>
            </a:rPr>
            <a:t>is numbered from 1-8.</a:t>
          </a:r>
          <a:endParaRPr lang="en-US" sz="1100">
            <a:solidFill>
              <a:schemeClr val="dk1"/>
            </a:solidFill>
            <a:effectLst/>
            <a:latin typeface="+mn-lt"/>
            <a:ea typeface="+mn-ea"/>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8</xdr:row>
      <xdr:rowOff>71437</xdr:rowOff>
    </xdr:from>
    <xdr:to>
      <xdr:col>11</xdr:col>
      <xdr:colOff>485775</xdr:colOff>
      <xdr:row>28</xdr:row>
      <xdr:rowOff>66675</xdr:rowOff>
    </xdr:to>
    <xdr:graphicFrame macro="">
      <xdr:nvGraphicFramePr>
        <xdr:cNvPr id="2" name="Chart 1">
          <a:extLst>
            <a:ext uri="{FF2B5EF4-FFF2-40B4-BE49-F238E27FC236}">
              <a16:creationId xmlns:a16="http://schemas.microsoft.com/office/drawing/2014/main" id="{ECD56732-1823-48DF-A278-9E2CACDC2F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466396</xdr:colOff>
      <xdr:row>30</xdr:row>
      <xdr:rowOff>28246</xdr:rowOff>
    </xdr:from>
    <xdr:to>
      <xdr:col>17</xdr:col>
      <xdr:colOff>84083</xdr:colOff>
      <xdr:row>58</xdr:row>
      <xdr:rowOff>133021</xdr:rowOff>
    </xdr:to>
    <xdr:graphicFrame macro="">
      <xdr:nvGraphicFramePr>
        <xdr:cNvPr id="3" name="Chart 2">
          <a:extLst>
            <a:ext uri="{FF2B5EF4-FFF2-40B4-BE49-F238E27FC236}">
              <a16:creationId xmlns:a16="http://schemas.microsoft.com/office/drawing/2014/main" id="{28FFEAC6-3403-4161-90BA-82986F7D9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oral.com.au/sites/default/files/media/field_document/National-Asphalt-EPD-0907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0D8C9-A0D9-486D-8343-EEB199A291EB}">
  <sheetPr>
    <tabColor rgb="FFC9DB41"/>
  </sheetPr>
  <dimension ref="B2:J24"/>
  <sheetViews>
    <sheetView showGridLines="0" topLeftCell="A22" zoomScale="70" zoomScaleNormal="70" workbookViewId="0">
      <selection activeCell="AE18" sqref="AE18"/>
    </sheetView>
  </sheetViews>
  <sheetFormatPr defaultRowHeight="15" x14ac:dyDescent="0.25"/>
  <sheetData>
    <row r="2" spans="2:2" ht="61.5" x14ac:dyDescent="0.9">
      <c r="B2" s="10" t="s">
        <v>0</v>
      </c>
    </row>
    <row r="3" spans="2:2" ht="18.75" x14ac:dyDescent="0.3">
      <c r="B3" s="11" t="s">
        <v>402</v>
      </c>
    </row>
    <row r="24" spans="10:10" x14ac:dyDescent="0.25">
      <c r="J24" s="15"/>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D0A29-B574-4BB9-92AA-F2212DA21CC3}">
  <sheetPr>
    <tabColor rgb="FFC9DB41"/>
  </sheetPr>
  <dimension ref="A1:D26"/>
  <sheetViews>
    <sheetView showGridLines="0" topLeftCell="A55" zoomScaleNormal="145" workbookViewId="0">
      <selection activeCell="B19" sqref="B19"/>
    </sheetView>
  </sheetViews>
  <sheetFormatPr defaultRowHeight="15" x14ac:dyDescent="0.25"/>
  <cols>
    <col min="1" max="1" width="21.140625" customWidth="1"/>
    <col min="2" max="2" width="17.7109375" customWidth="1"/>
  </cols>
  <sheetData>
    <row r="1" spans="1:4" ht="20.25" thickBot="1" x14ac:dyDescent="0.35">
      <c r="A1" s="45" t="s">
        <v>268</v>
      </c>
      <c r="B1" s="45"/>
    </row>
    <row r="2" spans="1:4" ht="20.25" thickTop="1" x14ac:dyDescent="0.3">
      <c r="A2" s="12"/>
      <c r="B2" s="12"/>
    </row>
    <row r="3" spans="1:4" x14ac:dyDescent="0.25">
      <c r="A3" s="13" t="s">
        <v>1</v>
      </c>
      <c r="B3" s="3"/>
      <c r="D3" s="14" t="s">
        <v>2</v>
      </c>
    </row>
    <row r="4" spans="1:4" x14ac:dyDescent="0.25">
      <c r="A4" s="13" t="s">
        <v>3</v>
      </c>
      <c r="B4" s="3"/>
      <c r="D4" s="14" t="s">
        <v>4</v>
      </c>
    </row>
    <row r="5" spans="1:4" x14ac:dyDescent="0.25">
      <c r="A5" s="13" t="s">
        <v>5</v>
      </c>
      <c r="B5" s="3" t="s">
        <v>126</v>
      </c>
      <c r="D5" s="14" t="s">
        <v>267</v>
      </c>
    </row>
    <row r="6" spans="1:4" x14ac:dyDescent="0.25">
      <c r="A6" s="13" t="s">
        <v>264</v>
      </c>
      <c r="B6" s="3" t="s">
        <v>167</v>
      </c>
      <c r="D6" s="14" t="s">
        <v>266</v>
      </c>
    </row>
    <row r="7" spans="1:4" x14ac:dyDescent="0.25">
      <c r="D7" s="14"/>
    </row>
    <row r="11" spans="1:4" ht="20.25" thickBot="1" x14ac:dyDescent="0.35">
      <c r="A11" s="32" t="s">
        <v>342</v>
      </c>
      <c r="B11" s="34" t="s">
        <v>169</v>
      </c>
    </row>
    <row r="12" spans="1:4" ht="15.75" thickTop="1" x14ac:dyDescent="0.25"/>
    <row r="13" spans="1:4" x14ac:dyDescent="0.25">
      <c r="A13" s="13" t="s">
        <v>9</v>
      </c>
      <c r="B13" s="33" t="s">
        <v>343</v>
      </c>
    </row>
    <row r="14" spans="1:4" x14ac:dyDescent="0.25">
      <c r="A14" s="13" t="s">
        <v>17</v>
      </c>
      <c r="B14" s="3">
        <f>SUM(Input!J4:J11)</f>
        <v>0</v>
      </c>
    </row>
    <row r="15" spans="1:4" x14ac:dyDescent="0.25">
      <c r="A15" s="13" t="s">
        <v>35</v>
      </c>
      <c r="B15" s="3">
        <f>SUM(Input!J12:J16)</f>
        <v>0</v>
      </c>
    </row>
    <row r="16" spans="1:4" ht="15" customHeight="1" x14ac:dyDescent="0.25">
      <c r="A16" s="13" t="s">
        <v>61</v>
      </c>
      <c r="B16" s="3">
        <f>SUM(Input!J31:J36)</f>
        <v>0</v>
      </c>
    </row>
    <row r="17" spans="1:2" ht="15" customHeight="1" x14ac:dyDescent="0.25">
      <c r="A17" s="13" t="s">
        <v>59</v>
      </c>
      <c r="B17" s="3">
        <f>SUM(Input!J37:J41)</f>
        <v>0</v>
      </c>
    </row>
    <row r="18" spans="1:2" ht="15" customHeight="1" x14ac:dyDescent="0.25">
      <c r="A18" s="13" t="s">
        <v>48</v>
      </c>
      <c r="B18" s="3">
        <f>SUM(Input!J42:J61)</f>
        <v>0</v>
      </c>
    </row>
    <row r="19" spans="1:2" ht="15" customHeight="1" x14ac:dyDescent="0.25">
      <c r="A19" s="13" t="s">
        <v>100</v>
      </c>
      <c r="B19" s="3" t="e">
        <f>SUM(Input!J62:J83)</f>
        <v>#N/A</v>
      </c>
    </row>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sheetData>
  <mergeCells count="1">
    <mergeCell ref="A1:B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2C09F24-606B-4EB6-8AA1-1E7B7B411391}">
          <x14:formula1>
            <xm:f>Lookup!$A$3:$A$36</xm:f>
          </x14:formula1>
          <xm:sqref>B5</xm:sqref>
        </x14:dataValidation>
        <x14:dataValidation type="list" allowBlank="1" showInputMessage="1" showErrorMessage="1" xr:uid="{2B293AB8-8DC1-4947-B594-C70DA3C24B52}">
          <x14:formula1>
            <xm:f>Lookup!$E$3:$E$14</xm:f>
          </x14:formula1>
          <xm:sqref>B6</xm:sqref>
        </x14:dataValidation>
        <x14:dataValidation type="list" allowBlank="1" showInputMessage="1" showErrorMessage="1" xr:uid="{C9E780CA-2D1B-40F5-B5B9-8E8F60B86FA4}">
          <x14:formula1>
            <xm:f>Lookup!$E$3:$E$15</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5325-161F-4E62-B9FD-270C0A692FAD}">
  <sheetPr>
    <tabColor rgb="FFC9DB41"/>
  </sheetPr>
  <dimension ref="A1:AJ83"/>
  <sheetViews>
    <sheetView zoomScale="85" zoomScaleNormal="85" workbookViewId="0">
      <selection activeCell="H1" sqref="H1:H3"/>
    </sheetView>
  </sheetViews>
  <sheetFormatPr defaultRowHeight="18.75" x14ac:dyDescent="0.3"/>
  <cols>
    <col min="1" max="1" width="3.42578125" style="24" customWidth="1"/>
    <col min="2" max="2" width="21.140625" customWidth="1"/>
    <col min="3" max="3" width="4.42578125" bestFit="1" customWidth="1"/>
    <col min="4" max="4" width="29.140625" customWidth="1"/>
    <col min="5" max="5" width="5.140625" bestFit="1" customWidth="1"/>
    <col min="6" max="6" width="26.28515625" customWidth="1"/>
    <col min="7" max="7" width="8.7109375" customWidth="1"/>
    <col min="8" max="8" width="74.7109375" style="1" customWidth="1"/>
    <col min="9" max="9" width="14.42578125" style="1" bestFit="1" customWidth="1"/>
    <col min="10" max="10" width="11.85546875" style="1" bestFit="1" customWidth="1"/>
    <col min="11" max="11" width="11.140625" style="1" customWidth="1"/>
    <col min="12" max="12" width="11.140625" style="1" bestFit="1" customWidth="1"/>
    <col min="13" max="14" width="11.140625" style="1" customWidth="1"/>
    <col min="15" max="15" width="11.140625" style="1" bestFit="1" customWidth="1"/>
    <col min="16" max="17" width="11.140625" style="1" customWidth="1"/>
    <col min="18" max="18" width="11.140625" style="1" bestFit="1" customWidth="1"/>
    <col min="19" max="20" width="11.140625" style="1" customWidth="1"/>
    <col min="21" max="21" width="14.42578125" style="1" bestFit="1" customWidth="1"/>
    <col min="22" max="22" width="11.85546875" style="1" bestFit="1" customWidth="1"/>
    <col min="23" max="23" width="11.140625" style="1" customWidth="1"/>
    <col min="24" max="24" width="11.140625" style="1" bestFit="1" customWidth="1"/>
    <col min="25" max="26" width="11.140625" style="1" customWidth="1"/>
    <col min="27" max="27" width="11.140625" style="1" bestFit="1" customWidth="1"/>
    <col min="28" max="29" width="11.140625" style="1" customWidth="1"/>
    <col min="30" max="30" width="11.140625" style="1" bestFit="1" customWidth="1"/>
    <col min="31" max="32" width="11.140625" style="1" customWidth="1"/>
    <col min="33" max="33" width="17.140625" style="1" customWidth="1"/>
    <col min="34" max="34" width="43.140625" customWidth="1"/>
    <col min="35" max="35" width="15.140625" customWidth="1"/>
    <col min="36" max="36" width="43.140625" customWidth="1"/>
  </cols>
  <sheetData>
    <row r="1" spans="1:36" s="2" customFormat="1" ht="38.25" customHeight="1" x14ac:dyDescent="0.25">
      <c r="A1" s="50" t="s">
        <v>9</v>
      </c>
      <c r="B1" s="50"/>
      <c r="C1" s="50" t="s">
        <v>10</v>
      </c>
      <c r="D1" s="50"/>
      <c r="E1" s="50" t="s">
        <v>271</v>
      </c>
      <c r="F1" s="50"/>
      <c r="G1" s="50" t="s">
        <v>11</v>
      </c>
      <c r="H1" s="50" t="s">
        <v>12</v>
      </c>
      <c r="I1" s="46" t="s">
        <v>13</v>
      </c>
      <c r="J1" s="46"/>
      <c r="K1" s="46"/>
      <c r="L1" s="46"/>
      <c r="M1" s="46"/>
      <c r="N1" s="46"/>
      <c r="O1" s="46"/>
      <c r="P1" s="46"/>
      <c r="Q1" s="46"/>
      <c r="R1" s="46"/>
      <c r="S1" s="46"/>
      <c r="T1" s="46"/>
      <c r="U1" s="46"/>
      <c r="V1" s="46"/>
      <c r="W1" s="46"/>
      <c r="X1" s="46"/>
      <c r="Y1" s="46"/>
      <c r="Z1" s="46"/>
      <c r="AA1" s="46"/>
      <c r="AB1" s="46"/>
      <c r="AC1" s="46"/>
      <c r="AD1" s="46"/>
      <c r="AE1" s="46"/>
      <c r="AF1" s="46"/>
      <c r="AG1" s="46" t="s">
        <v>272</v>
      </c>
      <c r="AH1" s="46" t="s">
        <v>14</v>
      </c>
      <c r="AI1" s="46" t="s">
        <v>15</v>
      </c>
      <c r="AJ1" s="46" t="s">
        <v>16</v>
      </c>
    </row>
    <row r="2" spans="1:36" s="2" customFormat="1" ht="38.25" customHeight="1" x14ac:dyDescent="0.25">
      <c r="A2" s="50"/>
      <c r="B2" s="50"/>
      <c r="C2" s="50"/>
      <c r="D2" s="50"/>
      <c r="E2" s="50"/>
      <c r="F2" s="50"/>
      <c r="G2" s="50"/>
      <c r="H2" s="50"/>
      <c r="I2" s="72">
        <f>VLOOKUP('Project Details'!B6,Lookup!$E$3:$F$14,2,0)</f>
        <v>43831</v>
      </c>
      <c r="J2" s="72"/>
      <c r="K2" s="72">
        <f>EDATE(I2,1)</f>
        <v>43862</v>
      </c>
      <c r="L2" s="72"/>
      <c r="M2" s="72">
        <f t="shared" ref="M2" si="0">EDATE(K2,1)</f>
        <v>43891</v>
      </c>
      <c r="N2" s="72"/>
      <c r="O2" s="72">
        <f t="shared" ref="O2" si="1">EDATE(M2,1)</f>
        <v>43922</v>
      </c>
      <c r="P2" s="72"/>
      <c r="Q2" s="72">
        <f t="shared" ref="Q2" si="2">EDATE(O2,1)</f>
        <v>43952</v>
      </c>
      <c r="R2" s="72"/>
      <c r="S2" s="72">
        <f t="shared" ref="S2" si="3">EDATE(Q2,1)</f>
        <v>43983</v>
      </c>
      <c r="T2" s="72"/>
      <c r="U2" s="72">
        <f t="shared" ref="U2" si="4">EDATE(S2,1)</f>
        <v>44013</v>
      </c>
      <c r="V2" s="72"/>
      <c r="W2" s="72">
        <f t="shared" ref="W2" si="5">EDATE(U2,1)</f>
        <v>44044</v>
      </c>
      <c r="X2" s="72"/>
      <c r="Y2" s="72">
        <f t="shared" ref="Y2" si="6">EDATE(W2,1)</f>
        <v>44075</v>
      </c>
      <c r="Z2" s="72"/>
      <c r="AA2" s="72">
        <f t="shared" ref="AA2" si="7">EDATE(Y2,1)</f>
        <v>44105</v>
      </c>
      <c r="AB2" s="72"/>
      <c r="AC2" s="72">
        <f t="shared" ref="AC2" si="8">EDATE(AA2,1)</f>
        <v>44136</v>
      </c>
      <c r="AD2" s="72"/>
      <c r="AE2" s="72">
        <f t="shared" ref="AE2" si="9">EDATE(AC2,1)</f>
        <v>44166</v>
      </c>
      <c r="AF2" s="72"/>
      <c r="AG2" s="46"/>
      <c r="AH2" s="46"/>
      <c r="AI2" s="46"/>
      <c r="AJ2" s="46"/>
    </row>
    <row r="3" spans="1:36" s="2" customFormat="1" ht="38.25" customHeight="1" thickBot="1" x14ac:dyDescent="0.3">
      <c r="A3" s="51"/>
      <c r="B3" s="51"/>
      <c r="C3" s="51"/>
      <c r="D3" s="51"/>
      <c r="E3" s="51"/>
      <c r="F3" s="51"/>
      <c r="G3" s="51"/>
      <c r="H3" s="51"/>
      <c r="I3" s="23" t="s">
        <v>278</v>
      </c>
      <c r="J3" s="23" t="s">
        <v>279</v>
      </c>
      <c r="K3" s="23" t="s">
        <v>278</v>
      </c>
      <c r="L3" s="23" t="s">
        <v>279</v>
      </c>
      <c r="M3" s="23" t="s">
        <v>278</v>
      </c>
      <c r="N3" s="23" t="s">
        <v>279</v>
      </c>
      <c r="O3" s="23" t="s">
        <v>278</v>
      </c>
      <c r="P3" s="23" t="s">
        <v>279</v>
      </c>
      <c r="Q3" s="23" t="s">
        <v>278</v>
      </c>
      <c r="R3" s="23" t="s">
        <v>279</v>
      </c>
      <c r="S3" s="23" t="s">
        <v>278</v>
      </c>
      <c r="T3" s="23" t="s">
        <v>279</v>
      </c>
      <c r="U3" s="23" t="s">
        <v>278</v>
      </c>
      <c r="V3" s="23" t="s">
        <v>279</v>
      </c>
      <c r="W3" s="23" t="s">
        <v>278</v>
      </c>
      <c r="X3" s="23" t="s">
        <v>279</v>
      </c>
      <c r="Y3" s="23" t="s">
        <v>278</v>
      </c>
      <c r="Z3" s="23" t="s">
        <v>279</v>
      </c>
      <c r="AA3" s="23" t="s">
        <v>278</v>
      </c>
      <c r="AB3" s="23" t="s">
        <v>279</v>
      </c>
      <c r="AC3" s="23" t="s">
        <v>278</v>
      </c>
      <c r="AD3" s="23" t="s">
        <v>279</v>
      </c>
      <c r="AE3" s="23" t="s">
        <v>278</v>
      </c>
      <c r="AF3" s="23" t="s">
        <v>279</v>
      </c>
      <c r="AG3" s="47"/>
      <c r="AH3" s="47"/>
      <c r="AI3" s="47"/>
      <c r="AJ3" s="47"/>
    </row>
    <row r="4" spans="1:36" ht="15.75" customHeight="1" thickTop="1" x14ac:dyDescent="0.25">
      <c r="A4" s="52">
        <v>1</v>
      </c>
      <c r="B4" s="60" t="s">
        <v>17</v>
      </c>
      <c r="C4" s="58">
        <v>1.1000000000000001</v>
      </c>
      <c r="D4" s="62" t="s">
        <v>18</v>
      </c>
      <c r="E4" s="6" t="s">
        <v>185</v>
      </c>
      <c r="F4" s="6" t="s">
        <v>19</v>
      </c>
      <c r="G4" s="7" t="s">
        <v>20</v>
      </c>
      <c r="H4" s="77" t="s">
        <v>21</v>
      </c>
      <c r="I4" s="18"/>
      <c r="J4" s="30">
        <f>I4*'Emission Factors'!$E$5*1000</f>
        <v>0</v>
      </c>
      <c r="K4" s="18"/>
      <c r="L4" s="30">
        <f>K4*'Emission Factors'!$E$5*1000</f>
        <v>0</v>
      </c>
      <c r="M4" s="18"/>
      <c r="N4" s="30">
        <f>M4*'Emission Factors'!$E$5*1000</f>
        <v>0</v>
      </c>
      <c r="O4" s="18"/>
      <c r="P4" s="30">
        <f>O4*'Emission Factors'!$E$5*1000</f>
        <v>0</v>
      </c>
      <c r="Q4" s="18"/>
      <c r="R4" s="30">
        <f>Q4*'Emission Factors'!$E$5*1000</f>
        <v>0</v>
      </c>
      <c r="S4" s="18"/>
      <c r="T4" s="30">
        <f>S4*'Emission Factors'!$E$5*1000</f>
        <v>0</v>
      </c>
      <c r="U4" s="18"/>
      <c r="V4" s="30">
        <f>U4*'Emission Factors'!$E$5*1000</f>
        <v>0</v>
      </c>
      <c r="W4" s="18"/>
      <c r="X4" s="30">
        <f>W4*'Emission Factors'!$E$5*1000</f>
        <v>0</v>
      </c>
      <c r="Y4" s="18"/>
      <c r="Z4" s="30">
        <f>Y4*'Emission Factors'!$E$5*1000</f>
        <v>0</v>
      </c>
      <c r="AA4" s="18"/>
      <c r="AB4" s="30">
        <f>AA4*'Emission Factors'!$E$5*1000</f>
        <v>0</v>
      </c>
      <c r="AC4" s="18"/>
      <c r="AD4" s="30">
        <f>AC4*'Emission Factors'!$E$5*1000</f>
        <v>0</v>
      </c>
      <c r="AE4" s="18"/>
      <c r="AF4" s="30">
        <f>AE4*'Emission Factors'!$E$5*1000</f>
        <v>0</v>
      </c>
      <c r="AG4" s="18"/>
      <c r="AH4" s="18"/>
      <c r="AI4" s="18"/>
      <c r="AJ4" s="18"/>
    </row>
    <row r="5" spans="1:36" ht="15" customHeight="1" x14ac:dyDescent="0.25">
      <c r="A5" s="53"/>
      <c r="B5" s="61"/>
      <c r="C5" s="58"/>
      <c r="D5" s="55"/>
      <c r="E5" s="8" t="s">
        <v>186</v>
      </c>
      <c r="F5" s="8" t="s">
        <v>22</v>
      </c>
      <c r="G5" s="9" t="s">
        <v>20</v>
      </c>
      <c r="H5" s="56"/>
      <c r="I5" s="3"/>
      <c r="J5" s="30">
        <f>I5*'Emission Factors'!$E$9</f>
        <v>0</v>
      </c>
      <c r="K5" s="3"/>
      <c r="L5" s="30">
        <f>K5*'Emission Factors'!$E$9</f>
        <v>0</v>
      </c>
      <c r="M5" s="3"/>
      <c r="N5" s="30">
        <f>M5*'Emission Factors'!$E$9</f>
        <v>0</v>
      </c>
      <c r="O5" s="3"/>
      <c r="P5" s="30">
        <f>O5*'Emission Factors'!$E$9</f>
        <v>0</v>
      </c>
      <c r="Q5" s="3"/>
      <c r="R5" s="30">
        <f>Q5*'Emission Factors'!$E$9</f>
        <v>0</v>
      </c>
      <c r="S5" s="3"/>
      <c r="T5" s="30">
        <f>S5*'Emission Factors'!$E$9</f>
        <v>0</v>
      </c>
      <c r="U5" s="3"/>
      <c r="V5" s="30">
        <f>U5*'Emission Factors'!$E$9</f>
        <v>0</v>
      </c>
      <c r="W5" s="3"/>
      <c r="X5" s="30">
        <f>W5*'Emission Factors'!$E$9</f>
        <v>0</v>
      </c>
      <c r="Y5" s="3"/>
      <c r="Z5" s="30">
        <f>Y5*'Emission Factors'!$E$9</f>
        <v>0</v>
      </c>
      <c r="AA5" s="3"/>
      <c r="AB5" s="30">
        <f>AA5*'Emission Factors'!$E$9</f>
        <v>0</v>
      </c>
      <c r="AC5" s="3"/>
      <c r="AD5" s="30">
        <f>AC5*'Emission Factors'!$E$9</f>
        <v>0</v>
      </c>
      <c r="AE5" s="3"/>
      <c r="AF5" s="30">
        <f>AE5*'Emission Factors'!$E$9</f>
        <v>0</v>
      </c>
      <c r="AG5" s="3"/>
      <c r="AH5" s="3"/>
      <c r="AI5" s="3"/>
      <c r="AJ5" s="3"/>
    </row>
    <row r="6" spans="1:36" ht="15" customHeight="1" x14ac:dyDescent="0.25">
      <c r="A6" s="53"/>
      <c r="B6" s="61"/>
      <c r="C6" s="59"/>
      <c r="D6" s="55"/>
      <c r="E6" s="8" t="s">
        <v>187</v>
      </c>
      <c r="F6" s="8" t="s">
        <v>23</v>
      </c>
      <c r="G6" s="9" t="s">
        <v>20</v>
      </c>
      <c r="H6" s="56"/>
      <c r="I6" s="3"/>
      <c r="J6" s="30">
        <f>I6*'Emission Factors'!$E$13</f>
        <v>0</v>
      </c>
      <c r="K6" s="3"/>
      <c r="L6" s="30">
        <f>K6*'Emission Factors'!$E$13</f>
        <v>0</v>
      </c>
      <c r="M6" s="3"/>
      <c r="N6" s="30">
        <f>M6*'Emission Factors'!$E$13</f>
        <v>0</v>
      </c>
      <c r="O6" s="3"/>
      <c r="P6" s="30">
        <f>O6*'Emission Factors'!$E$13</f>
        <v>0</v>
      </c>
      <c r="Q6" s="3"/>
      <c r="R6" s="30">
        <f>Q6*'Emission Factors'!$E$13</f>
        <v>0</v>
      </c>
      <c r="S6" s="3"/>
      <c r="T6" s="30">
        <f>S6*'Emission Factors'!$E$13</f>
        <v>0</v>
      </c>
      <c r="U6" s="3"/>
      <c r="V6" s="30">
        <f>U6*'Emission Factors'!$E$13</f>
        <v>0</v>
      </c>
      <c r="W6" s="3"/>
      <c r="X6" s="30">
        <f>W6*'Emission Factors'!$E$13</f>
        <v>0</v>
      </c>
      <c r="Y6" s="3"/>
      <c r="Z6" s="30">
        <f>Y6*'Emission Factors'!$E$13</f>
        <v>0</v>
      </c>
      <c r="AA6" s="3"/>
      <c r="AB6" s="30">
        <f>AA6*'Emission Factors'!$E$13</f>
        <v>0</v>
      </c>
      <c r="AC6" s="3"/>
      <c r="AD6" s="30">
        <f>AC6*'Emission Factors'!$E$13</f>
        <v>0</v>
      </c>
      <c r="AE6" s="3"/>
      <c r="AF6" s="30">
        <f>AE6*'Emission Factors'!$E$13</f>
        <v>0</v>
      </c>
      <c r="AG6" s="3"/>
      <c r="AH6" s="3"/>
      <c r="AI6" s="3"/>
      <c r="AJ6" s="3"/>
    </row>
    <row r="7" spans="1:36" ht="15" customHeight="1" x14ac:dyDescent="0.25">
      <c r="A7" s="53"/>
      <c r="B7" s="61"/>
      <c r="C7" s="63">
        <v>1.2</v>
      </c>
      <c r="D7" s="55" t="s">
        <v>24</v>
      </c>
      <c r="E7" s="8" t="s">
        <v>188</v>
      </c>
      <c r="F7" s="8" t="s">
        <v>25</v>
      </c>
      <c r="G7" s="9" t="s">
        <v>26</v>
      </c>
      <c r="H7" s="56"/>
      <c r="I7" s="3"/>
      <c r="J7" s="30">
        <f>I7*'Emission Factors'!$E$6*1000</f>
        <v>0</v>
      </c>
      <c r="K7" s="3"/>
      <c r="L7" s="30">
        <f>K7*'Emission Factors'!$E$6*1000</f>
        <v>0</v>
      </c>
      <c r="M7" s="3"/>
      <c r="N7" s="30">
        <f>M7*'Emission Factors'!$E$6*1000</f>
        <v>0</v>
      </c>
      <c r="O7" s="3"/>
      <c r="P7" s="30">
        <f>O7*'Emission Factors'!$E$6*1000</f>
        <v>0</v>
      </c>
      <c r="Q7" s="3"/>
      <c r="R7" s="30">
        <f>Q7*'Emission Factors'!$E$6*1000</f>
        <v>0</v>
      </c>
      <c r="S7" s="3"/>
      <c r="T7" s="30">
        <f>S7*'Emission Factors'!$E$6*1000</f>
        <v>0</v>
      </c>
      <c r="U7" s="3"/>
      <c r="V7" s="30">
        <f>U7*'Emission Factors'!$E$6*1000</f>
        <v>0</v>
      </c>
      <c r="W7" s="3"/>
      <c r="X7" s="30">
        <f>W7*'Emission Factors'!$E$6*1000</f>
        <v>0</v>
      </c>
      <c r="Y7" s="3"/>
      <c r="Z7" s="30">
        <f>Y7*'Emission Factors'!$E$6*1000</f>
        <v>0</v>
      </c>
      <c r="AA7" s="3"/>
      <c r="AB7" s="30">
        <f>AA7*'Emission Factors'!$E$6*1000</f>
        <v>0</v>
      </c>
      <c r="AC7" s="3"/>
      <c r="AD7" s="30">
        <f>AC7*'Emission Factors'!$E$6*1000</f>
        <v>0</v>
      </c>
      <c r="AE7" s="3"/>
      <c r="AF7" s="30">
        <f>AE7*'Emission Factors'!$E$6*1000</f>
        <v>0</v>
      </c>
      <c r="AG7" s="3"/>
      <c r="AH7" s="3"/>
      <c r="AI7" s="3"/>
      <c r="AJ7" s="3"/>
    </row>
    <row r="8" spans="1:36" ht="15" customHeight="1" x14ac:dyDescent="0.25">
      <c r="A8" s="53"/>
      <c r="B8" s="61"/>
      <c r="C8" s="59"/>
      <c r="D8" s="55"/>
      <c r="E8" s="8" t="s">
        <v>189</v>
      </c>
      <c r="F8" s="8" t="s">
        <v>27</v>
      </c>
      <c r="G8" s="9" t="s">
        <v>28</v>
      </c>
      <c r="H8" s="56"/>
      <c r="I8" s="3"/>
      <c r="J8" s="30">
        <f>I8*'Emission Factors'!$E$8</f>
        <v>0</v>
      </c>
      <c r="K8" s="3"/>
      <c r="L8" s="30">
        <f>K8*'Emission Factors'!$E$8</f>
        <v>0</v>
      </c>
      <c r="M8" s="3"/>
      <c r="N8" s="30">
        <f>M8*'Emission Factors'!$E$8</f>
        <v>0</v>
      </c>
      <c r="O8" s="3"/>
      <c r="P8" s="30">
        <f>O8*'Emission Factors'!$E$8</f>
        <v>0</v>
      </c>
      <c r="Q8" s="3"/>
      <c r="R8" s="30">
        <f>Q8*'Emission Factors'!$E$8</f>
        <v>0</v>
      </c>
      <c r="S8" s="3"/>
      <c r="T8" s="30">
        <f>S8*'Emission Factors'!$E$8</f>
        <v>0</v>
      </c>
      <c r="U8" s="3"/>
      <c r="V8" s="30">
        <f>U8*'Emission Factors'!$E$8</f>
        <v>0</v>
      </c>
      <c r="W8" s="3"/>
      <c r="X8" s="30">
        <f>W8*'Emission Factors'!$E$8</f>
        <v>0</v>
      </c>
      <c r="Y8" s="3"/>
      <c r="Z8" s="30">
        <f>Y8*'Emission Factors'!$E$8</f>
        <v>0</v>
      </c>
      <c r="AA8" s="3"/>
      <c r="AB8" s="30">
        <f>AA8*'Emission Factors'!$E$8</f>
        <v>0</v>
      </c>
      <c r="AC8" s="3"/>
      <c r="AD8" s="30">
        <f>AC8*'Emission Factors'!$E$8</f>
        <v>0</v>
      </c>
      <c r="AE8" s="3"/>
      <c r="AF8" s="30">
        <f>AE8*'Emission Factors'!$E$8</f>
        <v>0</v>
      </c>
      <c r="AG8" s="3"/>
      <c r="AH8" s="3"/>
      <c r="AI8" s="3"/>
      <c r="AJ8" s="3"/>
    </row>
    <row r="9" spans="1:36" ht="15" customHeight="1" x14ac:dyDescent="0.25">
      <c r="A9" s="53"/>
      <c r="B9" s="61"/>
      <c r="C9" s="63">
        <v>1.3</v>
      </c>
      <c r="D9" s="65" t="s">
        <v>29</v>
      </c>
      <c r="E9" s="8" t="s">
        <v>190</v>
      </c>
      <c r="F9" s="8" t="s">
        <v>30</v>
      </c>
      <c r="G9" s="9" t="s">
        <v>28</v>
      </c>
      <c r="H9" s="4" t="s">
        <v>31</v>
      </c>
      <c r="I9" s="3"/>
      <c r="J9" s="30">
        <f>I9*'Emission Factors'!$E$7</f>
        <v>0</v>
      </c>
      <c r="K9" s="3"/>
      <c r="L9" s="30">
        <f>K9*'Emission Factors'!$E$7</f>
        <v>0</v>
      </c>
      <c r="M9" s="3"/>
      <c r="N9" s="30">
        <f>M9*'Emission Factors'!$E$7</f>
        <v>0</v>
      </c>
      <c r="O9" s="3"/>
      <c r="P9" s="30">
        <f>O9*'Emission Factors'!$E$7</f>
        <v>0</v>
      </c>
      <c r="Q9" s="3"/>
      <c r="R9" s="30">
        <f>Q9*'Emission Factors'!$E$7</f>
        <v>0</v>
      </c>
      <c r="S9" s="3"/>
      <c r="T9" s="30">
        <f>S9*'Emission Factors'!$E$7</f>
        <v>0</v>
      </c>
      <c r="U9" s="3"/>
      <c r="V9" s="30">
        <f>U9*'Emission Factors'!$E$7</f>
        <v>0</v>
      </c>
      <c r="W9" s="3"/>
      <c r="X9" s="30">
        <f>W9*'Emission Factors'!$E$7</f>
        <v>0</v>
      </c>
      <c r="Y9" s="3"/>
      <c r="Z9" s="30">
        <f>Y9*'Emission Factors'!$E$7</f>
        <v>0</v>
      </c>
      <c r="AA9" s="3"/>
      <c r="AB9" s="30">
        <f>AA9*'Emission Factors'!$E$7</f>
        <v>0</v>
      </c>
      <c r="AC9" s="3"/>
      <c r="AD9" s="30">
        <f>AC9*'Emission Factors'!$E$7</f>
        <v>0</v>
      </c>
      <c r="AE9" s="3"/>
      <c r="AF9" s="30">
        <f>AE9*'Emission Factors'!$E$7</f>
        <v>0</v>
      </c>
      <c r="AG9" s="3"/>
      <c r="AH9" s="3"/>
      <c r="AI9" s="3"/>
      <c r="AJ9" s="3"/>
    </row>
    <row r="10" spans="1:36" ht="30" x14ac:dyDescent="0.25">
      <c r="A10" s="53"/>
      <c r="B10" s="61"/>
      <c r="C10" s="59"/>
      <c r="D10" s="62"/>
      <c r="E10" s="8" t="s">
        <v>191</v>
      </c>
      <c r="F10" s="8" t="s">
        <v>32</v>
      </c>
      <c r="G10" s="9" t="s">
        <v>28</v>
      </c>
      <c r="H10" s="4" t="s">
        <v>270</v>
      </c>
      <c r="I10" s="3"/>
      <c r="J10" s="30">
        <f>I10*'Emission Factors'!$E$7</f>
        <v>0</v>
      </c>
      <c r="K10" s="3"/>
      <c r="L10" s="30">
        <f>K10*'Emission Factors'!$E$7</f>
        <v>0</v>
      </c>
      <c r="M10" s="3"/>
      <c r="N10" s="30">
        <f>M10*'Emission Factors'!$E$7</f>
        <v>0</v>
      </c>
      <c r="O10" s="3"/>
      <c r="P10" s="30">
        <f>O10*'Emission Factors'!$E$7</f>
        <v>0</v>
      </c>
      <c r="Q10" s="3"/>
      <c r="R10" s="30">
        <f>Q10*'Emission Factors'!$E$7</f>
        <v>0</v>
      </c>
      <c r="S10" s="3"/>
      <c r="T10" s="30">
        <f>S10*'Emission Factors'!$E$7</f>
        <v>0</v>
      </c>
      <c r="U10" s="3"/>
      <c r="V10" s="30">
        <f>U10*'Emission Factors'!$E$7</f>
        <v>0</v>
      </c>
      <c r="W10" s="3"/>
      <c r="X10" s="30">
        <f>W10*'Emission Factors'!$E$7</f>
        <v>0</v>
      </c>
      <c r="Y10" s="3"/>
      <c r="Z10" s="30">
        <f>Y10*'Emission Factors'!$E$7</f>
        <v>0</v>
      </c>
      <c r="AA10" s="3"/>
      <c r="AB10" s="30">
        <f>AA10*'Emission Factors'!$E$7</f>
        <v>0</v>
      </c>
      <c r="AC10" s="3"/>
      <c r="AD10" s="30">
        <f>AC10*'Emission Factors'!$E$7</f>
        <v>0</v>
      </c>
      <c r="AE10" s="3"/>
      <c r="AF10" s="30">
        <f>AE10*'Emission Factors'!$E$7</f>
        <v>0</v>
      </c>
      <c r="AG10" s="3"/>
      <c r="AH10" s="3"/>
      <c r="AI10" s="3"/>
      <c r="AJ10" s="3"/>
    </row>
    <row r="11" spans="1:36" ht="15.75" x14ac:dyDescent="0.25">
      <c r="A11" s="52"/>
      <c r="B11" s="61"/>
      <c r="C11" s="19">
        <v>1.4</v>
      </c>
      <c r="D11" s="17" t="s">
        <v>33</v>
      </c>
      <c r="E11" s="8" t="s">
        <v>192</v>
      </c>
      <c r="F11" s="8" t="s">
        <v>33</v>
      </c>
      <c r="G11" s="9" t="s">
        <v>343</v>
      </c>
      <c r="H11" s="4" t="s">
        <v>399</v>
      </c>
      <c r="I11" s="3"/>
      <c r="J11" s="30">
        <f>I11*'Emission Factors'!$E$7</f>
        <v>0</v>
      </c>
      <c r="K11" s="3"/>
      <c r="L11" s="30">
        <f>K11*'Emission Factors'!$E$7</f>
        <v>0</v>
      </c>
      <c r="M11" s="3"/>
      <c r="N11" s="30">
        <f>M11*'Emission Factors'!$E$7</f>
        <v>0</v>
      </c>
      <c r="O11" s="3"/>
      <c r="P11" s="30">
        <f>O11*'Emission Factors'!$E$7</f>
        <v>0</v>
      </c>
      <c r="Q11" s="3"/>
      <c r="R11" s="30">
        <f>Q11*'Emission Factors'!$E$7</f>
        <v>0</v>
      </c>
      <c r="S11" s="3"/>
      <c r="T11" s="30">
        <f>S11*'Emission Factors'!$E$7</f>
        <v>0</v>
      </c>
      <c r="U11" s="3"/>
      <c r="V11" s="30">
        <f>U11*'Emission Factors'!$E$7</f>
        <v>0</v>
      </c>
      <c r="W11" s="3"/>
      <c r="X11" s="30">
        <f>W11*'Emission Factors'!$E$7</f>
        <v>0</v>
      </c>
      <c r="Y11" s="3"/>
      <c r="Z11" s="30">
        <f>Y11*'Emission Factors'!$E$7</f>
        <v>0</v>
      </c>
      <c r="AA11" s="3"/>
      <c r="AB11" s="30">
        <f>AA11*'Emission Factors'!$E$7</f>
        <v>0</v>
      </c>
      <c r="AC11" s="3"/>
      <c r="AD11" s="30">
        <f>AC11*'Emission Factors'!$E$7</f>
        <v>0</v>
      </c>
      <c r="AE11" s="3"/>
      <c r="AF11" s="30">
        <f>AE11*'Emission Factors'!$E$7</f>
        <v>0</v>
      </c>
      <c r="AG11" s="3"/>
      <c r="AH11" s="3"/>
      <c r="AI11" s="3"/>
      <c r="AJ11" s="3"/>
    </row>
    <row r="12" spans="1:36" ht="15" customHeight="1" x14ac:dyDescent="0.25">
      <c r="A12" s="54">
        <v>2</v>
      </c>
      <c r="B12" s="61" t="s">
        <v>34</v>
      </c>
      <c r="C12" s="64">
        <v>2.1</v>
      </c>
      <c r="D12" s="55" t="s">
        <v>35</v>
      </c>
      <c r="E12" s="8" t="s">
        <v>193</v>
      </c>
      <c r="F12" s="8" t="s">
        <v>19</v>
      </c>
      <c r="G12" s="21" t="s">
        <v>20</v>
      </c>
      <c r="H12" s="16" t="s">
        <v>36</v>
      </c>
      <c r="I12" s="3"/>
      <c r="J12" s="30">
        <f>I12*'Emission Factors'!$E$5*1000</f>
        <v>0</v>
      </c>
      <c r="K12" s="3"/>
      <c r="L12" s="30">
        <f>K12*'Emission Factors'!$E$5*1000</f>
        <v>0</v>
      </c>
      <c r="M12" s="3"/>
      <c r="N12" s="30">
        <f>M12*'Emission Factors'!$E$5*1000</f>
        <v>0</v>
      </c>
      <c r="O12" s="3"/>
      <c r="P12" s="30">
        <f>O12*'Emission Factors'!$E$5*1000</f>
        <v>0</v>
      </c>
      <c r="Q12" s="3"/>
      <c r="R12" s="30">
        <f>Q12*'Emission Factors'!$E$5*1000</f>
        <v>0</v>
      </c>
      <c r="S12" s="3"/>
      <c r="T12" s="30">
        <f>S12*'Emission Factors'!$E$5*1000</f>
        <v>0</v>
      </c>
      <c r="U12" s="3"/>
      <c r="V12" s="30">
        <f>U12*'Emission Factors'!$E$5*1000</f>
        <v>0</v>
      </c>
      <c r="W12" s="3"/>
      <c r="X12" s="30">
        <f>W12*'Emission Factors'!$E$5*1000</f>
        <v>0</v>
      </c>
      <c r="Y12" s="3"/>
      <c r="Z12" s="30">
        <f>Y12*'Emission Factors'!$E$5*1000</f>
        <v>0</v>
      </c>
      <c r="AA12" s="3"/>
      <c r="AB12" s="30">
        <f>AA12*'Emission Factors'!$E$5*1000</f>
        <v>0</v>
      </c>
      <c r="AC12" s="3"/>
      <c r="AD12" s="30">
        <f>AC12*'Emission Factors'!$E$5*1000</f>
        <v>0</v>
      </c>
      <c r="AE12" s="3"/>
      <c r="AF12" s="30">
        <f>AE12*'Emission Factors'!$E$5*1000</f>
        <v>0</v>
      </c>
      <c r="AG12" s="3"/>
      <c r="AH12" s="3"/>
      <c r="AI12" s="3"/>
      <c r="AJ12" s="3"/>
    </row>
    <row r="13" spans="1:36" ht="15" customHeight="1" x14ac:dyDescent="0.25">
      <c r="A13" s="54"/>
      <c r="B13" s="49"/>
      <c r="C13" s="64"/>
      <c r="D13" s="55"/>
      <c r="E13" s="8" t="s">
        <v>194</v>
      </c>
      <c r="F13" s="8" t="s">
        <v>22</v>
      </c>
      <c r="G13" s="21" t="s">
        <v>20</v>
      </c>
      <c r="H13" s="16" t="s">
        <v>37</v>
      </c>
      <c r="I13" s="3"/>
      <c r="J13" s="30">
        <f>I13*'Emission Factors'!$E$9*1000</f>
        <v>0</v>
      </c>
      <c r="K13" s="3"/>
      <c r="L13" s="30">
        <f>K13*'Emission Factors'!$E$9*1000</f>
        <v>0</v>
      </c>
      <c r="M13" s="3"/>
      <c r="N13" s="30">
        <f>M13*'Emission Factors'!$E$9*1000</f>
        <v>0</v>
      </c>
      <c r="O13" s="3"/>
      <c r="P13" s="30">
        <f>O13*'Emission Factors'!$E$9*1000</f>
        <v>0</v>
      </c>
      <c r="Q13" s="3"/>
      <c r="R13" s="30">
        <f>Q13*'Emission Factors'!$E$9*1000</f>
        <v>0</v>
      </c>
      <c r="S13" s="3"/>
      <c r="T13" s="30">
        <f>S13*'Emission Factors'!$E$9*1000</f>
        <v>0</v>
      </c>
      <c r="U13" s="3"/>
      <c r="V13" s="30">
        <f>U13*'Emission Factors'!$E$9*1000</f>
        <v>0</v>
      </c>
      <c r="W13" s="3"/>
      <c r="X13" s="30">
        <f>W13*'Emission Factors'!$E$9*1000</f>
        <v>0</v>
      </c>
      <c r="Y13" s="3"/>
      <c r="Z13" s="30">
        <f>Y13*'Emission Factors'!$E$9*1000</f>
        <v>0</v>
      </c>
      <c r="AA13" s="3"/>
      <c r="AB13" s="30">
        <f>AA13*'Emission Factors'!$E$9*1000</f>
        <v>0</v>
      </c>
      <c r="AC13" s="3"/>
      <c r="AD13" s="30">
        <f>AC13*'Emission Factors'!$E$9*1000</f>
        <v>0</v>
      </c>
      <c r="AE13" s="3"/>
      <c r="AF13" s="30">
        <f>AE13*'Emission Factors'!$E$9*1000</f>
        <v>0</v>
      </c>
      <c r="AG13" s="3"/>
      <c r="AH13" s="3"/>
      <c r="AI13" s="3"/>
      <c r="AJ13" s="3"/>
    </row>
    <row r="14" spans="1:36" ht="15" customHeight="1" x14ac:dyDescent="0.25">
      <c r="A14" s="54"/>
      <c r="B14" s="49"/>
      <c r="C14" s="64"/>
      <c r="D14" s="55"/>
      <c r="E14" s="8" t="s">
        <v>195</v>
      </c>
      <c r="F14" s="8" t="s">
        <v>23</v>
      </c>
      <c r="G14" s="21" t="s">
        <v>20</v>
      </c>
      <c r="H14" s="16" t="s">
        <v>38</v>
      </c>
      <c r="I14" s="3"/>
      <c r="J14" s="30">
        <f>I14*'Emission Factors'!$E$13</f>
        <v>0</v>
      </c>
      <c r="K14" s="3"/>
      <c r="L14" s="30">
        <f>K14*'Emission Factors'!$E$13</f>
        <v>0</v>
      </c>
      <c r="M14" s="3"/>
      <c r="N14" s="30">
        <f>M14*'Emission Factors'!$E$13</f>
        <v>0</v>
      </c>
      <c r="O14" s="3"/>
      <c r="P14" s="30">
        <f>O14*'Emission Factors'!$E$13</f>
        <v>0</v>
      </c>
      <c r="Q14" s="3"/>
      <c r="R14" s="30">
        <f>Q14*'Emission Factors'!$E$13</f>
        <v>0</v>
      </c>
      <c r="S14" s="3"/>
      <c r="T14" s="30">
        <f>S14*'Emission Factors'!$E$13</f>
        <v>0</v>
      </c>
      <c r="U14" s="3"/>
      <c r="V14" s="30">
        <f>U14*'Emission Factors'!$E$13</f>
        <v>0</v>
      </c>
      <c r="W14" s="3"/>
      <c r="X14" s="30">
        <f>W14*'Emission Factors'!$E$13</f>
        <v>0</v>
      </c>
      <c r="Y14" s="3"/>
      <c r="Z14" s="30">
        <f>Y14*'Emission Factors'!$E$13</f>
        <v>0</v>
      </c>
      <c r="AA14" s="3"/>
      <c r="AB14" s="30">
        <f>AA14*'Emission Factors'!$E$13</f>
        <v>0</v>
      </c>
      <c r="AC14" s="3"/>
      <c r="AD14" s="30">
        <f>AC14*'Emission Factors'!$E$13</f>
        <v>0</v>
      </c>
      <c r="AE14" s="3"/>
      <c r="AF14" s="30">
        <f>AE14*'Emission Factors'!$E$13</f>
        <v>0</v>
      </c>
      <c r="AG14" s="3"/>
      <c r="AH14" s="3"/>
      <c r="AI14" s="3"/>
      <c r="AJ14" s="3"/>
    </row>
    <row r="15" spans="1:36" ht="60" x14ac:dyDescent="0.25">
      <c r="A15" s="54"/>
      <c r="B15" s="49"/>
      <c r="C15" s="64"/>
      <c r="D15" s="55"/>
      <c r="E15" s="8" t="s">
        <v>196</v>
      </c>
      <c r="F15" s="8" t="s">
        <v>39</v>
      </c>
      <c r="G15" s="21" t="s">
        <v>40</v>
      </c>
      <c r="H15" s="16" t="s">
        <v>273</v>
      </c>
      <c r="I15" s="3"/>
      <c r="J15" s="30">
        <f>I15*'Emission Factors'!$E$18*1000</f>
        <v>0</v>
      </c>
      <c r="K15" s="3"/>
      <c r="L15" s="30">
        <f>K15*'Emission Factors'!$E$18*1000</f>
        <v>0</v>
      </c>
      <c r="M15" s="3"/>
      <c r="N15" s="30">
        <f>M15*'Emission Factors'!$E$18*1000</f>
        <v>0</v>
      </c>
      <c r="O15" s="3"/>
      <c r="P15" s="30">
        <f>O15*'Emission Factors'!$E$18*1000</f>
        <v>0</v>
      </c>
      <c r="Q15" s="3"/>
      <c r="R15" s="30">
        <f>Q15*'Emission Factors'!$E$18*1000</f>
        <v>0</v>
      </c>
      <c r="S15" s="3"/>
      <c r="T15" s="30">
        <f>S15*'Emission Factors'!$E$18*1000</f>
        <v>0</v>
      </c>
      <c r="U15" s="3"/>
      <c r="V15" s="30">
        <f>U15*'Emission Factors'!$E$18*1000</f>
        <v>0</v>
      </c>
      <c r="W15" s="3"/>
      <c r="X15" s="30">
        <f>W15*'Emission Factors'!$E$18*1000</f>
        <v>0</v>
      </c>
      <c r="Y15" s="3"/>
      <c r="Z15" s="30">
        <f>Y15*'Emission Factors'!$E$18*1000</f>
        <v>0</v>
      </c>
      <c r="AA15" s="3"/>
      <c r="AB15" s="30">
        <f>AA15*'Emission Factors'!$E$18*1000</f>
        <v>0</v>
      </c>
      <c r="AC15" s="3"/>
      <c r="AD15" s="30">
        <f>AC15*'Emission Factors'!$E$18*1000</f>
        <v>0</v>
      </c>
      <c r="AE15" s="3"/>
      <c r="AF15" s="30">
        <f>AE15*'Emission Factors'!$E$18*1000</f>
        <v>0</v>
      </c>
      <c r="AG15" s="3"/>
      <c r="AH15" s="3"/>
      <c r="AI15" s="3"/>
      <c r="AJ15" s="3"/>
    </row>
    <row r="16" spans="1:36" ht="15.75" x14ac:dyDescent="0.25">
      <c r="A16" s="54"/>
      <c r="B16" s="49"/>
      <c r="C16" s="20">
        <v>2.2000000000000002</v>
      </c>
      <c r="D16" s="17" t="s">
        <v>33</v>
      </c>
      <c r="E16" s="8" t="s">
        <v>197</v>
      </c>
      <c r="F16" s="8" t="s">
        <v>33</v>
      </c>
      <c r="G16" s="21" t="s">
        <v>343</v>
      </c>
      <c r="H16" s="16" t="s">
        <v>399</v>
      </c>
      <c r="I16" s="3"/>
      <c r="J16" s="30">
        <f>I16</f>
        <v>0</v>
      </c>
      <c r="K16" s="3"/>
      <c r="L16" s="30">
        <f>K16</f>
        <v>0</v>
      </c>
      <c r="M16" s="3"/>
      <c r="N16" s="30">
        <f>M16</f>
        <v>0</v>
      </c>
      <c r="O16" s="3"/>
      <c r="P16" s="30">
        <f>O16</f>
        <v>0</v>
      </c>
      <c r="Q16" s="3"/>
      <c r="R16" s="30">
        <f>Q16</f>
        <v>0</v>
      </c>
      <c r="S16" s="3"/>
      <c r="T16" s="30">
        <f>S16</f>
        <v>0</v>
      </c>
      <c r="U16" s="3"/>
      <c r="V16" s="30">
        <f>U16</f>
        <v>0</v>
      </c>
      <c r="W16" s="3"/>
      <c r="X16" s="30">
        <f>W16</f>
        <v>0</v>
      </c>
      <c r="Y16" s="3"/>
      <c r="Z16" s="30">
        <f>Y16</f>
        <v>0</v>
      </c>
      <c r="AA16" s="3"/>
      <c r="AB16" s="30">
        <f>AA16</f>
        <v>0</v>
      </c>
      <c r="AC16" s="3"/>
      <c r="AD16" s="30">
        <f>AC16</f>
        <v>0</v>
      </c>
      <c r="AE16" s="3"/>
      <c r="AF16" s="30">
        <f>AE16</f>
        <v>0</v>
      </c>
      <c r="AG16" s="3"/>
      <c r="AH16" s="3"/>
      <c r="AI16" s="3"/>
      <c r="AJ16" s="3"/>
    </row>
    <row r="17" spans="1:36" ht="15" customHeight="1" x14ac:dyDescent="0.25">
      <c r="A17" s="48">
        <v>3</v>
      </c>
      <c r="B17" s="49" t="s">
        <v>41</v>
      </c>
      <c r="C17" s="57">
        <v>3.1</v>
      </c>
      <c r="D17" s="55" t="s">
        <v>41</v>
      </c>
      <c r="E17" s="8" t="s">
        <v>198</v>
      </c>
      <c r="F17" s="8" t="s">
        <v>269</v>
      </c>
      <c r="G17" s="21" t="s">
        <v>20</v>
      </c>
      <c r="H17" s="16" t="s">
        <v>276</v>
      </c>
      <c r="I17" s="3"/>
      <c r="J17" s="31"/>
      <c r="K17" s="3"/>
      <c r="L17" s="31"/>
      <c r="M17" s="3"/>
      <c r="N17" s="31"/>
      <c r="O17" s="3"/>
      <c r="P17" s="31"/>
      <c r="Q17" s="3"/>
      <c r="R17" s="31"/>
      <c r="S17" s="3"/>
      <c r="T17" s="31"/>
      <c r="U17" s="3"/>
      <c r="V17" s="31"/>
      <c r="W17" s="3"/>
      <c r="X17" s="31"/>
      <c r="Y17" s="3"/>
      <c r="Z17" s="31"/>
      <c r="AA17" s="3"/>
      <c r="AB17" s="31"/>
      <c r="AC17" s="3"/>
      <c r="AD17" s="31"/>
      <c r="AE17" s="3"/>
      <c r="AF17" s="31"/>
      <c r="AG17" s="3"/>
      <c r="AH17" s="3"/>
      <c r="AI17" s="3"/>
      <c r="AJ17" s="3"/>
    </row>
    <row r="18" spans="1:36" ht="15" customHeight="1" x14ac:dyDescent="0.25">
      <c r="A18" s="48"/>
      <c r="B18" s="49"/>
      <c r="C18" s="57"/>
      <c r="D18" s="55"/>
      <c r="E18" s="8" t="s">
        <v>200</v>
      </c>
      <c r="F18" s="8" t="s">
        <v>42</v>
      </c>
      <c r="G18" s="21" t="s">
        <v>20</v>
      </c>
      <c r="H18" s="16" t="s">
        <v>277</v>
      </c>
      <c r="I18" s="3"/>
      <c r="J18" s="31"/>
      <c r="K18" s="3"/>
      <c r="L18" s="31"/>
      <c r="M18" s="3"/>
      <c r="N18" s="31"/>
      <c r="O18" s="3"/>
      <c r="P18" s="31"/>
      <c r="Q18" s="3"/>
      <c r="R18" s="31"/>
      <c r="S18" s="3"/>
      <c r="T18" s="31"/>
      <c r="U18" s="3"/>
      <c r="V18" s="31"/>
      <c r="W18" s="3"/>
      <c r="X18" s="31"/>
      <c r="Y18" s="3"/>
      <c r="Z18" s="31"/>
      <c r="AA18" s="3"/>
      <c r="AB18" s="31"/>
      <c r="AC18" s="3"/>
      <c r="AD18" s="31"/>
      <c r="AE18" s="3"/>
      <c r="AF18" s="31"/>
      <c r="AG18" s="3"/>
      <c r="AH18" s="3"/>
      <c r="AI18" s="3"/>
      <c r="AJ18" s="3"/>
    </row>
    <row r="19" spans="1:36" ht="15" customHeight="1" x14ac:dyDescent="0.25">
      <c r="A19" s="48">
        <v>4</v>
      </c>
      <c r="B19" s="49" t="s">
        <v>43</v>
      </c>
      <c r="C19" s="57">
        <v>4.0999999999999996</v>
      </c>
      <c r="D19" s="55" t="s">
        <v>44</v>
      </c>
      <c r="E19" s="8" t="s">
        <v>199</v>
      </c>
      <c r="F19" s="8" t="s">
        <v>45</v>
      </c>
      <c r="G19" s="21" t="s">
        <v>46</v>
      </c>
      <c r="H19" s="56" t="s">
        <v>47</v>
      </c>
      <c r="I19" s="3"/>
      <c r="J19" s="31"/>
      <c r="K19" s="3"/>
      <c r="L19" s="31"/>
      <c r="M19" s="3"/>
      <c r="N19" s="31"/>
      <c r="O19" s="3"/>
      <c r="P19" s="31"/>
      <c r="Q19" s="3"/>
      <c r="R19" s="31"/>
      <c r="S19" s="3"/>
      <c r="T19" s="31"/>
      <c r="U19" s="3"/>
      <c r="V19" s="31"/>
      <c r="W19" s="3"/>
      <c r="X19" s="31"/>
      <c r="Y19" s="3"/>
      <c r="Z19" s="31"/>
      <c r="AA19" s="3"/>
      <c r="AB19" s="31"/>
      <c r="AC19" s="3"/>
      <c r="AD19" s="31"/>
      <c r="AE19" s="3"/>
      <c r="AF19" s="31"/>
      <c r="AG19" s="3"/>
      <c r="AH19" s="3"/>
      <c r="AI19" s="3"/>
      <c r="AJ19" s="3"/>
    </row>
    <row r="20" spans="1:36" ht="15" customHeight="1" x14ac:dyDescent="0.25">
      <c r="A20" s="48"/>
      <c r="B20" s="49"/>
      <c r="C20" s="57"/>
      <c r="D20" s="55"/>
      <c r="E20" s="8" t="s">
        <v>201</v>
      </c>
      <c r="F20" s="8" t="s">
        <v>48</v>
      </c>
      <c r="G20" s="21" t="s">
        <v>46</v>
      </c>
      <c r="H20" s="56"/>
      <c r="I20" s="3"/>
      <c r="J20" s="31"/>
      <c r="K20" s="3"/>
      <c r="L20" s="31"/>
      <c r="M20" s="3"/>
      <c r="N20" s="31"/>
      <c r="O20" s="3"/>
      <c r="P20" s="31"/>
      <c r="Q20" s="3"/>
      <c r="R20" s="31"/>
      <c r="S20" s="3"/>
      <c r="T20" s="31"/>
      <c r="U20" s="3"/>
      <c r="V20" s="31"/>
      <c r="W20" s="3"/>
      <c r="X20" s="31"/>
      <c r="Y20" s="3"/>
      <c r="Z20" s="31"/>
      <c r="AA20" s="3"/>
      <c r="AB20" s="31"/>
      <c r="AC20" s="3"/>
      <c r="AD20" s="31"/>
      <c r="AE20" s="3"/>
      <c r="AF20" s="31"/>
      <c r="AG20" s="3"/>
      <c r="AH20" s="3"/>
      <c r="AI20" s="3"/>
      <c r="AJ20" s="3"/>
    </row>
    <row r="21" spans="1:36" ht="15" customHeight="1" x14ac:dyDescent="0.25">
      <c r="A21" s="48"/>
      <c r="B21" s="49"/>
      <c r="C21" s="57"/>
      <c r="D21" s="55"/>
      <c r="E21" s="8" t="s">
        <v>202</v>
      </c>
      <c r="F21" s="8" t="s">
        <v>49</v>
      </c>
      <c r="G21" s="21" t="s">
        <v>46</v>
      </c>
      <c r="H21" s="56"/>
      <c r="I21" s="3"/>
      <c r="J21" s="31"/>
      <c r="K21" s="3"/>
      <c r="L21" s="31"/>
      <c r="M21" s="3"/>
      <c r="N21" s="31"/>
      <c r="O21" s="3"/>
      <c r="P21" s="31"/>
      <c r="Q21" s="3"/>
      <c r="R21" s="31"/>
      <c r="S21" s="3"/>
      <c r="T21" s="31"/>
      <c r="U21" s="3"/>
      <c r="V21" s="31"/>
      <c r="W21" s="3"/>
      <c r="X21" s="31"/>
      <c r="Y21" s="3"/>
      <c r="Z21" s="31"/>
      <c r="AA21" s="3"/>
      <c r="AB21" s="31"/>
      <c r="AC21" s="3"/>
      <c r="AD21" s="31"/>
      <c r="AE21" s="3"/>
      <c r="AF21" s="31"/>
      <c r="AG21" s="3"/>
      <c r="AH21" s="3"/>
      <c r="AI21" s="3"/>
      <c r="AJ21" s="3"/>
    </row>
    <row r="22" spans="1:36" ht="15" customHeight="1" x14ac:dyDescent="0.25">
      <c r="A22" s="48"/>
      <c r="B22" s="49"/>
      <c r="C22" s="57"/>
      <c r="D22" s="55"/>
      <c r="E22" s="8" t="s">
        <v>203</v>
      </c>
      <c r="F22" s="8" t="s">
        <v>50</v>
      </c>
      <c r="G22" s="21" t="s">
        <v>46</v>
      </c>
      <c r="H22" s="5" t="s">
        <v>51</v>
      </c>
      <c r="I22" s="3"/>
      <c r="J22" s="31"/>
      <c r="K22" s="3"/>
      <c r="L22" s="31"/>
      <c r="M22" s="3"/>
      <c r="N22" s="31"/>
      <c r="O22" s="3"/>
      <c r="P22" s="31"/>
      <c r="Q22" s="3"/>
      <c r="R22" s="31"/>
      <c r="S22" s="3"/>
      <c r="T22" s="31"/>
      <c r="U22" s="3"/>
      <c r="V22" s="31"/>
      <c r="W22" s="3"/>
      <c r="X22" s="31"/>
      <c r="Y22" s="3"/>
      <c r="Z22" s="31"/>
      <c r="AA22" s="3"/>
      <c r="AB22" s="31"/>
      <c r="AC22" s="3"/>
      <c r="AD22" s="31"/>
      <c r="AE22" s="3"/>
      <c r="AF22" s="31"/>
      <c r="AG22" s="3"/>
      <c r="AH22" s="3"/>
      <c r="AI22" s="3"/>
      <c r="AJ22" s="3"/>
    </row>
    <row r="23" spans="1:36" ht="15" customHeight="1" x14ac:dyDescent="0.25">
      <c r="A23" s="48"/>
      <c r="B23" s="49"/>
      <c r="C23" s="57"/>
      <c r="D23" s="55"/>
      <c r="E23" s="8" t="s">
        <v>204</v>
      </c>
      <c r="F23" s="8" t="s">
        <v>52</v>
      </c>
      <c r="G23" s="21" t="s">
        <v>46</v>
      </c>
      <c r="H23" s="5" t="s">
        <v>53</v>
      </c>
      <c r="I23" s="3"/>
      <c r="J23" s="31"/>
      <c r="K23" s="3"/>
      <c r="L23" s="31"/>
      <c r="M23" s="3"/>
      <c r="N23" s="31"/>
      <c r="O23" s="3"/>
      <c r="P23" s="31"/>
      <c r="Q23" s="3"/>
      <c r="R23" s="31"/>
      <c r="S23" s="3"/>
      <c r="T23" s="31"/>
      <c r="U23" s="3"/>
      <c r="V23" s="31"/>
      <c r="W23" s="3"/>
      <c r="X23" s="31"/>
      <c r="Y23" s="3"/>
      <c r="Z23" s="31"/>
      <c r="AA23" s="3"/>
      <c r="AB23" s="31"/>
      <c r="AC23" s="3"/>
      <c r="AD23" s="31"/>
      <c r="AE23" s="3"/>
      <c r="AF23" s="31"/>
      <c r="AG23" s="3"/>
      <c r="AH23" s="3"/>
      <c r="AI23" s="3"/>
      <c r="AJ23" s="3"/>
    </row>
    <row r="24" spans="1:36" ht="15.75" x14ac:dyDescent="0.25">
      <c r="A24" s="48"/>
      <c r="B24" s="49"/>
      <c r="C24" s="20">
        <v>4.2</v>
      </c>
      <c r="D24" s="17" t="s">
        <v>54</v>
      </c>
      <c r="E24" s="8" t="s">
        <v>205</v>
      </c>
      <c r="F24" s="8" t="s">
        <v>54</v>
      </c>
      <c r="G24" s="21" t="s">
        <v>46</v>
      </c>
      <c r="H24" s="5" t="s">
        <v>55</v>
      </c>
      <c r="I24" s="3"/>
      <c r="J24" s="31"/>
      <c r="K24" s="3"/>
      <c r="L24" s="31"/>
      <c r="M24" s="3"/>
      <c r="N24" s="31"/>
      <c r="O24" s="3"/>
      <c r="P24" s="31"/>
      <c r="Q24" s="3"/>
      <c r="R24" s="31"/>
      <c r="S24" s="3"/>
      <c r="T24" s="31"/>
      <c r="U24" s="3"/>
      <c r="V24" s="31"/>
      <c r="W24" s="3"/>
      <c r="X24" s="31"/>
      <c r="Y24" s="3"/>
      <c r="Z24" s="31"/>
      <c r="AA24" s="3"/>
      <c r="AB24" s="31"/>
      <c r="AC24" s="3"/>
      <c r="AD24" s="31"/>
      <c r="AE24" s="3"/>
      <c r="AF24" s="31"/>
      <c r="AG24" s="3"/>
      <c r="AH24" s="3"/>
      <c r="AI24" s="3"/>
      <c r="AJ24" s="3"/>
    </row>
    <row r="25" spans="1:36" ht="15.75" x14ac:dyDescent="0.25">
      <c r="A25" s="48"/>
      <c r="B25" s="49"/>
      <c r="C25" s="20">
        <v>4.3</v>
      </c>
      <c r="D25" s="17" t="s">
        <v>56</v>
      </c>
      <c r="E25" s="8" t="s">
        <v>206</v>
      </c>
      <c r="F25" s="8" t="s">
        <v>56</v>
      </c>
      <c r="G25" s="21" t="s">
        <v>46</v>
      </c>
      <c r="H25" s="5" t="s">
        <v>57</v>
      </c>
      <c r="I25" s="3"/>
      <c r="J25" s="31"/>
      <c r="K25" s="3"/>
      <c r="L25" s="31"/>
      <c r="M25" s="3"/>
      <c r="N25" s="31"/>
      <c r="O25" s="3"/>
      <c r="P25" s="31"/>
      <c r="Q25" s="3"/>
      <c r="R25" s="31"/>
      <c r="S25" s="3"/>
      <c r="T25" s="31"/>
      <c r="U25" s="3"/>
      <c r="V25" s="31"/>
      <c r="W25" s="3"/>
      <c r="X25" s="31"/>
      <c r="Y25" s="3"/>
      <c r="Z25" s="31"/>
      <c r="AA25" s="3"/>
      <c r="AB25" s="31"/>
      <c r="AC25" s="3"/>
      <c r="AD25" s="31"/>
      <c r="AE25" s="3"/>
      <c r="AF25" s="31"/>
      <c r="AG25" s="3"/>
      <c r="AH25" s="3"/>
      <c r="AI25" s="3"/>
      <c r="AJ25" s="3"/>
    </row>
    <row r="26" spans="1:36" ht="15" customHeight="1" x14ac:dyDescent="0.25">
      <c r="A26" s="48"/>
      <c r="B26" s="49"/>
      <c r="C26" s="57">
        <v>4.4000000000000004</v>
      </c>
      <c r="D26" s="55" t="s">
        <v>58</v>
      </c>
      <c r="E26" s="8" t="s">
        <v>207</v>
      </c>
      <c r="F26" s="8" t="s">
        <v>59</v>
      </c>
      <c r="G26" s="21" t="s">
        <v>46</v>
      </c>
      <c r="H26" s="56" t="s">
        <v>60</v>
      </c>
      <c r="I26" s="3"/>
      <c r="J26" s="31"/>
      <c r="K26" s="3"/>
      <c r="L26" s="31"/>
      <c r="M26" s="3"/>
      <c r="N26" s="31"/>
      <c r="O26" s="3"/>
      <c r="P26" s="31"/>
      <c r="Q26" s="3"/>
      <c r="R26" s="31"/>
      <c r="S26" s="3"/>
      <c r="T26" s="31"/>
      <c r="U26" s="3"/>
      <c r="V26" s="31"/>
      <c r="W26" s="3"/>
      <c r="X26" s="31"/>
      <c r="Y26" s="3"/>
      <c r="Z26" s="31"/>
      <c r="AA26" s="3"/>
      <c r="AB26" s="31"/>
      <c r="AC26" s="3"/>
      <c r="AD26" s="31"/>
      <c r="AE26" s="3"/>
      <c r="AF26" s="31"/>
      <c r="AG26" s="3"/>
      <c r="AH26" s="3"/>
      <c r="AI26" s="3"/>
      <c r="AJ26" s="3"/>
    </row>
    <row r="27" spans="1:36" ht="15" customHeight="1" x14ac:dyDescent="0.25">
      <c r="A27" s="48"/>
      <c r="B27" s="49"/>
      <c r="C27" s="57"/>
      <c r="D27" s="55"/>
      <c r="E27" s="8" t="s">
        <v>208</v>
      </c>
      <c r="F27" s="8" t="s">
        <v>61</v>
      </c>
      <c r="G27" s="21" t="s">
        <v>46</v>
      </c>
      <c r="H27" s="56"/>
      <c r="I27" s="3"/>
      <c r="J27" s="31"/>
      <c r="K27" s="3"/>
      <c r="L27" s="31"/>
      <c r="M27" s="3"/>
      <c r="N27" s="31"/>
      <c r="O27" s="3"/>
      <c r="P27" s="31"/>
      <c r="Q27" s="3"/>
      <c r="R27" s="31"/>
      <c r="S27" s="3"/>
      <c r="T27" s="31"/>
      <c r="U27" s="3"/>
      <c r="V27" s="31"/>
      <c r="W27" s="3"/>
      <c r="X27" s="31"/>
      <c r="Y27" s="3"/>
      <c r="Z27" s="31"/>
      <c r="AA27" s="3"/>
      <c r="AB27" s="31"/>
      <c r="AC27" s="3"/>
      <c r="AD27" s="31"/>
      <c r="AE27" s="3"/>
      <c r="AF27" s="31"/>
      <c r="AG27" s="3"/>
      <c r="AH27" s="3"/>
      <c r="AI27" s="3"/>
      <c r="AJ27" s="3"/>
    </row>
    <row r="28" spans="1:36" ht="15" customHeight="1" x14ac:dyDescent="0.25">
      <c r="A28" s="48"/>
      <c r="B28" s="49"/>
      <c r="C28" s="57"/>
      <c r="D28" s="55"/>
      <c r="E28" s="8" t="s">
        <v>209</v>
      </c>
      <c r="F28" s="8" t="s">
        <v>45</v>
      </c>
      <c r="G28" s="21" t="s">
        <v>46</v>
      </c>
      <c r="H28" s="56"/>
      <c r="I28" s="3"/>
      <c r="J28" s="31"/>
      <c r="K28" s="3"/>
      <c r="L28" s="31"/>
      <c r="M28" s="3"/>
      <c r="N28" s="31"/>
      <c r="O28" s="3"/>
      <c r="P28" s="31"/>
      <c r="Q28" s="3"/>
      <c r="R28" s="31"/>
      <c r="S28" s="3"/>
      <c r="T28" s="31"/>
      <c r="U28" s="3"/>
      <c r="V28" s="31"/>
      <c r="W28" s="3"/>
      <c r="X28" s="31"/>
      <c r="Y28" s="3"/>
      <c r="Z28" s="31"/>
      <c r="AA28" s="3"/>
      <c r="AB28" s="31"/>
      <c r="AC28" s="3"/>
      <c r="AD28" s="31"/>
      <c r="AE28" s="3"/>
      <c r="AF28" s="31"/>
      <c r="AG28" s="3"/>
      <c r="AH28" s="3"/>
      <c r="AI28" s="3"/>
      <c r="AJ28" s="3"/>
    </row>
    <row r="29" spans="1:36" ht="15" customHeight="1" x14ac:dyDescent="0.25">
      <c r="A29" s="48"/>
      <c r="B29" s="49"/>
      <c r="C29" s="57"/>
      <c r="D29" s="55"/>
      <c r="E29" s="8" t="s">
        <v>210</v>
      </c>
      <c r="F29" s="8" t="s">
        <v>48</v>
      </c>
      <c r="G29" s="21" t="s">
        <v>46</v>
      </c>
      <c r="H29" s="56"/>
      <c r="I29" s="3"/>
      <c r="J29" s="31"/>
      <c r="K29" s="3"/>
      <c r="L29" s="31"/>
      <c r="M29" s="3"/>
      <c r="N29" s="31"/>
      <c r="O29" s="3"/>
      <c r="P29" s="31"/>
      <c r="Q29" s="3"/>
      <c r="R29" s="31"/>
      <c r="S29" s="3"/>
      <c r="T29" s="31"/>
      <c r="U29" s="3"/>
      <c r="V29" s="31"/>
      <c r="W29" s="3"/>
      <c r="X29" s="31"/>
      <c r="Y29" s="3"/>
      <c r="Z29" s="31"/>
      <c r="AA29" s="3"/>
      <c r="AB29" s="31"/>
      <c r="AC29" s="3"/>
      <c r="AD29" s="31"/>
      <c r="AE29" s="3"/>
      <c r="AF29" s="31"/>
      <c r="AG29" s="3"/>
      <c r="AH29" s="3"/>
      <c r="AI29" s="3"/>
      <c r="AJ29" s="3"/>
    </row>
    <row r="30" spans="1:36" ht="15.75" x14ac:dyDescent="0.25">
      <c r="A30" s="48"/>
      <c r="B30" s="49"/>
      <c r="C30" s="20">
        <v>4.5</v>
      </c>
      <c r="D30" s="17" t="s">
        <v>33</v>
      </c>
      <c r="E30" s="8" t="s">
        <v>211</v>
      </c>
      <c r="F30" s="8" t="s">
        <v>33</v>
      </c>
      <c r="G30" s="21" t="s">
        <v>343</v>
      </c>
      <c r="H30" s="5" t="s">
        <v>399</v>
      </c>
      <c r="I30" s="3"/>
      <c r="J30" s="30">
        <f>I30</f>
        <v>0</v>
      </c>
      <c r="K30" s="3"/>
      <c r="L30" s="30">
        <f>K30</f>
        <v>0</v>
      </c>
      <c r="M30" s="3"/>
      <c r="N30" s="30">
        <f>M30</f>
        <v>0</v>
      </c>
      <c r="O30" s="3"/>
      <c r="P30" s="30">
        <f>O30</f>
        <v>0</v>
      </c>
      <c r="Q30" s="3"/>
      <c r="R30" s="30">
        <f>Q30</f>
        <v>0</v>
      </c>
      <c r="S30" s="3"/>
      <c r="T30" s="30">
        <f>S30</f>
        <v>0</v>
      </c>
      <c r="U30" s="3"/>
      <c r="V30" s="30">
        <f>U30</f>
        <v>0</v>
      </c>
      <c r="W30" s="3"/>
      <c r="X30" s="30">
        <f>W30</f>
        <v>0</v>
      </c>
      <c r="Y30" s="3"/>
      <c r="Z30" s="30">
        <f>Y30</f>
        <v>0</v>
      </c>
      <c r="AA30" s="3"/>
      <c r="AB30" s="30">
        <f>AA30</f>
        <v>0</v>
      </c>
      <c r="AC30" s="3"/>
      <c r="AD30" s="30">
        <f>AC30</f>
        <v>0</v>
      </c>
      <c r="AE30" s="3"/>
      <c r="AF30" s="30">
        <f>AE30</f>
        <v>0</v>
      </c>
      <c r="AG30" s="3"/>
      <c r="AH30" s="3"/>
      <c r="AI30" s="3"/>
      <c r="AJ30" s="3"/>
    </row>
    <row r="31" spans="1:36" ht="15" customHeight="1" x14ac:dyDescent="0.25">
      <c r="A31" s="69">
        <v>5</v>
      </c>
      <c r="B31" s="66" t="s">
        <v>61</v>
      </c>
      <c r="C31" s="57">
        <v>5.0999999999999996</v>
      </c>
      <c r="D31" s="55" t="s">
        <v>62</v>
      </c>
      <c r="E31" s="8" t="s">
        <v>212</v>
      </c>
      <c r="F31" s="8" t="s">
        <v>63</v>
      </c>
      <c r="G31" s="21" t="s">
        <v>64</v>
      </c>
      <c r="H31" s="56" t="s">
        <v>275</v>
      </c>
      <c r="I31" s="3"/>
      <c r="J31" s="30">
        <f>I31*'Emission Factors'!$E$12*PI()*(0.1*0.1-0.095*0.095)*'Emission Factors'!$K$27*1000</f>
        <v>0</v>
      </c>
      <c r="K31" s="3"/>
      <c r="L31" s="30">
        <f>K31*'Emission Factors'!$E$12*PI()*(0.1*0.1-0.095*0.095)*'Emission Factors'!$K$27*1000</f>
        <v>0</v>
      </c>
      <c r="M31" s="3"/>
      <c r="N31" s="30">
        <f>M31*'Emission Factors'!$E$12*PI()*(0.1*0.1-0.095*0.095)*'Emission Factors'!$K$27*1000</f>
        <v>0</v>
      </c>
      <c r="O31" s="3"/>
      <c r="P31" s="30">
        <f>O31*'Emission Factors'!$E$12*PI()*(0.1*0.1-0.095*0.095)*'Emission Factors'!$K$27*1000</f>
        <v>0</v>
      </c>
      <c r="Q31" s="3"/>
      <c r="R31" s="30">
        <f>Q31*'Emission Factors'!$E$12*PI()*(0.1*0.1-0.095*0.095)*'Emission Factors'!$K$27*1000</f>
        <v>0</v>
      </c>
      <c r="S31" s="3"/>
      <c r="T31" s="30">
        <f>S31*'Emission Factors'!$E$12*PI()*(0.1*0.1-0.095*0.095)*'Emission Factors'!$K$27*1000</f>
        <v>0</v>
      </c>
      <c r="U31" s="3"/>
      <c r="V31" s="30">
        <f>U31*'Emission Factors'!$E$12*PI()*(0.1*0.1-0.095*0.095)*'Emission Factors'!$K$27*1000</f>
        <v>0</v>
      </c>
      <c r="W31" s="3"/>
      <c r="X31" s="30">
        <f>W31*'Emission Factors'!$E$12*PI()*(0.1*0.1-0.095*0.095)*'Emission Factors'!$K$27*1000</f>
        <v>0</v>
      </c>
      <c r="Y31" s="3"/>
      <c r="Z31" s="30">
        <f>Y31*'Emission Factors'!$E$12*PI()*(0.1*0.1-0.095*0.095)*'Emission Factors'!$K$27*1000</f>
        <v>0</v>
      </c>
      <c r="AA31" s="3"/>
      <c r="AB31" s="30">
        <f>AA31*'Emission Factors'!$E$12*PI()*(0.1*0.1-0.095*0.095)*'Emission Factors'!$K$27*1000</f>
        <v>0</v>
      </c>
      <c r="AC31" s="3"/>
      <c r="AD31" s="30">
        <f>AC31*'Emission Factors'!$E$12*PI()*(0.1*0.1-0.095*0.095)*'Emission Factors'!$K$27*1000</f>
        <v>0</v>
      </c>
      <c r="AE31" s="3"/>
      <c r="AF31" s="30">
        <f>AE31*'Emission Factors'!$E$12*PI()*(0.1*0.1-0.095*0.095)*'Emission Factors'!$K$27*1000</f>
        <v>0</v>
      </c>
      <c r="AG31" s="3"/>
      <c r="AH31" s="3"/>
      <c r="AI31" s="3"/>
      <c r="AJ31" s="3"/>
    </row>
    <row r="32" spans="1:36" ht="49.5" customHeight="1" x14ac:dyDescent="0.25">
      <c r="A32" s="70"/>
      <c r="B32" s="67"/>
      <c r="C32" s="57"/>
      <c r="D32" s="55"/>
      <c r="E32" s="8" t="s">
        <v>213</v>
      </c>
      <c r="F32" s="8" t="s">
        <v>65</v>
      </c>
      <c r="G32" s="21" t="s">
        <v>64</v>
      </c>
      <c r="H32" s="56"/>
      <c r="I32" s="3"/>
      <c r="J32" s="30">
        <f>I32*'Emission Factors'!$E$12*PI()*(0.038*0.038-0.035*0.035)*'Emission Factors'!$K$27*1000</f>
        <v>0</v>
      </c>
      <c r="K32" s="3"/>
      <c r="L32" s="30">
        <f>K32*'Emission Factors'!$E$12*PI()*(0.038*0.038-0.035*0.035)*'Emission Factors'!$K$27*1000</f>
        <v>0</v>
      </c>
      <c r="M32" s="3"/>
      <c r="N32" s="30">
        <f>M32*'Emission Factors'!$E$12*PI()*(0.038*0.038-0.035*0.035)*'Emission Factors'!$K$27*1000</f>
        <v>0</v>
      </c>
      <c r="O32" s="3"/>
      <c r="P32" s="30">
        <f>O32*'Emission Factors'!$E$12*PI()*(0.038*0.038-0.035*0.035)*'Emission Factors'!$K$27*1000</f>
        <v>0</v>
      </c>
      <c r="Q32" s="3"/>
      <c r="R32" s="30">
        <f>Q32*'Emission Factors'!$E$12*PI()*(0.038*0.038-0.035*0.035)*'Emission Factors'!$K$27*1000</f>
        <v>0</v>
      </c>
      <c r="S32" s="3"/>
      <c r="T32" s="30">
        <f>S32*'Emission Factors'!$E$12*PI()*(0.038*0.038-0.035*0.035)*'Emission Factors'!$K$27*1000</f>
        <v>0</v>
      </c>
      <c r="U32" s="3"/>
      <c r="V32" s="30">
        <f>U32*'Emission Factors'!$E$12*PI()*(0.038*0.038-0.035*0.035)*'Emission Factors'!$K$27*1000</f>
        <v>0</v>
      </c>
      <c r="W32" s="3"/>
      <c r="X32" s="30">
        <f>W32*'Emission Factors'!$E$12*PI()*(0.038*0.038-0.035*0.035)*'Emission Factors'!$K$27*1000</f>
        <v>0</v>
      </c>
      <c r="Y32" s="3"/>
      <c r="Z32" s="30">
        <f>Y32*'Emission Factors'!$E$12*PI()*(0.038*0.038-0.035*0.035)*'Emission Factors'!$K$27*1000</f>
        <v>0</v>
      </c>
      <c r="AA32" s="3"/>
      <c r="AB32" s="30">
        <f>AA32*'Emission Factors'!$E$12*PI()*(0.038*0.038-0.035*0.035)*'Emission Factors'!$K$27*1000</f>
        <v>0</v>
      </c>
      <c r="AC32" s="3"/>
      <c r="AD32" s="30">
        <f>AC32*'Emission Factors'!$E$12*PI()*(0.038*0.038-0.035*0.035)*'Emission Factors'!$K$27*1000</f>
        <v>0</v>
      </c>
      <c r="AE32" s="3"/>
      <c r="AF32" s="30">
        <f>AE32*'Emission Factors'!$E$12*PI()*(0.038*0.038-0.035*0.035)*'Emission Factors'!$K$27*1000</f>
        <v>0</v>
      </c>
      <c r="AG32" s="3"/>
      <c r="AH32" s="3"/>
      <c r="AI32" s="3"/>
      <c r="AJ32" s="3"/>
    </row>
    <row r="33" spans="1:36" ht="15" customHeight="1" x14ac:dyDescent="0.25">
      <c r="A33" s="70"/>
      <c r="B33" s="67"/>
      <c r="C33" s="57">
        <v>5.2</v>
      </c>
      <c r="D33" s="55" t="s">
        <v>66</v>
      </c>
      <c r="E33" s="8" t="s">
        <v>214</v>
      </c>
      <c r="F33" s="8" t="s">
        <v>322</v>
      </c>
      <c r="G33" s="21" t="s">
        <v>64</v>
      </c>
      <c r="H33" s="5" t="s">
        <v>364</v>
      </c>
      <c r="I33" s="3"/>
      <c r="J33" s="30">
        <f>I33*'Emission Factors'!$E$20*1000</f>
        <v>0</v>
      </c>
      <c r="K33" s="3"/>
      <c r="L33" s="30">
        <f>K33*'Emission Factors'!$E$20*1000</f>
        <v>0</v>
      </c>
      <c r="M33" s="3"/>
      <c r="N33" s="30">
        <f>M33*'Emission Factors'!$E$20*1000</f>
        <v>0</v>
      </c>
      <c r="O33" s="3"/>
      <c r="P33" s="30">
        <f>O33*'Emission Factors'!$E$20*1000</f>
        <v>0</v>
      </c>
      <c r="Q33" s="3"/>
      <c r="R33" s="30">
        <f>Q33*'Emission Factors'!$E$20*1000</f>
        <v>0</v>
      </c>
      <c r="S33" s="3"/>
      <c r="T33" s="30">
        <f>S33*'Emission Factors'!$E$20*1000</f>
        <v>0</v>
      </c>
      <c r="U33" s="3"/>
      <c r="V33" s="30">
        <f>U33*'Emission Factors'!$E$20*1000</f>
        <v>0</v>
      </c>
      <c r="W33" s="3"/>
      <c r="X33" s="30">
        <f>W33*'Emission Factors'!$E$20*1000</f>
        <v>0</v>
      </c>
      <c r="Y33" s="3"/>
      <c r="Z33" s="30">
        <f>Y33*'Emission Factors'!$E$20*1000</f>
        <v>0</v>
      </c>
      <c r="AA33" s="3"/>
      <c r="AB33" s="30">
        <f>AA33*'Emission Factors'!$E$20*1000</f>
        <v>0</v>
      </c>
      <c r="AC33" s="3"/>
      <c r="AD33" s="30">
        <f>AC33*'Emission Factors'!$E$20*1000</f>
        <v>0</v>
      </c>
      <c r="AE33" s="3"/>
      <c r="AF33" s="30">
        <f>AE33*'Emission Factors'!$E$20*1000</f>
        <v>0</v>
      </c>
      <c r="AG33" s="3"/>
      <c r="AH33" s="3"/>
      <c r="AI33" s="3"/>
      <c r="AJ33" s="3"/>
    </row>
    <row r="34" spans="1:36" ht="15" customHeight="1" x14ac:dyDescent="0.25">
      <c r="A34" s="70"/>
      <c r="B34" s="67"/>
      <c r="C34" s="57"/>
      <c r="D34" s="55"/>
      <c r="E34" s="8" t="s">
        <v>215</v>
      </c>
      <c r="F34" s="8" t="s">
        <v>67</v>
      </c>
      <c r="G34" s="21" t="s">
        <v>64</v>
      </c>
      <c r="H34" s="5" t="s">
        <v>274</v>
      </c>
      <c r="I34" s="3"/>
      <c r="J34" s="30">
        <f>I34*'Emission Factors'!$E$19*1000</f>
        <v>0</v>
      </c>
      <c r="K34" s="3"/>
      <c r="L34" s="30">
        <f>K34*'Emission Factors'!$E$19*1000</f>
        <v>0</v>
      </c>
      <c r="M34" s="3"/>
      <c r="N34" s="30">
        <f>M34*'Emission Factors'!$E$19*1000</f>
        <v>0</v>
      </c>
      <c r="O34" s="3"/>
      <c r="P34" s="30">
        <f>O34*'Emission Factors'!$E$19*1000</f>
        <v>0</v>
      </c>
      <c r="Q34" s="3"/>
      <c r="R34" s="30">
        <f>Q34*'Emission Factors'!$E$19*1000</f>
        <v>0</v>
      </c>
      <c r="S34" s="3"/>
      <c r="T34" s="30">
        <f>S34*'Emission Factors'!$E$19*1000</f>
        <v>0</v>
      </c>
      <c r="U34" s="3"/>
      <c r="V34" s="30">
        <f>U34*'Emission Factors'!$E$19*1000</f>
        <v>0</v>
      </c>
      <c r="W34" s="3"/>
      <c r="X34" s="30">
        <f>W34*'Emission Factors'!$E$19*1000</f>
        <v>0</v>
      </c>
      <c r="Y34" s="3"/>
      <c r="Z34" s="30">
        <f>Y34*'Emission Factors'!$E$19*1000</f>
        <v>0</v>
      </c>
      <c r="AA34" s="3"/>
      <c r="AB34" s="30">
        <f>AA34*'Emission Factors'!$E$19*1000</f>
        <v>0</v>
      </c>
      <c r="AC34" s="3"/>
      <c r="AD34" s="30">
        <f>AC34*'Emission Factors'!$E$19*1000</f>
        <v>0</v>
      </c>
      <c r="AE34" s="3"/>
      <c r="AF34" s="30">
        <f>AE34*'Emission Factors'!$E$19*1000</f>
        <v>0</v>
      </c>
      <c r="AG34" s="3"/>
      <c r="AH34" s="3"/>
      <c r="AI34" s="3"/>
      <c r="AJ34" s="3"/>
    </row>
    <row r="35" spans="1:36" ht="30.75" customHeight="1" x14ac:dyDescent="0.25">
      <c r="A35" s="70"/>
      <c r="B35" s="67"/>
      <c r="C35" s="20">
        <v>5.3</v>
      </c>
      <c r="D35" s="17" t="s">
        <v>68</v>
      </c>
      <c r="E35" s="8" t="s">
        <v>216</v>
      </c>
      <c r="F35" s="8" t="s">
        <v>61</v>
      </c>
      <c r="G35" s="21" t="s">
        <v>46</v>
      </c>
      <c r="H35" s="5" t="s">
        <v>69</v>
      </c>
      <c r="I35" s="3"/>
      <c r="J35" s="30">
        <f>I35*'Emission Factors'!$E$12*1000</f>
        <v>0</v>
      </c>
      <c r="K35" s="3"/>
      <c r="L35" s="30">
        <f>K35*'Emission Factors'!$E$12*1000</f>
        <v>0</v>
      </c>
      <c r="M35" s="3"/>
      <c r="N35" s="30">
        <f>M35*'Emission Factors'!$E$12*1000</f>
        <v>0</v>
      </c>
      <c r="O35" s="3"/>
      <c r="P35" s="30">
        <f>O35*'Emission Factors'!$E$12*1000</f>
        <v>0</v>
      </c>
      <c r="Q35" s="3"/>
      <c r="R35" s="30">
        <f>Q35*'Emission Factors'!$E$12*1000</f>
        <v>0</v>
      </c>
      <c r="S35" s="3"/>
      <c r="T35" s="30">
        <f>S35*'Emission Factors'!$E$12*1000</f>
        <v>0</v>
      </c>
      <c r="U35" s="3"/>
      <c r="V35" s="30">
        <f>U35*'Emission Factors'!$E$12*1000</f>
        <v>0</v>
      </c>
      <c r="W35" s="3"/>
      <c r="X35" s="30">
        <f>W35*'Emission Factors'!$E$12*1000</f>
        <v>0</v>
      </c>
      <c r="Y35" s="3"/>
      <c r="Z35" s="30">
        <f>Y35*'Emission Factors'!$E$12*1000</f>
        <v>0</v>
      </c>
      <c r="AA35" s="3"/>
      <c r="AB35" s="30">
        <f>AA35*'Emission Factors'!$E$12*1000</f>
        <v>0</v>
      </c>
      <c r="AC35" s="3"/>
      <c r="AD35" s="30">
        <f>AC35*'Emission Factors'!$E$12*1000</f>
        <v>0</v>
      </c>
      <c r="AE35" s="3"/>
      <c r="AF35" s="30">
        <f>AE35*'Emission Factors'!$E$12*1000</f>
        <v>0</v>
      </c>
      <c r="AG35" s="3"/>
      <c r="AH35" s="3"/>
      <c r="AI35" s="3"/>
      <c r="AJ35" s="3"/>
    </row>
    <row r="36" spans="1:36" ht="30.75" customHeight="1" x14ac:dyDescent="0.25">
      <c r="A36" s="71"/>
      <c r="B36" s="68"/>
      <c r="C36" s="20">
        <v>5.4</v>
      </c>
      <c r="D36" s="17" t="s">
        <v>33</v>
      </c>
      <c r="E36" s="8" t="s">
        <v>263</v>
      </c>
      <c r="F36" s="8" t="s">
        <v>33</v>
      </c>
      <c r="G36" s="21" t="s">
        <v>343</v>
      </c>
      <c r="H36" s="5" t="s">
        <v>399</v>
      </c>
      <c r="I36" s="3"/>
      <c r="J36" s="30">
        <f>I36</f>
        <v>0</v>
      </c>
      <c r="K36" s="3"/>
      <c r="L36" s="30">
        <f>K36</f>
        <v>0</v>
      </c>
      <c r="M36" s="3"/>
      <c r="N36" s="30">
        <f>M36</f>
        <v>0</v>
      </c>
      <c r="O36" s="3"/>
      <c r="P36" s="30">
        <f>O36</f>
        <v>0</v>
      </c>
      <c r="Q36" s="3"/>
      <c r="R36" s="30">
        <f>Q36</f>
        <v>0</v>
      </c>
      <c r="S36" s="3"/>
      <c r="T36" s="30">
        <f>S36</f>
        <v>0</v>
      </c>
      <c r="U36" s="3"/>
      <c r="V36" s="30">
        <f>U36</f>
        <v>0</v>
      </c>
      <c r="W36" s="3"/>
      <c r="X36" s="30">
        <f>W36</f>
        <v>0</v>
      </c>
      <c r="Y36" s="3"/>
      <c r="Z36" s="30">
        <f>Y36</f>
        <v>0</v>
      </c>
      <c r="AA36" s="3"/>
      <c r="AB36" s="30">
        <f>AA36</f>
        <v>0</v>
      </c>
      <c r="AC36" s="3"/>
      <c r="AD36" s="30">
        <f>AC36</f>
        <v>0</v>
      </c>
      <c r="AE36" s="3"/>
      <c r="AF36" s="30">
        <f>AE36</f>
        <v>0</v>
      </c>
      <c r="AG36" s="3"/>
      <c r="AH36" s="3"/>
      <c r="AI36" s="3"/>
      <c r="AJ36" s="3"/>
    </row>
    <row r="37" spans="1:36" ht="15.75" customHeight="1" x14ac:dyDescent="0.25">
      <c r="A37" s="69">
        <v>6</v>
      </c>
      <c r="B37" s="66" t="s">
        <v>59</v>
      </c>
      <c r="C37" s="20">
        <v>6.1</v>
      </c>
      <c r="D37" s="17" t="s">
        <v>70</v>
      </c>
      <c r="E37" s="8" t="s">
        <v>217</v>
      </c>
      <c r="F37" s="8" t="s">
        <v>71</v>
      </c>
      <c r="G37" s="21" t="s">
        <v>72</v>
      </c>
      <c r="H37" s="5" t="s">
        <v>73</v>
      </c>
      <c r="I37" s="3"/>
      <c r="J37" s="38">
        <f>I37*1.5/1000*'Emission Factors'!$K$2*'Emission Factors'!$E$29*1000</f>
        <v>0</v>
      </c>
      <c r="K37" s="3"/>
      <c r="L37" s="38">
        <f>K37*1.5/1000*'Emission Factors'!$K$2*'Emission Factors'!$E$29*1000</f>
        <v>0</v>
      </c>
      <c r="M37" s="3"/>
      <c r="N37" s="38">
        <f>M37*1.5/1000*'Emission Factors'!$K$2*'Emission Factors'!$E$29*1000</f>
        <v>0</v>
      </c>
      <c r="O37" s="3"/>
      <c r="P37" s="38">
        <f>O37*1.5/1000*'Emission Factors'!$K$2*'Emission Factors'!$E$29*1000</f>
        <v>0</v>
      </c>
      <c r="Q37" s="3"/>
      <c r="R37" s="38">
        <f>Q37*1.5/1000*'Emission Factors'!$K$2*'Emission Factors'!$E$29*1000</f>
        <v>0</v>
      </c>
      <c r="S37" s="3"/>
      <c r="T37" s="38">
        <f>S37*1.5/1000*'Emission Factors'!$K$2*'Emission Factors'!$E$29*1000</f>
        <v>0</v>
      </c>
      <c r="U37" s="3"/>
      <c r="V37" s="38">
        <f>U37*1.5/1000*'Emission Factors'!$K$2*'Emission Factors'!$E$29*1000</f>
        <v>0</v>
      </c>
      <c r="W37" s="3"/>
      <c r="X37" s="38">
        <f>W37*1.5/1000*'Emission Factors'!$K$2*'Emission Factors'!$E$29*1000</f>
        <v>0</v>
      </c>
      <c r="Y37" s="3"/>
      <c r="Z37" s="38">
        <f>Y37*1.5/1000*'Emission Factors'!$K$2*'Emission Factors'!$E$29*1000</f>
        <v>0</v>
      </c>
      <c r="AA37" s="3"/>
      <c r="AB37" s="38">
        <f>AA37*1.5/1000*'Emission Factors'!$K$2*'Emission Factors'!$E$29*1000</f>
        <v>0</v>
      </c>
      <c r="AC37" s="3"/>
      <c r="AD37" s="38">
        <f>AC37*1.5/1000*'Emission Factors'!$K$2*'Emission Factors'!$E$29*1000</f>
        <v>0</v>
      </c>
      <c r="AE37" s="3"/>
      <c r="AF37" s="38">
        <f>AE37*1.5/1000*'Emission Factors'!$K$2*'Emission Factors'!$E$29*1000</f>
        <v>0</v>
      </c>
      <c r="AG37" s="3"/>
      <c r="AH37" s="3"/>
      <c r="AI37" s="3"/>
      <c r="AJ37" s="3"/>
    </row>
    <row r="38" spans="1:36" ht="15.75" customHeight="1" x14ac:dyDescent="0.25">
      <c r="A38" s="70"/>
      <c r="B38" s="67"/>
      <c r="C38" s="73">
        <v>6.2</v>
      </c>
      <c r="D38" s="65" t="s">
        <v>74</v>
      </c>
      <c r="E38" s="8" t="s">
        <v>218</v>
      </c>
      <c r="F38" s="8" t="s">
        <v>63</v>
      </c>
      <c r="G38" s="21" t="s">
        <v>64</v>
      </c>
      <c r="H38" s="75" t="s">
        <v>75</v>
      </c>
      <c r="I38" s="3"/>
      <c r="J38" s="38">
        <f>I38*'Emission Factors'!$E$29*PI()*(0.1*0.1-0.095*0.095)*'Emission Factors'!$K$2*1000</f>
        <v>0</v>
      </c>
      <c r="K38" s="3"/>
      <c r="L38" s="38">
        <f>K38*'Emission Factors'!$E$29*PI()*(0.1*0.1-0.095*0.095)*'Emission Factors'!$K$2*1000</f>
        <v>0</v>
      </c>
      <c r="M38" s="3"/>
      <c r="N38" s="38">
        <f>M38*'Emission Factors'!$E$29*PI()*(0.1*0.1-0.095*0.095)*'Emission Factors'!$K$2*1000</f>
        <v>0</v>
      </c>
      <c r="O38" s="3"/>
      <c r="P38" s="38">
        <f>O38*'Emission Factors'!$E$29*PI()*(0.1*0.1-0.095*0.095)*'Emission Factors'!$K$2*1000</f>
        <v>0</v>
      </c>
      <c r="Q38" s="3"/>
      <c r="R38" s="38">
        <f>Q38*'Emission Factors'!$E$29*PI()*(0.1*0.1-0.095*0.095)*'Emission Factors'!$K$2*1000</f>
        <v>0</v>
      </c>
      <c r="S38" s="3"/>
      <c r="T38" s="38">
        <f>S38*'Emission Factors'!$E$29*PI()*(0.1*0.1-0.095*0.095)*'Emission Factors'!$K$2*1000</f>
        <v>0</v>
      </c>
      <c r="U38" s="3"/>
      <c r="V38" s="38">
        <f>U38*'Emission Factors'!$E$29*PI()*(0.1*0.1-0.095*0.095)*'Emission Factors'!$K$2*1000</f>
        <v>0</v>
      </c>
      <c r="W38" s="3"/>
      <c r="X38" s="38">
        <f>W38*'Emission Factors'!$E$29*PI()*(0.1*0.1-0.095*0.095)*'Emission Factors'!$K$2*1000</f>
        <v>0</v>
      </c>
      <c r="Y38" s="3"/>
      <c r="Z38" s="38">
        <f>Y38*'Emission Factors'!$E$29*PI()*(0.1*0.1-0.095*0.095)*'Emission Factors'!$K$2*1000</f>
        <v>0</v>
      </c>
      <c r="AA38" s="3"/>
      <c r="AB38" s="38">
        <f>AA38*'Emission Factors'!$E$29*PI()*(0.1*0.1-0.095*0.095)*'Emission Factors'!$K$2*1000</f>
        <v>0</v>
      </c>
      <c r="AC38" s="3"/>
      <c r="AD38" s="38">
        <f>AC38*'Emission Factors'!$E$29*PI()*(0.1*0.1-0.095*0.095)*'Emission Factors'!$K$2*1000</f>
        <v>0</v>
      </c>
      <c r="AE38" s="3"/>
      <c r="AF38" s="38">
        <f>AE38*'Emission Factors'!$E$29*PI()*(0.1*0.1-0.095*0.095)*'Emission Factors'!$K$2*1000</f>
        <v>0</v>
      </c>
      <c r="AG38" s="3"/>
      <c r="AH38" s="3"/>
      <c r="AI38" s="3"/>
      <c r="AJ38" s="3"/>
    </row>
    <row r="39" spans="1:36" ht="33" customHeight="1" x14ac:dyDescent="0.25">
      <c r="A39" s="70"/>
      <c r="B39" s="67"/>
      <c r="C39" s="74"/>
      <c r="D39" s="62"/>
      <c r="E39" s="8" t="s">
        <v>366</v>
      </c>
      <c r="F39" s="8" t="s">
        <v>65</v>
      </c>
      <c r="G39" s="21" t="s">
        <v>64</v>
      </c>
      <c r="H39" s="76"/>
      <c r="I39" s="3"/>
      <c r="J39" s="38">
        <f>I39*'Emission Factors'!$E$29*PI()*(0.038*0.038-0.035*0.035)*'Emission Factors'!$K$2*1000</f>
        <v>0</v>
      </c>
      <c r="K39" s="3"/>
      <c r="L39" s="38">
        <f>K39*'Emission Factors'!$E$29*PI()*(0.038*0.038-0.035*0.035)*'Emission Factors'!$K$2*1000</f>
        <v>0</v>
      </c>
      <c r="M39" s="3"/>
      <c r="N39" s="38">
        <f>M39*'Emission Factors'!$E$29*PI()*(0.038*0.038-0.035*0.035)*'Emission Factors'!$K$2*1000</f>
        <v>0</v>
      </c>
      <c r="O39" s="3"/>
      <c r="P39" s="38">
        <f>O39*'Emission Factors'!$E$29*PI()*(0.038*0.038-0.035*0.035)*'Emission Factors'!$K$2*1000</f>
        <v>0</v>
      </c>
      <c r="Q39" s="3"/>
      <c r="R39" s="38">
        <f>Q39*'Emission Factors'!$E$29*PI()*(0.038*0.038-0.035*0.035)*'Emission Factors'!$K$2*1000</f>
        <v>0</v>
      </c>
      <c r="S39" s="3"/>
      <c r="T39" s="38">
        <f>S39*'Emission Factors'!$E$29*PI()*(0.038*0.038-0.035*0.035)*'Emission Factors'!$K$2*1000</f>
        <v>0</v>
      </c>
      <c r="U39" s="3"/>
      <c r="V39" s="38">
        <f>U39*'Emission Factors'!$E$29*PI()*(0.038*0.038-0.035*0.035)*'Emission Factors'!$K$2*1000</f>
        <v>0</v>
      </c>
      <c r="W39" s="3"/>
      <c r="X39" s="38">
        <f>W39*'Emission Factors'!$E$29*PI()*(0.038*0.038-0.035*0.035)*'Emission Factors'!$K$2*1000</f>
        <v>0</v>
      </c>
      <c r="Y39" s="3"/>
      <c r="Z39" s="38">
        <f>Y39*'Emission Factors'!$E$29*PI()*(0.038*0.038-0.035*0.035)*'Emission Factors'!$K$2*1000</f>
        <v>0</v>
      </c>
      <c r="AA39" s="3"/>
      <c r="AB39" s="38">
        <f>AA39*'Emission Factors'!$E$29*PI()*(0.038*0.038-0.035*0.035)*'Emission Factors'!$K$2*1000</f>
        <v>0</v>
      </c>
      <c r="AC39" s="3"/>
      <c r="AD39" s="38">
        <f>AC39*'Emission Factors'!$E$29*PI()*(0.038*0.038-0.035*0.035)*'Emission Factors'!$K$2*1000</f>
        <v>0</v>
      </c>
      <c r="AE39" s="3"/>
      <c r="AF39" s="38">
        <f>AE39*'Emission Factors'!$E$29*PI()*(0.038*0.038-0.035*0.035)*'Emission Factors'!$K$2*1000</f>
        <v>0</v>
      </c>
      <c r="AG39" s="3"/>
      <c r="AH39" s="3"/>
      <c r="AI39" s="3"/>
      <c r="AJ39" s="3"/>
    </row>
    <row r="40" spans="1:36" ht="15.75" customHeight="1" x14ac:dyDescent="0.25">
      <c r="A40" s="70"/>
      <c r="B40" s="67"/>
      <c r="C40" s="20">
        <v>6.3</v>
      </c>
      <c r="D40" s="17" t="s">
        <v>76</v>
      </c>
      <c r="E40" s="8" t="s">
        <v>219</v>
      </c>
      <c r="F40" s="8" t="s">
        <v>59</v>
      </c>
      <c r="G40" s="21" t="s">
        <v>46</v>
      </c>
      <c r="H40" s="5" t="s">
        <v>77</v>
      </c>
      <c r="I40" s="3"/>
      <c r="J40" s="30">
        <f>I40*'Emission Factors'!$E$29*1000</f>
        <v>0</v>
      </c>
      <c r="K40" s="3"/>
      <c r="L40" s="30">
        <f>K40*'Emission Factors'!$E$29*1000</f>
        <v>0</v>
      </c>
      <c r="M40" s="3"/>
      <c r="N40" s="30">
        <f>M40*'Emission Factors'!$E$29*1000</f>
        <v>0</v>
      </c>
      <c r="O40" s="3"/>
      <c r="P40" s="30">
        <f>O40*'Emission Factors'!$E$29*1000</f>
        <v>0</v>
      </c>
      <c r="Q40" s="3"/>
      <c r="R40" s="30">
        <f>Q40*'Emission Factors'!$E$29*1000</f>
        <v>0</v>
      </c>
      <c r="S40" s="3"/>
      <c r="T40" s="30">
        <f>S40*'Emission Factors'!$E$29*1000</f>
        <v>0</v>
      </c>
      <c r="U40" s="3"/>
      <c r="V40" s="30">
        <f>U40*'Emission Factors'!$E$29*1000</f>
        <v>0</v>
      </c>
      <c r="W40" s="3"/>
      <c r="X40" s="30">
        <f>W40*'Emission Factors'!$E$29*1000</f>
        <v>0</v>
      </c>
      <c r="Y40" s="3"/>
      <c r="Z40" s="30">
        <f>Y40*'Emission Factors'!$E$29*1000</f>
        <v>0</v>
      </c>
      <c r="AA40" s="3"/>
      <c r="AB40" s="30">
        <f>AA40*'Emission Factors'!$E$29*1000</f>
        <v>0</v>
      </c>
      <c r="AC40" s="3"/>
      <c r="AD40" s="30">
        <f>AC40*'Emission Factors'!$E$29*1000</f>
        <v>0</v>
      </c>
      <c r="AE40" s="3"/>
      <c r="AF40" s="30">
        <f>AE40*'Emission Factors'!$E$29*1000</f>
        <v>0</v>
      </c>
      <c r="AG40" s="3"/>
      <c r="AH40" s="3"/>
      <c r="AI40" s="3"/>
      <c r="AJ40" s="3"/>
    </row>
    <row r="41" spans="1:36" ht="30.75" customHeight="1" x14ac:dyDescent="0.25">
      <c r="A41" s="71"/>
      <c r="B41" s="68"/>
      <c r="C41" s="20">
        <v>6.4</v>
      </c>
      <c r="D41" s="17" t="s">
        <v>33</v>
      </c>
      <c r="E41" s="8" t="s">
        <v>262</v>
      </c>
      <c r="F41" s="8" t="s">
        <v>33</v>
      </c>
      <c r="G41" s="21" t="s">
        <v>343</v>
      </c>
      <c r="H41" s="5" t="s">
        <v>399</v>
      </c>
      <c r="I41" s="3"/>
      <c r="J41" s="30">
        <f>I41</f>
        <v>0</v>
      </c>
      <c r="K41" s="3"/>
      <c r="L41" s="30">
        <f>K41</f>
        <v>0</v>
      </c>
      <c r="M41" s="3"/>
      <c r="N41" s="30">
        <f>M41</f>
        <v>0</v>
      </c>
      <c r="O41" s="3"/>
      <c r="P41" s="30">
        <f>O41</f>
        <v>0</v>
      </c>
      <c r="Q41" s="3"/>
      <c r="R41" s="30">
        <f>Q41</f>
        <v>0</v>
      </c>
      <c r="S41" s="3"/>
      <c r="T41" s="30">
        <f>S41</f>
        <v>0</v>
      </c>
      <c r="U41" s="3"/>
      <c r="V41" s="30">
        <f>U41</f>
        <v>0</v>
      </c>
      <c r="W41" s="3"/>
      <c r="X41" s="30">
        <f>W41</f>
        <v>0</v>
      </c>
      <c r="Y41" s="3"/>
      <c r="Z41" s="30">
        <f>Y41</f>
        <v>0</v>
      </c>
      <c r="AA41" s="3"/>
      <c r="AB41" s="30">
        <f>AA41</f>
        <v>0</v>
      </c>
      <c r="AC41" s="3"/>
      <c r="AD41" s="30">
        <f>AC41</f>
        <v>0</v>
      </c>
      <c r="AE41" s="3"/>
      <c r="AF41" s="30">
        <f>AE41</f>
        <v>0</v>
      </c>
      <c r="AG41" s="3"/>
      <c r="AH41" s="3"/>
      <c r="AI41" s="3"/>
      <c r="AJ41" s="3"/>
    </row>
    <row r="42" spans="1:36" ht="15" customHeight="1" x14ac:dyDescent="0.25">
      <c r="A42" s="48">
        <v>7</v>
      </c>
      <c r="B42" s="49" t="s">
        <v>48</v>
      </c>
      <c r="C42" s="36">
        <v>7.1</v>
      </c>
      <c r="D42" s="35" t="s">
        <v>78</v>
      </c>
      <c r="E42" s="8" t="s">
        <v>220</v>
      </c>
      <c r="F42" s="8" t="s">
        <v>367</v>
      </c>
      <c r="G42" s="21" t="s">
        <v>64</v>
      </c>
      <c r="H42" s="37" t="s">
        <v>79</v>
      </c>
      <c r="I42" s="3"/>
      <c r="J42" s="30">
        <f>I42*'Emission Factors'!$E$21*1000</f>
        <v>0</v>
      </c>
      <c r="K42" s="3"/>
      <c r="L42" s="30">
        <f>K42*'Emission Factors'!$E$21*1000</f>
        <v>0</v>
      </c>
      <c r="M42" s="3"/>
      <c r="N42" s="30">
        <f>M42*'Emission Factors'!$E$21*1000</f>
        <v>0</v>
      </c>
      <c r="O42" s="3"/>
      <c r="P42" s="30">
        <f>O42*'Emission Factors'!$E$21*1000</f>
        <v>0</v>
      </c>
      <c r="Q42" s="3"/>
      <c r="R42" s="30">
        <f>Q42*'Emission Factors'!$E$21*1000</f>
        <v>0</v>
      </c>
      <c r="S42" s="3"/>
      <c r="T42" s="30">
        <f>S42*'Emission Factors'!$E$21*1000</f>
        <v>0</v>
      </c>
      <c r="U42" s="3"/>
      <c r="V42" s="30">
        <f>U42*'Emission Factors'!$E$21*1000</f>
        <v>0</v>
      </c>
      <c r="W42" s="3"/>
      <c r="X42" s="30">
        <f>W42*'Emission Factors'!$E$21*1000</f>
        <v>0</v>
      </c>
      <c r="Y42" s="3"/>
      <c r="Z42" s="30">
        <f>Y42*'Emission Factors'!$E$21*1000</f>
        <v>0</v>
      </c>
      <c r="AA42" s="3"/>
      <c r="AB42" s="30">
        <f>AA42*'Emission Factors'!$E$21*1000</f>
        <v>0</v>
      </c>
      <c r="AC42" s="3"/>
      <c r="AD42" s="30">
        <f>AC42*'Emission Factors'!$E$21*1000</f>
        <v>0</v>
      </c>
      <c r="AE42" s="3"/>
      <c r="AF42" s="30">
        <f>AE42*'Emission Factors'!$E$21*1000</f>
        <v>0</v>
      </c>
      <c r="AG42" s="3"/>
      <c r="AH42" s="3"/>
      <c r="AI42" s="3"/>
      <c r="AJ42" s="3"/>
    </row>
    <row r="43" spans="1:36" ht="15" customHeight="1" x14ac:dyDescent="0.25">
      <c r="A43" s="48"/>
      <c r="B43" s="49"/>
      <c r="C43" s="57">
        <v>7.2</v>
      </c>
      <c r="D43" s="55" t="s">
        <v>80</v>
      </c>
      <c r="E43" s="8" t="s">
        <v>221</v>
      </c>
      <c r="F43" s="8" t="s">
        <v>81</v>
      </c>
      <c r="G43" s="21" t="s">
        <v>64</v>
      </c>
      <c r="H43" s="56" t="s">
        <v>82</v>
      </c>
      <c r="I43" s="3"/>
      <c r="J43" s="30">
        <f>I43*'Emission Factors'!$E$22</f>
        <v>0</v>
      </c>
      <c r="K43" s="3"/>
      <c r="L43" s="30">
        <f>K43*'Emission Factors'!$E$22</f>
        <v>0</v>
      </c>
      <c r="M43" s="3"/>
      <c r="N43" s="30">
        <f>M43*'Emission Factors'!$E$22</f>
        <v>0</v>
      </c>
      <c r="O43" s="3"/>
      <c r="P43" s="30">
        <f>O43*'Emission Factors'!$E$22</f>
        <v>0</v>
      </c>
      <c r="Q43" s="3"/>
      <c r="R43" s="30">
        <f>Q43*'Emission Factors'!$E$22</f>
        <v>0</v>
      </c>
      <c r="S43" s="3"/>
      <c r="T43" s="30">
        <f>S43*'Emission Factors'!$E$22</f>
        <v>0</v>
      </c>
      <c r="U43" s="3"/>
      <c r="V43" s="30">
        <f>U43*'Emission Factors'!$E$22</f>
        <v>0</v>
      </c>
      <c r="W43" s="3"/>
      <c r="X43" s="30">
        <f>W43*'Emission Factors'!$E$22</f>
        <v>0</v>
      </c>
      <c r="Y43" s="3"/>
      <c r="Z43" s="30">
        <f>Y43*'Emission Factors'!$E$22</f>
        <v>0</v>
      </c>
      <c r="AA43" s="3"/>
      <c r="AB43" s="30">
        <f>AA43*'Emission Factors'!$E$22</f>
        <v>0</v>
      </c>
      <c r="AC43" s="3"/>
      <c r="AD43" s="30">
        <f>AC43*'Emission Factors'!$E$22</f>
        <v>0</v>
      </c>
      <c r="AE43" s="3"/>
      <c r="AF43" s="30">
        <f>AE43*'Emission Factors'!$E$22</f>
        <v>0</v>
      </c>
      <c r="AG43" s="3"/>
      <c r="AH43" s="3"/>
      <c r="AI43" s="3"/>
      <c r="AJ43" s="3"/>
    </row>
    <row r="44" spans="1:36" ht="15" customHeight="1" x14ac:dyDescent="0.25">
      <c r="A44" s="48"/>
      <c r="B44" s="49"/>
      <c r="C44" s="57"/>
      <c r="D44" s="55"/>
      <c r="E44" s="8" t="s">
        <v>222</v>
      </c>
      <c r="F44" s="8" t="s">
        <v>83</v>
      </c>
      <c r="G44" s="21" t="s">
        <v>64</v>
      </c>
      <c r="H44" s="56"/>
      <c r="I44" s="3"/>
      <c r="J44" s="30">
        <f>I44*'Emission Factors'!$E$23</f>
        <v>0</v>
      </c>
      <c r="K44" s="3"/>
      <c r="L44" s="30">
        <f>K44*'Emission Factors'!$E$23</f>
        <v>0</v>
      </c>
      <c r="M44" s="3"/>
      <c r="N44" s="30">
        <f>M44*'Emission Factors'!$E$23</f>
        <v>0</v>
      </c>
      <c r="O44" s="3"/>
      <c r="P44" s="30">
        <f>O44*'Emission Factors'!$E$23</f>
        <v>0</v>
      </c>
      <c r="Q44" s="3"/>
      <c r="R44" s="30">
        <f>Q44*'Emission Factors'!$E$23</f>
        <v>0</v>
      </c>
      <c r="S44" s="3"/>
      <c r="T44" s="30">
        <f>S44*'Emission Factors'!$E$23</f>
        <v>0</v>
      </c>
      <c r="U44" s="3"/>
      <c r="V44" s="30">
        <f>U44*'Emission Factors'!$E$23</f>
        <v>0</v>
      </c>
      <c r="W44" s="3"/>
      <c r="X44" s="30">
        <f>W44*'Emission Factors'!$E$23</f>
        <v>0</v>
      </c>
      <c r="Y44" s="3"/>
      <c r="Z44" s="30">
        <f>Y44*'Emission Factors'!$E$23</f>
        <v>0</v>
      </c>
      <c r="AA44" s="3"/>
      <c r="AB44" s="30">
        <f>AA44*'Emission Factors'!$E$23</f>
        <v>0</v>
      </c>
      <c r="AC44" s="3"/>
      <c r="AD44" s="30">
        <f>AC44*'Emission Factors'!$E$23</f>
        <v>0</v>
      </c>
      <c r="AE44" s="3"/>
      <c r="AF44" s="30">
        <f>AE44*'Emission Factors'!$E$23</f>
        <v>0</v>
      </c>
      <c r="AG44" s="3"/>
      <c r="AH44" s="3"/>
      <c r="AI44" s="3"/>
      <c r="AJ44" s="3"/>
    </row>
    <row r="45" spans="1:36" ht="15" customHeight="1" x14ac:dyDescent="0.25">
      <c r="A45" s="48"/>
      <c r="B45" s="49"/>
      <c r="C45" s="57"/>
      <c r="D45" s="55"/>
      <c r="E45" s="8" t="s">
        <v>223</v>
      </c>
      <c r="F45" s="8" t="s">
        <v>84</v>
      </c>
      <c r="G45" s="21" t="s">
        <v>64</v>
      </c>
      <c r="H45" s="56"/>
      <c r="I45" s="3"/>
      <c r="J45" s="30">
        <f>I45*'Emission Factors'!$E$24</f>
        <v>0</v>
      </c>
      <c r="K45" s="3"/>
      <c r="L45" s="30">
        <f>K45*'Emission Factors'!$E$24</f>
        <v>0</v>
      </c>
      <c r="M45" s="3"/>
      <c r="N45" s="30">
        <f>M45*'Emission Factors'!$E$24</f>
        <v>0</v>
      </c>
      <c r="O45" s="3"/>
      <c r="P45" s="30">
        <f>O45*'Emission Factors'!$E$24</f>
        <v>0</v>
      </c>
      <c r="Q45" s="3"/>
      <c r="R45" s="30">
        <f>Q45*'Emission Factors'!$E$24</f>
        <v>0</v>
      </c>
      <c r="S45" s="3"/>
      <c r="T45" s="30">
        <f>S45*'Emission Factors'!$E$24</f>
        <v>0</v>
      </c>
      <c r="U45" s="3"/>
      <c r="V45" s="30">
        <f>U45*'Emission Factors'!$E$24</f>
        <v>0</v>
      </c>
      <c r="W45" s="3"/>
      <c r="X45" s="30">
        <f>W45*'Emission Factors'!$E$24</f>
        <v>0</v>
      </c>
      <c r="Y45" s="3"/>
      <c r="Z45" s="30">
        <f>Y45*'Emission Factors'!$E$24</f>
        <v>0</v>
      </c>
      <c r="AA45" s="3"/>
      <c r="AB45" s="30">
        <f>AA45*'Emission Factors'!$E$24</f>
        <v>0</v>
      </c>
      <c r="AC45" s="3"/>
      <c r="AD45" s="30">
        <f>AC45*'Emission Factors'!$E$24</f>
        <v>0</v>
      </c>
      <c r="AE45" s="3"/>
      <c r="AF45" s="30">
        <f>AE45*'Emission Factors'!$E$24</f>
        <v>0</v>
      </c>
      <c r="AG45" s="3"/>
      <c r="AH45" s="3"/>
      <c r="AI45" s="3"/>
      <c r="AJ45" s="3"/>
    </row>
    <row r="46" spans="1:36" ht="15" customHeight="1" x14ac:dyDescent="0.25">
      <c r="A46" s="48"/>
      <c r="B46" s="49"/>
      <c r="C46" s="57"/>
      <c r="D46" s="55"/>
      <c r="E46" s="8" t="s">
        <v>224</v>
      </c>
      <c r="F46" s="8" t="s">
        <v>85</v>
      </c>
      <c r="G46" s="21" t="s">
        <v>64</v>
      </c>
      <c r="H46" s="56"/>
      <c r="I46" s="3"/>
      <c r="J46" s="30">
        <f>I46*'Emission Factors'!$E$25</f>
        <v>0</v>
      </c>
      <c r="K46" s="3"/>
      <c r="L46" s="30">
        <f>K46*'Emission Factors'!$E$25</f>
        <v>0</v>
      </c>
      <c r="M46" s="3"/>
      <c r="N46" s="30">
        <f>M46*'Emission Factors'!$E$25</f>
        <v>0</v>
      </c>
      <c r="O46" s="3"/>
      <c r="P46" s="30">
        <f>O46*'Emission Factors'!$E$25</f>
        <v>0</v>
      </c>
      <c r="Q46" s="3"/>
      <c r="R46" s="30">
        <f>Q46*'Emission Factors'!$E$25</f>
        <v>0</v>
      </c>
      <c r="S46" s="3"/>
      <c r="T46" s="30">
        <f>S46*'Emission Factors'!$E$25</f>
        <v>0</v>
      </c>
      <c r="U46" s="3"/>
      <c r="V46" s="30">
        <f>U46*'Emission Factors'!$E$25</f>
        <v>0</v>
      </c>
      <c r="W46" s="3"/>
      <c r="X46" s="30">
        <f>W46*'Emission Factors'!$E$25</f>
        <v>0</v>
      </c>
      <c r="Y46" s="3"/>
      <c r="Z46" s="30">
        <f>Y46*'Emission Factors'!$E$25</f>
        <v>0</v>
      </c>
      <c r="AA46" s="3"/>
      <c r="AB46" s="30">
        <f>AA46*'Emission Factors'!$E$25</f>
        <v>0</v>
      </c>
      <c r="AC46" s="3"/>
      <c r="AD46" s="30">
        <f>AC46*'Emission Factors'!$E$25</f>
        <v>0</v>
      </c>
      <c r="AE46" s="3"/>
      <c r="AF46" s="30">
        <f>AE46*'Emission Factors'!$E$25</f>
        <v>0</v>
      </c>
      <c r="AG46" s="3"/>
      <c r="AH46" s="3"/>
      <c r="AI46" s="3"/>
      <c r="AJ46" s="3"/>
    </row>
    <row r="47" spans="1:36" ht="15" customHeight="1" x14ac:dyDescent="0.25">
      <c r="A47" s="48"/>
      <c r="B47" s="49"/>
      <c r="C47" s="57"/>
      <c r="D47" s="55"/>
      <c r="E47" s="8" t="s">
        <v>225</v>
      </c>
      <c r="F47" s="8" t="s">
        <v>86</v>
      </c>
      <c r="G47" s="21" t="s">
        <v>64</v>
      </c>
      <c r="H47" s="56"/>
      <c r="I47" s="3"/>
      <c r="J47" s="30">
        <f>I47*'Emission Factors'!$E$26</f>
        <v>0</v>
      </c>
      <c r="K47" s="3"/>
      <c r="L47" s="30">
        <f>K47*'Emission Factors'!$E$26</f>
        <v>0</v>
      </c>
      <c r="M47" s="3"/>
      <c r="N47" s="30">
        <f>M47*'Emission Factors'!$E$26</f>
        <v>0</v>
      </c>
      <c r="O47" s="3"/>
      <c r="P47" s="30">
        <f>O47*'Emission Factors'!$E$26</f>
        <v>0</v>
      </c>
      <c r="Q47" s="3"/>
      <c r="R47" s="30">
        <f>Q47*'Emission Factors'!$E$26</f>
        <v>0</v>
      </c>
      <c r="S47" s="3"/>
      <c r="T47" s="30">
        <f>S47*'Emission Factors'!$E$26</f>
        <v>0</v>
      </c>
      <c r="U47" s="3"/>
      <c r="V47" s="30">
        <f>U47*'Emission Factors'!$E$26</f>
        <v>0</v>
      </c>
      <c r="W47" s="3"/>
      <c r="X47" s="30">
        <f>W47*'Emission Factors'!$E$26</f>
        <v>0</v>
      </c>
      <c r="Y47" s="3"/>
      <c r="Z47" s="30">
        <f>Y47*'Emission Factors'!$E$26</f>
        <v>0</v>
      </c>
      <c r="AA47" s="3"/>
      <c r="AB47" s="30">
        <f>AA47*'Emission Factors'!$E$26</f>
        <v>0</v>
      </c>
      <c r="AC47" s="3"/>
      <c r="AD47" s="30">
        <f>AC47*'Emission Factors'!$E$26</f>
        <v>0</v>
      </c>
      <c r="AE47" s="3"/>
      <c r="AF47" s="30">
        <f>AE47*'Emission Factors'!$E$26</f>
        <v>0</v>
      </c>
      <c r="AG47" s="3"/>
      <c r="AH47" s="3"/>
      <c r="AI47" s="3"/>
      <c r="AJ47" s="3"/>
    </row>
    <row r="48" spans="1:36" ht="15" customHeight="1" x14ac:dyDescent="0.25">
      <c r="A48" s="48"/>
      <c r="B48" s="49"/>
      <c r="C48" s="57">
        <v>7.3</v>
      </c>
      <c r="D48" s="55" t="s">
        <v>87</v>
      </c>
      <c r="E48" s="8" t="s">
        <v>226</v>
      </c>
      <c r="F48" s="8" t="s">
        <v>88</v>
      </c>
      <c r="G48" s="21" t="s">
        <v>89</v>
      </c>
      <c r="H48" s="56" t="s">
        <v>90</v>
      </c>
      <c r="I48" s="3"/>
      <c r="J48" s="30">
        <f>I48*'Emission Factors'!$E$30</f>
        <v>0</v>
      </c>
      <c r="K48" s="3"/>
      <c r="L48" s="30">
        <f>K48*'Emission Factors'!$E$30</f>
        <v>0</v>
      </c>
      <c r="M48" s="3"/>
      <c r="N48" s="30">
        <f>M48*'Emission Factors'!$E$30</f>
        <v>0</v>
      </c>
      <c r="O48" s="3"/>
      <c r="P48" s="30">
        <f>O48*'Emission Factors'!$E$30</f>
        <v>0</v>
      </c>
      <c r="Q48" s="3"/>
      <c r="R48" s="30">
        <f>Q48*'Emission Factors'!$E$30</f>
        <v>0</v>
      </c>
      <c r="S48" s="3"/>
      <c r="T48" s="30">
        <f>S48*'Emission Factors'!$E$30</f>
        <v>0</v>
      </c>
      <c r="U48" s="3"/>
      <c r="V48" s="30">
        <f>U48*'Emission Factors'!$E$30</f>
        <v>0</v>
      </c>
      <c r="W48" s="3"/>
      <c r="X48" s="30">
        <f>W48*'Emission Factors'!$E$30</f>
        <v>0</v>
      </c>
      <c r="Y48" s="3"/>
      <c r="Z48" s="30">
        <f>Y48*'Emission Factors'!$E$30</f>
        <v>0</v>
      </c>
      <c r="AA48" s="3"/>
      <c r="AB48" s="30">
        <f>AA48*'Emission Factors'!$E$30</f>
        <v>0</v>
      </c>
      <c r="AC48" s="3"/>
      <c r="AD48" s="30">
        <f>AC48*'Emission Factors'!$E$30</f>
        <v>0</v>
      </c>
      <c r="AE48" s="3"/>
      <c r="AF48" s="30">
        <f>AE48*'Emission Factors'!$E$30</f>
        <v>0</v>
      </c>
      <c r="AG48" s="3"/>
      <c r="AH48" s="3"/>
      <c r="AI48" s="3"/>
      <c r="AJ48" s="3"/>
    </row>
    <row r="49" spans="1:36" ht="15" customHeight="1" x14ac:dyDescent="0.25">
      <c r="A49" s="48"/>
      <c r="B49" s="49"/>
      <c r="C49" s="57"/>
      <c r="D49" s="55"/>
      <c r="E49" s="8" t="s">
        <v>227</v>
      </c>
      <c r="F49" s="8" t="s">
        <v>91</v>
      </c>
      <c r="G49" s="21" t="s">
        <v>89</v>
      </c>
      <c r="H49" s="56"/>
      <c r="I49" s="3"/>
      <c r="J49" s="30">
        <f>I49*'Emission Factors'!$E$31</f>
        <v>0</v>
      </c>
      <c r="K49" s="3"/>
      <c r="L49" s="30">
        <f>K49*'Emission Factors'!$E$31</f>
        <v>0</v>
      </c>
      <c r="M49" s="3"/>
      <c r="N49" s="30">
        <f>M49*'Emission Factors'!$E$31</f>
        <v>0</v>
      </c>
      <c r="O49" s="3"/>
      <c r="P49" s="30">
        <f>O49*'Emission Factors'!$E$31</f>
        <v>0</v>
      </c>
      <c r="Q49" s="3"/>
      <c r="R49" s="30">
        <f>Q49*'Emission Factors'!$E$31</f>
        <v>0</v>
      </c>
      <c r="S49" s="3"/>
      <c r="T49" s="30">
        <f>S49*'Emission Factors'!$E$31</f>
        <v>0</v>
      </c>
      <c r="U49" s="3"/>
      <c r="V49" s="30">
        <f>U49*'Emission Factors'!$E$31</f>
        <v>0</v>
      </c>
      <c r="W49" s="3"/>
      <c r="X49" s="30">
        <f>W49*'Emission Factors'!$E$31</f>
        <v>0</v>
      </c>
      <c r="Y49" s="3"/>
      <c r="Z49" s="30">
        <f>Y49*'Emission Factors'!$E$31</f>
        <v>0</v>
      </c>
      <c r="AA49" s="3"/>
      <c r="AB49" s="30">
        <f>AA49*'Emission Factors'!$E$31</f>
        <v>0</v>
      </c>
      <c r="AC49" s="3"/>
      <c r="AD49" s="30">
        <f>AC49*'Emission Factors'!$E$31</f>
        <v>0</v>
      </c>
      <c r="AE49" s="3"/>
      <c r="AF49" s="30">
        <f>AE49*'Emission Factors'!$E$31</f>
        <v>0</v>
      </c>
      <c r="AG49" s="3"/>
      <c r="AH49" s="3"/>
      <c r="AI49" s="3"/>
      <c r="AJ49" s="3"/>
    </row>
    <row r="50" spans="1:36" ht="15" customHeight="1" x14ac:dyDescent="0.25">
      <c r="A50" s="48"/>
      <c r="B50" s="49"/>
      <c r="C50" s="57"/>
      <c r="D50" s="55"/>
      <c r="E50" s="8" t="s">
        <v>228</v>
      </c>
      <c r="F50" s="8" t="s">
        <v>92</v>
      </c>
      <c r="G50" s="21" t="s">
        <v>89</v>
      </c>
      <c r="H50" s="56"/>
      <c r="I50" s="3"/>
      <c r="J50" s="30">
        <f>I50*'Emission Factors'!$E$32</f>
        <v>0</v>
      </c>
      <c r="K50" s="3"/>
      <c r="L50" s="30">
        <f>K50*'Emission Factors'!$E$32</f>
        <v>0</v>
      </c>
      <c r="M50" s="3"/>
      <c r="N50" s="30">
        <f>M50*'Emission Factors'!$E$32</f>
        <v>0</v>
      </c>
      <c r="O50" s="3"/>
      <c r="P50" s="30">
        <f>O50*'Emission Factors'!$E$32</f>
        <v>0</v>
      </c>
      <c r="Q50" s="3"/>
      <c r="R50" s="30">
        <f>Q50*'Emission Factors'!$E$32</f>
        <v>0</v>
      </c>
      <c r="S50" s="3"/>
      <c r="T50" s="30">
        <f>S50*'Emission Factors'!$E$32</f>
        <v>0</v>
      </c>
      <c r="U50" s="3"/>
      <c r="V50" s="30">
        <f>U50*'Emission Factors'!$E$32</f>
        <v>0</v>
      </c>
      <c r="W50" s="3"/>
      <c r="X50" s="30">
        <f>W50*'Emission Factors'!$E$32</f>
        <v>0</v>
      </c>
      <c r="Y50" s="3"/>
      <c r="Z50" s="30">
        <f>Y50*'Emission Factors'!$E$32</f>
        <v>0</v>
      </c>
      <c r="AA50" s="3"/>
      <c r="AB50" s="30">
        <f>AA50*'Emission Factors'!$E$32</f>
        <v>0</v>
      </c>
      <c r="AC50" s="3"/>
      <c r="AD50" s="30">
        <f>AC50*'Emission Factors'!$E$32</f>
        <v>0</v>
      </c>
      <c r="AE50" s="3"/>
      <c r="AF50" s="30">
        <f>AE50*'Emission Factors'!$E$32</f>
        <v>0</v>
      </c>
      <c r="AG50" s="3"/>
      <c r="AH50" s="3"/>
      <c r="AI50" s="3"/>
      <c r="AJ50" s="3"/>
    </row>
    <row r="51" spans="1:36" ht="15" customHeight="1" x14ac:dyDescent="0.25">
      <c r="A51" s="48"/>
      <c r="B51" s="49"/>
      <c r="C51" s="57"/>
      <c r="D51" s="55"/>
      <c r="E51" s="8" t="s">
        <v>229</v>
      </c>
      <c r="F51" s="8" t="s">
        <v>93</v>
      </c>
      <c r="G51" s="21" t="s">
        <v>89</v>
      </c>
      <c r="H51" s="56"/>
      <c r="I51" s="3"/>
      <c r="J51" s="30">
        <f>I51*'Emission Factors'!$E$33</f>
        <v>0</v>
      </c>
      <c r="K51" s="3"/>
      <c r="L51" s="30">
        <f>K51*'Emission Factors'!$E$33</f>
        <v>0</v>
      </c>
      <c r="M51" s="3"/>
      <c r="N51" s="30">
        <f>M51*'Emission Factors'!$E$33</f>
        <v>0</v>
      </c>
      <c r="O51" s="3"/>
      <c r="P51" s="30">
        <f>O51*'Emission Factors'!$E$33</f>
        <v>0</v>
      </c>
      <c r="Q51" s="3"/>
      <c r="R51" s="30">
        <f>Q51*'Emission Factors'!$E$33</f>
        <v>0</v>
      </c>
      <c r="S51" s="3"/>
      <c r="T51" s="30">
        <f>S51*'Emission Factors'!$E$33</f>
        <v>0</v>
      </c>
      <c r="U51" s="3"/>
      <c r="V51" s="30">
        <f>U51*'Emission Factors'!$E$33</f>
        <v>0</v>
      </c>
      <c r="W51" s="3"/>
      <c r="X51" s="30">
        <f>W51*'Emission Factors'!$E$33</f>
        <v>0</v>
      </c>
      <c r="Y51" s="3"/>
      <c r="Z51" s="30">
        <f>Y51*'Emission Factors'!$E$33</f>
        <v>0</v>
      </c>
      <c r="AA51" s="3"/>
      <c r="AB51" s="30">
        <f>AA51*'Emission Factors'!$E$33</f>
        <v>0</v>
      </c>
      <c r="AC51" s="3"/>
      <c r="AD51" s="30">
        <f>AC51*'Emission Factors'!$E$33</f>
        <v>0</v>
      </c>
      <c r="AE51" s="3"/>
      <c r="AF51" s="30">
        <f>AE51*'Emission Factors'!$E$33</f>
        <v>0</v>
      </c>
      <c r="AG51" s="3"/>
      <c r="AH51" s="3"/>
      <c r="AI51" s="3"/>
      <c r="AJ51" s="3"/>
    </row>
    <row r="52" spans="1:36" ht="15" customHeight="1" x14ac:dyDescent="0.25">
      <c r="A52" s="48"/>
      <c r="B52" s="49"/>
      <c r="C52" s="57"/>
      <c r="D52" s="55"/>
      <c r="E52" s="8" t="s">
        <v>230</v>
      </c>
      <c r="F52" s="8" t="s">
        <v>94</v>
      </c>
      <c r="G52" s="21" t="s">
        <v>89</v>
      </c>
      <c r="H52" s="56"/>
      <c r="I52" s="3"/>
      <c r="J52" s="30">
        <f>I52*'Emission Factors'!$E$34</f>
        <v>0</v>
      </c>
      <c r="K52" s="3"/>
      <c r="L52" s="30">
        <f>K52*'Emission Factors'!$E$34</f>
        <v>0</v>
      </c>
      <c r="M52" s="3"/>
      <c r="N52" s="30">
        <f>M52*'Emission Factors'!$E$34</f>
        <v>0</v>
      </c>
      <c r="O52" s="3"/>
      <c r="P52" s="30">
        <f>O52*'Emission Factors'!$E$34</f>
        <v>0</v>
      </c>
      <c r="Q52" s="3"/>
      <c r="R52" s="30">
        <f>Q52*'Emission Factors'!$E$34</f>
        <v>0</v>
      </c>
      <c r="S52" s="3"/>
      <c r="T52" s="30">
        <f>S52*'Emission Factors'!$E$34</f>
        <v>0</v>
      </c>
      <c r="U52" s="3"/>
      <c r="V52" s="30">
        <f>U52*'Emission Factors'!$E$34</f>
        <v>0</v>
      </c>
      <c r="W52" s="3"/>
      <c r="X52" s="30">
        <f>W52*'Emission Factors'!$E$34</f>
        <v>0</v>
      </c>
      <c r="Y52" s="3"/>
      <c r="Z52" s="30">
        <f>Y52*'Emission Factors'!$E$34</f>
        <v>0</v>
      </c>
      <c r="AA52" s="3"/>
      <c r="AB52" s="30">
        <f>AA52*'Emission Factors'!$E$34</f>
        <v>0</v>
      </c>
      <c r="AC52" s="3"/>
      <c r="AD52" s="30">
        <f>AC52*'Emission Factors'!$E$34</f>
        <v>0</v>
      </c>
      <c r="AE52" s="3"/>
      <c r="AF52" s="30">
        <f>AE52*'Emission Factors'!$E$34</f>
        <v>0</v>
      </c>
      <c r="AG52" s="3"/>
      <c r="AH52" s="3"/>
      <c r="AI52" s="3"/>
      <c r="AJ52" s="3"/>
    </row>
    <row r="53" spans="1:36" ht="15" customHeight="1" x14ac:dyDescent="0.25">
      <c r="A53" s="48"/>
      <c r="B53" s="49"/>
      <c r="C53" s="57">
        <v>7.4</v>
      </c>
      <c r="D53" s="55" t="s">
        <v>95</v>
      </c>
      <c r="E53" s="8" t="s">
        <v>231</v>
      </c>
      <c r="F53" s="8" t="s">
        <v>96</v>
      </c>
      <c r="G53" s="21" t="s">
        <v>97</v>
      </c>
      <c r="H53" s="16" t="s">
        <v>98</v>
      </c>
      <c r="I53" s="3"/>
      <c r="J53" s="31"/>
      <c r="K53" s="3"/>
      <c r="L53" s="31"/>
      <c r="M53" s="3"/>
      <c r="N53" s="31"/>
      <c r="O53" s="3"/>
      <c r="P53" s="31"/>
      <c r="Q53" s="3"/>
      <c r="R53" s="31"/>
      <c r="S53" s="3"/>
      <c r="T53" s="31"/>
      <c r="U53" s="3"/>
      <c r="V53" s="31"/>
      <c r="W53" s="3"/>
      <c r="X53" s="31"/>
      <c r="Y53" s="3"/>
      <c r="Z53" s="31"/>
      <c r="AA53" s="3"/>
      <c r="AB53" s="31"/>
      <c r="AC53" s="3"/>
      <c r="AD53" s="31"/>
      <c r="AE53" s="3"/>
      <c r="AF53" s="31"/>
      <c r="AG53" s="3"/>
      <c r="AH53" s="3"/>
      <c r="AI53" s="3"/>
      <c r="AJ53" s="3"/>
    </row>
    <row r="54" spans="1:36" ht="15" customHeight="1" x14ac:dyDescent="0.25">
      <c r="A54" s="48"/>
      <c r="B54" s="49"/>
      <c r="C54" s="57"/>
      <c r="D54" s="55"/>
      <c r="E54" s="8" t="s">
        <v>232</v>
      </c>
      <c r="F54" s="8" t="s">
        <v>99</v>
      </c>
      <c r="G54" s="21" t="s">
        <v>46</v>
      </c>
      <c r="H54" s="37" t="s">
        <v>400</v>
      </c>
      <c r="I54" s="3"/>
      <c r="J54" s="42">
        <f>I54*'Emission Factors'!$E$10*1000</f>
        <v>0</v>
      </c>
      <c r="K54" s="3"/>
      <c r="L54" s="42">
        <f>K54*'Emission Factors'!$E$10*1000</f>
        <v>0</v>
      </c>
      <c r="M54" s="3"/>
      <c r="N54" s="42">
        <f>M54*'Emission Factors'!$E$10*1000</f>
        <v>0</v>
      </c>
      <c r="O54" s="3"/>
      <c r="P54" s="42">
        <f>O54*'Emission Factors'!$E$10*1000</f>
        <v>0</v>
      </c>
      <c r="Q54" s="3"/>
      <c r="R54" s="42">
        <f>Q54*'Emission Factors'!$E$10*1000</f>
        <v>0</v>
      </c>
      <c r="S54" s="3"/>
      <c r="T54" s="42">
        <f>S54*'Emission Factors'!$E$10*1000</f>
        <v>0</v>
      </c>
      <c r="U54" s="3"/>
      <c r="V54" s="42">
        <f>U54*'Emission Factors'!$E$10*1000</f>
        <v>0</v>
      </c>
      <c r="W54" s="3"/>
      <c r="X54" s="42">
        <f>W54*'Emission Factors'!$E$10*1000</f>
        <v>0</v>
      </c>
      <c r="Y54" s="3"/>
      <c r="Z54" s="42">
        <f>Y54*'Emission Factors'!$E$10*1000</f>
        <v>0</v>
      </c>
      <c r="AA54" s="3"/>
      <c r="AB54" s="42">
        <f>AA54*'Emission Factors'!$E$10*1000</f>
        <v>0</v>
      </c>
      <c r="AC54" s="3"/>
      <c r="AD54" s="42">
        <f>AC54*'Emission Factors'!$E$10*1000</f>
        <v>0</v>
      </c>
      <c r="AE54" s="3"/>
      <c r="AF54" s="42">
        <f>AE54*'Emission Factors'!$E$10*1000</f>
        <v>0</v>
      </c>
      <c r="AG54" s="3"/>
      <c r="AH54" s="3"/>
      <c r="AI54" s="3"/>
      <c r="AJ54" s="3"/>
    </row>
    <row r="55" spans="1:36" ht="15" customHeight="1" x14ac:dyDescent="0.25">
      <c r="A55" s="48"/>
      <c r="B55" s="49"/>
      <c r="C55" s="57">
        <v>7.5</v>
      </c>
      <c r="D55" s="55" t="s">
        <v>182</v>
      </c>
      <c r="E55" s="8" t="s">
        <v>233</v>
      </c>
      <c r="F55" s="8" t="s">
        <v>96</v>
      </c>
      <c r="G55" s="21" t="s">
        <v>97</v>
      </c>
      <c r="H55" s="16" t="s">
        <v>98</v>
      </c>
      <c r="I55" s="3"/>
      <c r="J55" s="31"/>
      <c r="K55" s="3"/>
      <c r="L55" s="31"/>
      <c r="M55" s="3"/>
      <c r="N55" s="31"/>
      <c r="O55" s="3"/>
      <c r="P55" s="31"/>
      <c r="Q55" s="3"/>
      <c r="R55" s="31"/>
      <c r="S55" s="3"/>
      <c r="T55" s="31"/>
      <c r="U55" s="3"/>
      <c r="V55" s="31"/>
      <c r="W55" s="3"/>
      <c r="X55" s="31"/>
      <c r="Y55" s="3"/>
      <c r="Z55" s="31"/>
      <c r="AA55" s="3"/>
      <c r="AB55" s="31"/>
      <c r="AC55" s="3"/>
      <c r="AD55" s="31"/>
      <c r="AE55" s="3"/>
      <c r="AF55" s="31"/>
      <c r="AG55" s="3"/>
      <c r="AH55" s="3"/>
      <c r="AI55" s="3"/>
      <c r="AJ55" s="3"/>
    </row>
    <row r="56" spans="1:36" ht="15" customHeight="1" x14ac:dyDescent="0.25">
      <c r="A56" s="48"/>
      <c r="B56" s="49"/>
      <c r="C56" s="57"/>
      <c r="D56" s="55"/>
      <c r="E56" s="8" t="s">
        <v>234</v>
      </c>
      <c r="F56" s="8" t="s">
        <v>99</v>
      </c>
      <c r="G56" s="21" t="s">
        <v>46</v>
      </c>
      <c r="H56" s="37" t="s">
        <v>400</v>
      </c>
      <c r="I56" s="3"/>
      <c r="J56" s="42">
        <f>I56*'Emission Factors'!$E$10*1000</f>
        <v>0</v>
      </c>
      <c r="K56" s="3"/>
      <c r="L56" s="42">
        <f>K56*'Emission Factors'!$E$10*1000</f>
        <v>0</v>
      </c>
      <c r="M56" s="3"/>
      <c r="N56" s="42">
        <f>M56*'Emission Factors'!$E$10*1000</f>
        <v>0</v>
      </c>
      <c r="O56" s="3"/>
      <c r="P56" s="42">
        <f>O56*'Emission Factors'!$E$10*1000</f>
        <v>0</v>
      </c>
      <c r="Q56" s="3"/>
      <c r="R56" s="42">
        <f>Q56*'Emission Factors'!$E$10*1000</f>
        <v>0</v>
      </c>
      <c r="S56" s="3"/>
      <c r="T56" s="42">
        <f>S56*'Emission Factors'!$E$10*1000</f>
        <v>0</v>
      </c>
      <c r="U56" s="3"/>
      <c r="V56" s="42">
        <f>U56*'Emission Factors'!$E$10*1000</f>
        <v>0</v>
      </c>
      <c r="W56" s="3"/>
      <c r="X56" s="42">
        <f>W56*'Emission Factors'!$E$10*1000</f>
        <v>0</v>
      </c>
      <c r="Y56" s="3"/>
      <c r="Z56" s="42">
        <f>Y56*'Emission Factors'!$E$10*1000</f>
        <v>0</v>
      </c>
      <c r="AA56" s="3"/>
      <c r="AB56" s="42">
        <f>AA56*'Emission Factors'!$E$10*1000</f>
        <v>0</v>
      </c>
      <c r="AC56" s="3"/>
      <c r="AD56" s="42">
        <f>AC56*'Emission Factors'!$E$10*1000</f>
        <v>0</v>
      </c>
      <c r="AE56" s="3"/>
      <c r="AF56" s="42">
        <f>AE56*'Emission Factors'!$E$10*1000</f>
        <v>0</v>
      </c>
      <c r="AG56" s="3"/>
      <c r="AH56" s="3"/>
      <c r="AI56" s="3"/>
      <c r="AJ56" s="3"/>
    </row>
    <row r="57" spans="1:36" ht="15" customHeight="1" x14ac:dyDescent="0.25">
      <c r="A57" s="48"/>
      <c r="B57" s="49"/>
      <c r="C57" s="57">
        <v>7.6</v>
      </c>
      <c r="D57" s="55" t="s">
        <v>183</v>
      </c>
      <c r="E57" s="8" t="s">
        <v>235</v>
      </c>
      <c r="F57" s="8" t="s">
        <v>96</v>
      </c>
      <c r="G57" s="21" t="s">
        <v>97</v>
      </c>
      <c r="H57" s="16" t="s">
        <v>98</v>
      </c>
      <c r="I57" s="3"/>
      <c r="J57" s="31"/>
      <c r="K57" s="3"/>
      <c r="L57" s="31"/>
      <c r="M57" s="3"/>
      <c r="N57" s="31"/>
      <c r="O57" s="3"/>
      <c r="P57" s="31"/>
      <c r="Q57" s="3"/>
      <c r="R57" s="31"/>
      <c r="S57" s="3"/>
      <c r="T57" s="31"/>
      <c r="U57" s="3"/>
      <c r="V57" s="31"/>
      <c r="W57" s="3"/>
      <c r="X57" s="31"/>
      <c r="Y57" s="3"/>
      <c r="Z57" s="31"/>
      <c r="AA57" s="3"/>
      <c r="AB57" s="31"/>
      <c r="AC57" s="3"/>
      <c r="AD57" s="31"/>
      <c r="AE57" s="3"/>
      <c r="AF57" s="31"/>
      <c r="AG57" s="3"/>
      <c r="AH57" s="3"/>
      <c r="AI57" s="3"/>
      <c r="AJ57" s="3"/>
    </row>
    <row r="58" spans="1:36" ht="15" customHeight="1" x14ac:dyDescent="0.25">
      <c r="A58" s="48"/>
      <c r="B58" s="49"/>
      <c r="C58" s="57"/>
      <c r="D58" s="55"/>
      <c r="E58" s="8" t="s">
        <v>236</v>
      </c>
      <c r="F58" s="8" t="s">
        <v>99</v>
      </c>
      <c r="G58" s="21" t="s">
        <v>46</v>
      </c>
      <c r="H58" s="37" t="s">
        <v>400</v>
      </c>
      <c r="I58" s="3"/>
      <c r="J58" s="42">
        <f>I58*'Emission Factors'!$E$10*1000</f>
        <v>0</v>
      </c>
      <c r="K58" s="3"/>
      <c r="L58" s="42">
        <f>K58*'Emission Factors'!$E$10*1000</f>
        <v>0</v>
      </c>
      <c r="M58" s="3"/>
      <c r="N58" s="42">
        <f>M58*'Emission Factors'!$E$10*1000</f>
        <v>0</v>
      </c>
      <c r="O58" s="3"/>
      <c r="P58" s="42">
        <f>O58*'Emission Factors'!$E$10*1000</f>
        <v>0</v>
      </c>
      <c r="Q58" s="3"/>
      <c r="R58" s="42">
        <f>Q58*'Emission Factors'!$E$10*1000</f>
        <v>0</v>
      </c>
      <c r="S58" s="3"/>
      <c r="T58" s="42">
        <f>S58*'Emission Factors'!$E$10*1000</f>
        <v>0</v>
      </c>
      <c r="U58" s="3"/>
      <c r="V58" s="42">
        <f>U58*'Emission Factors'!$E$10*1000</f>
        <v>0</v>
      </c>
      <c r="W58" s="3"/>
      <c r="X58" s="42">
        <f>W58*'Emission Factors'!$E$10*1000</f>
        <v>0</v>
      </c>
      <c r="Y58" s="3"/>
      <c r="Z58" s="42">
        <f>Y58*'Emission Factors'!$E$10*1000</f>
        <v>0</v>
      </c>
      <c r="AA58" s="3"/>
      <c r="AB58" s="42">
        <f>AA58*'Emission Factors'!$E$10*1000</f>
        <v>0</v>
      </c>
      <c r="AC58" s="3"/>
      <c r="AD58" s="42">
        <f>AC58*'Emission Factors'!$E$10*1000</f>
        <v>0</v>
      </c>
      <c r="AE58" s="3"/>
      <c r="AF58" s="42">
        <f>AE58*'Emission Factors'!$E$10*1000</f>
        <v>0</v>
      </c>
      <c r="AG58" s="3"/>
      <c r="AH58" s="3"/>
      <c r="AI58" s="3"/>
      <c r="AJ58" s="3"/>
    </row>
    <row r="59" spans="1:36" ht="15" customHeight="1" x14ac:dyDescent="0.25">
      <c r="A59" s="48"/>
      <c r="B59" s="49"/>
      <c r="C59" s="57">
        <v>7.7</v>
      </c>
      <c r="D59" s="55" t="s">
        <v>184</v>
      </c>
      <c r="E59" s="8" t="s">
        <v>237</v>
      </c>
      <c r="F59" s="8" t="s">
        <v>96</v>
      </c>
      <c r="G59" s="21" t="s">
        <v>97</v>
      </c>
      <c r="H59" s="16" t="s">
        <v>98</v>
      </c>
      <c r="I59" s="3"/>
      <c r="J59" s="31"/>
      <c r="K59" s="3"/>
      <c r="L59" s="31"/>
      <c r="M59" s="3"/>
      <c r="N59" s="31"/>
      <c r="O59" s="3"/>
      <c r="P59" s="31"/>
      <c r="Q59" s="3"/>
      <c r="R59" s="31"/>
      <c r="S59" s="3"/>
      <c r="T59" s="31"/>
      <c r="U59" s="3"/>
      <c r="V59" s="31"/>
      <c r="W59" s="3"/>
      <c r="X59" s="31"/>
      <c r="Y59" s="3"/>
      <c r="Z59" s="31"/>
      <c r="AA59" s="3"/>
      <c r="AB59" s="31"/>
      <c r="AC59" s="3"/>
      <c r="AD59" s="31"/>
      <c r="AE59" s="3"/>
      <c r="AF59" s="31"/>
      <c r="AG59" s="3"/>
      <c r="AH59" s="3"/>
      <c r="AI59" s="3"/>
      <c r="AJ59" s="3"/>
    </row>
    <row r="60" spans="1:36" ht="15" customHeight="1" x14ac:dyDescent="0.25">
      <c r="A60" s="48"/>
      <c r="B60" s="49"/>
      <c r="C60" s="57"/>
      <c r="D60" s="55"/>
      <c r="E60" s="8" t="s">
        <v>238</v>
      </c>
      <c r="F60" s="8" t="s">
        <v>99</v>
      </c>
      <c r="G60" s="21" t="s">
        <v>46</v>
      </c>
      <c r="H60" s="37" t="s">
        <v>400</v>
      </c>
      <c r="I60" s="3"/>
      <c r="J60" s="42">
        <f>I60*'Emission Factors'!$E$10*1000</f>
        <v>0</v>
      </c>
      <c r="K60" s="3"/>
      <c r="L60" s="42">
        <f>K60*'Emission Factors'!$E$10*1000</f>
        <v>0</v>
      </c>
      <c r="M60" s="3"/>
      <c r="N60" s="42">
        <f>M60*'Emission Factors'!$E$10*1000</f>
        <v>0</v>
      </c>
      <c r="O60" s="3"/>
      <c r="P60" s="42">
        <f>O60*'Emission Factors'!$E$10*1000</f>
        <v>0</v>
      </c>
      <c r="Q60" s="3"/>
      <c r="R60" s="42">
        <f>Q60*'Emission Factors'!$E$10*1000</f>
        <v>0</v>
      </c>
      <c r="S60" s="3"/>
      <c r="T60" s="42">
        <f>S60*'Emission Factors'!$E$10*1000</f>
        <v>0</v>
      </c>
      <c r="U60" s="3"/>
      <c r="V60" s="42">
        <f>U60*'Emission Factors'!$E$10*1000</f>
        <v>0</v>
      </c>
      <c r="W60" s="3"/>
      <c r="X60" s="42">
        <f>W60*'Emission Factors'!$E$10*1000</f>
        <v>0</v>
      </c>
      <c r="Y60" s="3"/>
      <c r="Z60" s="42">
        <f>Y60*'Emission Factors'!$E$10*1000</f>
        <v>0</v>
      </c>
      <c r="AA60" s="3"/>
      <c r="AB60" s="42">
        <f>AA60*'Emission Factors'!$E$10*1000</f>
        <v>0</v>
      </c>
      <c r="AC60" s="3"/>
      <c r="AD60" s="42">
        <f>AC60*'Emission Factors'!$E$10*1000</f>
        <v>0</v>
      </c>
      <c r="AE60" s="3"/>
      <c r="AF60" s="42">
        <f>AE60*'Emission Factors'!$E$10*1000</f>
        <v>0</v>
      </c>
      <c r="AG60" s="3"/>
      <c r="AH60" s="3"/>
      <c r="AI60" s="3"/>
      <c r="AJ60" s="3"/>
    </row>
    <row r="61" spans="1:36" ht="35.25" customHeight="1" x14ac:dyDescent="0.25">
      <c r="A61" s="48"/>
      <c r="B61" s="49"/>
      <c r="C61" s="20">
        <v>7.8</v>
      </c>
      <c r="D61" s="17" t="s">
        <v>33</v>
      </c>
      <c r="E61" s="8" t="s">
        <v>239</v>
      </c>
      <c r="F61" s="8" t="s">
        <v>33</v>
      </c>
      <c r="G61" s="21" t="s">
        <v>343</v>
      </c>
      <c r="H61" s="5" t="s">
        <v>399</v>
      </c>
      <c r="I61" s="3"/>
      <c r="J61" s="30">
        <f>I61</f>
        <v>0</v>
      </c>
      <c r="K61" s="3"/>
      <c r="L61" s="30">
        <f>K61</f>
        <v>0</v>
      </c>
      <c r="M61" s="3"/>
      <c r="N61" s="30">
        <f>M61</f>
        <v>0</v>
      </c>
      <c r="O61" s="3"/>
      <c r="P61" s="30">
        <f>O61</f>
        <v>0</v>
      </c>
      <c r="Q61" s="3"/>
      <c r="R61" s="30">
        <f>Q61</f>
        <v>0</v>
      </c>
      <c r="S61" s="3"/>
      <c r="T61" s="30">
        <f>S61</f>
        <v>0</v>
      </c>
      <c r="U61" s="3"/>
      <c r="V61" s="30">
        <f>U61</f>
        <v>0</v>
      </c>
      <c r="W61" s="3"/>
      <c r="X61" s="30">
        <f>W61</f>
        <v>0</v>
      </c>
      <c r="Y61" s="3"/>
      <c r="Z61" s="30">
        <f>Y61</f>
        <v>0</v>
      </c>
      <c r="AA61" s="3"/>
      <c r="AB61" s="30">
        <f>AA61</f>
        <v>0</v>
      </c>
      <c r="AC61" s="3"/>
      <c r="AD61" s="30">
        <f>AC61</f>
        <v>0</v>
      </c>
      <c r="AE61" s="3"/>
      <c r="AF61" s="30">
        <f>AE61</f>
        <v>0</v>
      </c>
      <c r="AG61" s="3"/>
      <c r="AH61" s="3"/>
      <c r="AI61" s="3"/>
      <c r="AJ61" s="3"/>
    </row>
    <row r="62" spans="1:36" ht="30" x14ac:dyDescent="0.25">
      <c r="A62" s="48">
        <v>8</v>
      </c>
      <c r="B62" s="49" t="s">
        <v>100</v>
      </c>
      <c r="C62" s="57">
        <v>8.1</v>
      </c>
      <c r="D62" s="55" t="s">
        <v>101</v>
      </c>
      <c r="E62" s="8" t="s">
        <v>240</v>
      </c>
      <c r="F62" s="8" t="s">
        <v>102</v>
      </c>
      <c r="G62" s="21" t="s">
        <v>46</v>
      </c>
      <c r="H62" s="5" t="s">
        <v>329</v>
      </c>
      <c r="I62" s="3"/>
      <c r="J62" s="30">
        <f>I62*'Emission Factors'!$E$4*1000</f>
        <v>0</v>
      </c>
      <c r="K62" s="3"/>
      <c r="L62" s="30">
        <f>K62*'Emission Factors'!$E$4*1000</f>
        <v>0</v>
      </c>
      <c r="M62" s="3"/>
      <c r="N62" s="30">
        <f>M62*'Emission Factors'!$E$4*1000</f>
        <v>0</v>
      </c>
      <c r="O62" s="3"/>
      <c r="P62" s="30">
        <f>O62*'Emission Factors'!$E$4*1000</f>
        <v>0</v>
      </c>
      <c r="Q62" s="3"/>
      <c r="R62" s="30">
        <f>Q62*'Emission Factors'!$E$4*1000</f>
        <v>0</v>
      </c>
      <c r="S62" s="3"/>
      <c r="T62" s="30">
        <f>S62*'Emission Factors'!$E$4*1000</f>
        <v>0</v>
      </c>
      <c r="U62" s="3"/>
      <c r="V62" s="30">
        <f>U62*'Emission Factors'!$E$4*1000</f>
        <v>0</v>
      </c>
      <c r="W62" s="3"/>
      <c r="X62" s="30">
        <f>W62*'Emission Factors'!$E$4*1000</f>
        <v>0</v>
      </c>
      <c r="Y62" s="3"/>
      <c r="Z62" s="30">
        <f>Y62*'Emission Factors'!$E$4*1000</f>
        <v>0</v>
      </c>
      <c r="AA62" s="3"/>
      <c r="AB62" s="30">
        <f>AA62*'Emission Factors'!$E$4*1000</f>
        <v>0</v>
      </c>
      <c r="AC62" s="3"/>
      <c r="AD62" s="30">
        <f>AC62*'Emission Factors'!$E$4*1000</f>
        <v>0</v>
      </c>
      <c r="AE62" s="3"/>
      <c r="AF62" s="30">
        <f>AE62*'Emission Factors'!$E$4*1000</f>
        <v>0</v>
      </c>
      <c r="AG62" s="3"/>
      <c r="AH62" s="3"/>
      <c r="AI62" s="3"/>
      <c r="AJ62" s="3"/>
    </row>
    <row r="63" spans="1:36" ht="30" x14ac:dyDescent="0.25">
      <c r="A63" s="48"/>
      <c r="B63" s="49"/>
      <c r="C63" s="57"/>
      <c r="D63" s="55"/>
      <c r="E63" s="8" t="s">
        <v>241</v>
      </c>
      <c r="F63" s="8" t="s">
        <v>104</v>
      </c>
      <c r="G63" s="21" t="s">
        <v>46</v>
      </c>
      <c r="H63" s="5" t="s">
        <v>330</v>
      </c>
      <c r="I63" s="3"/>
      <c r="J63" s="30">
        <f>I63*'Emission Factors'!$E$17*1000</f>
        <v>0</v>
      </c>
      <c r="K63" s="3"/>
      <c r="L63" s="30">
        <f>K63*'Emission Factors'!$E$17*1000</f>
        <v>0</v>
      </c>
      <c r="M63" s="3"/>
      <c r="N63" s="30">
        <f>M63*'Emission Factors'!$E$17*1000</f>
        <v>0</v>
      </c>
      <c r="O63" s="3"/>
      <c r="P63" s="30">
        <f>O63*'Emission Factors'!$E$17*1000</f>
        <v>0</v>
      </c>
      <c r="Q63" s="3"/>
      <c r="R63" s="30">
        <f>Q63*'Emission Factors'!$E$17*1000</f>
        <v>0</v>
      </c>
      <c r="S63" s="3"/>
      <c r="T63" s="30">
        <f>S63*'Emission Factors'!$E$17*1000</f>
        <v>0</v>
      </c>
      <c r="U63" s="3"/>
      <c r="V63" s="30">
        <f>U63*'Emission Factors'!$E$17*1000</f>
        <v>0</v>
      </c>
      <c r="W63" s="3"/>
      <c r="X63" s="30">
        <f>W63*'Emission Factors'!$E$17*1000</f>
        <v>0</v>
      </c>
      <c r="Y63" s="3"/>
      <c r="Z63" s="30">
        <f>Y63*'Emission Factors'!$E$17*1000</f>
        <v>0</v>
      </c>
      <c r="AA63" s="3"/>
      <c r="AB63" s="30">
        <f>AA63*'Emission Factors'!$E$17*1000</f>
        <v>0</v>
      </c>
      <c r="AC63" s="3"/>
      <c r="AD63" s="30">
        <f>AC63*'Emission Factors'!$E$17*1000</f>
        <v>0</v>
      </c>
      <c r="AE63" s="3"/>
      <c r="AF63" s="30">
        <f>AE63*'Emission Factors'!$E$17*1000</f>
        <v>0</v>
      </c>
      <c r="AG63" s="3"/>
      <c r="AH63" s="3"/>
      <c r="AI63" s="3"/>
      <c r="AJ63" s="3"/>
    </row>
    <row r="64" spans="1:36" ht="15" customHeight="1" x14ac:dyDescent="0.25">
      <c r="A64" s="48"/>
      <c r="B64" s="49"/>
      <c r="C64" s="57"/>
      <c r="D64" s="55"/>
      <c r="E64" s="8" t="s">
        <v>242</v>
      </c>
      <c r="F64" s="8" t="s">
        <v>105</v>
      </c>
      <c r="G64" s="21" t="s">
        <v>46</v>
      </c>
      <c r="H64" s="5" t="s">
        <v>331</v>
      </c>
      <c r="I64" s="3"/>
      <c r="J64" s="30">
        <f>I64*'Emission Factors'!$E$14*1000</f>
        <v>0</v>
      </c>
      <c r="K64" s="3"/>
      <c r="L64" s="30">
        <f>K64*'Emission Factors'!$E$14*1000</f>
        <v>0</v>
      </c>
      <c r="M64" s="3"/>
      <c r="N64" s="30">
        <f>M64*'Emission Factors'!$E$14*1000</f>
        <v>0</v>
      </c>
      <c r="O64" s="3"/>
      <c r="P64" s="30">
        <f>O64*'Emission Factors'!$E$14*1000</f>
        <v>0</v>
      </c>
      <c r="Q64" s="3"/>
      <c r="R64" s="30">
        <f>Q64*'Emission Factors'!$E$14*1000</f>
        <v>0</v>
      </c>
      <c r="S64" s="3"/>
      <c r="T64" s="30">
        <f>S64*'Emission Factors'!$E$14*1000</f>
        <v>0</v>
      </c>
      <c r="U64" s="3"/>
      <c r="V64" s="30">
        <f>U64*'Emission Factors'!$E$14*1000</f>
        <v>0</v>
      </c>
      <c r="W64" s="3"/>
      <c r="X64" s="30">
        <f>W64*'Emission Factors'!$E$14*1000</f>
        <v>0</v>
      </c>
      <c r="Y64" s="3"/>
      <c r="Z64" s="30">
        <f>Y64*'Emission Factors'!$E$14*1000</f>
        <v>0</v>
      </c>
      <c r="AA64" s="3"/>
      <c r="AB64" s="30">
        <f>AA64*'Emission Factors'!$E$14*1000</f>
        <v>0</v>
      </c>
      <c r="AC64" s="3"/>
      <c r="AD64" s="30">
        <f>AC64*'Emission Factors'!$E$14*1000</f>
        <v>0</v>
      </c>
      <c r="AE64" s="3"/>
      <c r="AF64" s="30">
        <f>AE64*'Emission Factors'!$E$14*1000</f>
        <v>0</v>
      </c>
      <c r="AG64" s="3"/>
      <c r="AH64" s="3"/>
      <c r="AI64" s="3"/>
      <c r="AJ64" s="3"/>
    </row>
    <row r="65" spans="1:36" ht="15" customHeight="1" x14ac:dyDescent="0.25">
      <c r="A65" s="48"/>
      <c r="B65" s="49"/>
      <c r="C65" s="57"/>
      <c r="D65" s="55"/>
      <c r="E65" s="8" t="s">
        <v>243</v>
      </c>
      <c r="F65" s="8" t="s">
        <v>106</v>
      </c>
      <c r="G65" s="21" t="s">
        <v>46</v>
      </c>
      <c r="H65" s="5" t="s">
        <v>332</v>
      </c>
      <c r="I65" s="3"/>
      <c r="J65" s="30">
        <f>I65*'Emission Factors'!$E$15</f>
        <v>0</v>
      </c>
      <c r="K65" s="3"/>
      <c r="L65" s="30">
        <f>K65*'Emission Factors'!$E$15</f>
        <v>0</v>
      </c>
      <c r="M65" s="3"/>
      <c r="N65" s="30">
        <f>M65*'Emission Factors'!$E$15</f>
        <v>0</v>
      </c>
      <c r="O65" s="3"/>
      <c r="P65" s="30">
        <f>O65*'Emission Factors'!$E$15</f>
        <v>0</v>
      </c>
      <c r="Q65" s="3"/>
      <c r="R65" s="30">
        <f>Q65*'Emission Factors'!$E$15</f>
        <v>0</v>
      </c>
      <c r="S65" s="3"/>
      <c r="T65" s="30">
        <f>S65*'Emission Factors'!$E$15</f>
        <v>0</v>
      </c>
      <c r="U65" s="3"/>
      <c r="V65" s="30">
        <f>U65*'Emission Factors'!$E$15</f>
        <v>0</v>
      </c>
      <c r="W65" s="3"/>
      <c r="X65" s="30">
        <f>W65*'Emission Factors'!$E$15</f>
        <v>0</v>
      </c>
      <c r="Y65" s="3"/>
      <c r="Z65" s="30">
        <f>Y65*'Emission Factors'!$E$15</f>
        <v>0</v>
      </c>
      <c r="AA65" s="3"/>
      <c r="AB65" s="30">
        <f>AA65*'Emission Factors'!$E$15</f>
        <v>0</v>
      </c>
      <c r="AC65" s="3"/>
      <c r="AD65" s="30">
        <f>AC65*'Emission Factors'!$E$15</f>
        <v>0</v>
      </c>
      <c r="AE65" s="3"/>
      <c r="AF65" s="30">
        <f>AE65*'Emission Factors'!$E$15</f>
        <v>0</v>
      </c>
      <c r="AG65" s="3"/>
      <c r="AH65" s="3"/>
      <c r="AI65" s="3"/>
      <c r="AJ65" s="3"/>
    </row>
    <row r="66" spans="1:36" ht="15" customHeight="1" x14ac:dyDescent="0.25">
      <c r="A66" s="48"/>
      <c r="B66" s="49"/>
      <c r="C66" s="57">
        <v>8.1999999999999993</v>
      </c>
      <c r="D66" s="55" t="s">
        <v>107</v>
      </c>
      <c r="E66" s="8" t="s">
        <v>244</v>
      </c>
      <c r="F66" s="8" t="s">
        <v>108</v>
      </c>
      <c r="G66" s="21" t="s">
        <v>46</v>
      </c>
      <c r="H66" s="56" t="s">
        <v>109</v>
      </c>
      <c r="I66" s="3"/>
      <c r="J66" s="30">
        <f>I66*'Emission Factors'!$E$27*1000</f>
        <v>0</v>
      </c>
      <c r="K66" s="3"/>
      <c r="L66" s="30">
        <f>K66*'Emission Factors'!$E$27*1000</f>
        <v>0</v>
      </c>
      <c r="M66" s="3"/>
      <c r="N66" s="30">
        <f>M66*'Emission Factors'!$E$27*1000</f>
        <v>0</v>
      </c>
      <c r="O66" s="3"/>
      <c r="P66" s="30">
        <f>O66*'Emission Factors'!$E$27*1000</f>
        <v>0</v>
      </c>
      <c r="Q66" s="3"/>
      <c r="R66" s="30">
        <f>Q66*'Emission Factors'!$E$27*1000</f>
        <v>0</v>
      </c>
      <c r="S66" s="3"/>
      <c r="T66" s="30">
        <f>S66*'Emission Factors'!$E$27*1000</f>
        <v>0</v>
      </c>
      <c r="U66" s="3"/>
      <c r="V66" s="30">
        <f>U66*'Emission Factors'!$E$27*1000</f>
        <v>0</v>
      </c>
      <c r="W66" s="3"/>
      <c r="X66" s="30">
        <f>W66*'Emission Factors'!$E$27*1000</f>
        <v>0</v>
      </c>
      <c r="Y66" s="3"/>
      <c r="Z66" s="30">
        <f>Y66*'Emission Factors'!$E$27*1000</f>
        <v>0</v>
      </c>
      <c r="AA66" s="3"/>
      <c r="AB66" s="30">
        <f>AA66*'Emission Factors'!$E$27*1000</f>
        <v>0</v>
      </c>
      <c r="AC66" s="3"/>
      <c r="AD66" s="30">
        <f>AC66*'Emission Factors'!$E$27*1000</f>
        <v>0</v>
      </c>
      <c r="AE66" s="3"/>
      <c r="AF66" s="30">
        <f>AE66*'Emission Factors'!$E$27*1000</f>
        <v>0</v>
      </c>
      <c r="AG66" s="3"/>
      <c r="AH66" s="3"/>
      <c r="AI66" s="3"/>
      <c r="AJ66" s="3"/>
    </row>
    <row r="67" spans="1:36" ht="15" customHeight="1" x14ac:dyDescent="0.25">
      <c r="A67" s="48"/>
      <c r="B67" s="49"/>
      <c r="C67" s="57"/>
      <c r="D67" s="55"/>
      <c r="E67" s="8" t="s">
        <v>245</v>
      </c>
      <c r="F67" s="8" t="s">
        <v>110</v>
      </c>
      <c r="G67" s="21" t="s">
        <v>46</v>
      </c>
      <c r="H67" s="56"/>
      <c r="I67" s="3"/>
      <c r="J67" s="30">
        <f>I67*'Emission Factors'!$E$16*1000</f>
        <v>0</v>
      </c>
      <c r="K67" s="3"/>
      <c r="L67" s="30">
        <f>K67*'Emission Factors'!$E$16*1000</f>
        <v>0</v>
      </c>
      <c r="M67" s="3"/>
      <c r="N67" s="30">
        <f>M67*'Emission Factors'!$E$16*1000</f>
        <v>0</v>
      </c>
      <c r="O67" s="3"/>
      <c r="P67" s="30">
        <f>O67*'Emission Factors'!$E$16*1000</f>
        <v>0</v>
      </c>
      <c r="Q67" s="3"/>
      <c r="R67" s="30">
        <f>Q67*'Emission Factors'!$E$16*1000</f>
        <v>0</v>
      </c>
      <c r="S67" s="3"/>
      <c r="T67" s="30">
        <f>S67*'Emission Factors'!$E$16*1000</f>
        <v>0</v>
      </c>
      <c r="U67" s="3"/>
      <c r="V67" s="30">
        <f>U67*'Emission Factors'!$E$16*1000</f>
        <v>0</v>
      </c>
      <c r="W67" s="3"/>
      <c r="X67" s="30">
        <f>W67*'Emission Factors'!$E$16*1000</f>
        <v>0</v>
      </c>
      <c r="Y67" s="3"/>
      <c r="Z67" s="30">
        <f>Y67*'Emission Factors'!$E$16*1000</f>
        <v>0</v>
      </c>
      <c r="AA67" s="3"/>
      <c r="AB67" s="30">
        <f>AA67*'Emission Factors'!$E$16*1000</f>
        <v>0</v>
      </c>
      <c r="AC67" s="3"/>
      <c r="AD67" s="30">
        <f>AC67*'Emission Factors'!$E$16*1000</f>
        <v>0</v>
      </c>
      <c r="AE67" s="3"/>
      <c r="AF67" s="30">
        <f>AE67*'Emission Factors'!$E$16*1000</f>
        <v>0</v>
      </c>
      <c r="AG67" s="3"/>
      <c r="AH67" s="3"/>
      <c r="AI67" s="3"/>
      <c r="AJ67" s="3"/>
    </row>
    <row r="68" spans="1:36" ht="15" customHeight="1" x14ac:dyDescent="0.25">
      <c r="A68" s="48"/>
      <c r="B68" s="49"/>
      <c r="C68" s="57"/>
      <c r="D68" s="55"/>
      <c r="E68" s="8" t="s">
        <v>246</v>
      </c>
      <c r="F68" s="8" t="s">
        <v>111</v>
      </c>
      <c r="G68" s="21" t="s">
        <v>46</v>
      </c>
      <c r="H68" s="56"/>
      <c r="I68" s="3"/>
      <c r="J68" s="30">
        <f>I68*'Emission Factors'!$E$11*1000</f>
        <v>0</v>
      </c>
      <c r="K68" s="3"/>
      <c r="L68" s="30">
        <f>K68*'Emission Factors'!$E$11*1000</f>
        <v>0</v>
      </c>
      <c r="M68" s="3"/>
      <c r="N68" s="30">
        <f>M68*'Emission Factors'!$E$11*1000</f>
        <v>0</v>
      </c>
      <c r="O68" s="3"/>
      <c r="P68" s="30">
        <f>O68*'Emission Factors'!$E$11*1000</f>
        <v>0</v>
      </c>
      <c r="Q68" s="3"/>
      <c r="R68" s="30">
        <f>Q68*'Emission Factors'!$E$11*1000</f>
        <v>0</v>
      </c>
      <c r="S68" s="3"/>
      <c r="T68" s="30">
        <f>S68*'Emission Factors'!$E$11*1000</f>
        <v>0</v>
      </c>
      <c r="U68" s="3"/>
      <c r="V68" s="30">
        <f>U68*'Emission Factors'!$E$11*1000</f>
        <v>0</v>
      </c>
      <c r="W68" s="3"/>
      <c r="X68" s="30">
        <f>W68*'Emission Factors'!$E$11*1000</f>
        <v>0</v>
      </c>
      <c r="Y68" s="3"/>
      <c r="Z68" s="30">
        <f>Y68*'Emission Factors'!$E$11*1000</f>
        <v>0</v>
      </c>
      <c r="AA68" s="3"/>
      <c r="AB68" s="30">
        <f>AA68*'Emission Factors'!$E$11*1000</f>
        <v>0</v>
      </c>
      <c r="AC68" s="3"/>
      <c r="AD68" s="30">
        <f>AC68*'Emission Factors'!$E$11*1000</f>
        <v>0</v>
      </c>
      <c r="AE68" s="3"/>
      <c r="AF68" s="30">
        <f>AE68*'Emission Factors'!$E$11*1000</f>
        <v>0</v>
      </c>
      <c r="AG68" s="3"/>
      <c r="AH68" s="3"/>
      <c r="AI68" s="3"/>
      <c r="AJ68" s="3"/>
    </row>
    <row r="69" spans="1:36" ht="15" customHeight="1" x14ac:dyDescent="0.25">
      <c r="A69" s="48"/>
      <c r="B69" s="49"/>
      <c r="C69" s="57">
        <v>8.3000000000000007</v>
      </c>
      <c r="D69" s="55" t="s">
        <v>112</v>
      </c>
      <c r="E69" s="8" t="s">
        <v>247</v>
      </c>
      <c r="F69" s="8" t="s">
        <v>45</v>
      </c>
      <c r="G69" s="21" t="s">
        <v>103</v>
      </c>
      <c r="H69" s="5" t="s">
        <v>113</v>
      </c>
      <c r="I69" s="3"/>
      <c r="J69" s="42" t="e">
        <f>VLOOKUP(_xlfn.CONCAT(I70,I71),'Emission Factors'!$C$2:$E$43,3,0)*I69*'Emission Factors'!$K$3</f>
        <v>#N/A</v>
      </c>
      <c r="K69" s="3"/>
      <c r="L69" s="42" t="e">
        <f>VLOOKUP(_xlfn.CONCAT(K70,K71),'Emission Factors'!$C$2:$E$43,3,0)*K69*'Emission Factors'!$K$3</f>
        <v>#N/A</v>
      </c>
      <c r="M69" s="3"/>
      <c r="N69" s="42" t="e">
        <f>VLOOKUP(_xlfn.CONCAT(M70,M71),'Emission Factors'!$C$2:$E$43,3,0)*M69*'Emission Factors'!$K$3</f>
        <v>#N/A</v>
      </c>
      <c r="O69" s="3"/>
      <c r="P69" s="42" t="e">
        <f>VLOOKUP(_xlfn.CONCAT(O70,O71),'Emission Factors'!$C$2:$E$43,3,0)*O69*'Emission Factors'!$K$3</f>
        <v>#N/A</v>
      </c>
      <c r="Q69" s="3"/>
      <c r="R69" s="42" t="e">
        <f>VLOOKUP(_xlfn.CONCAT(Q70,Q71),'Emission Factors'!$C$2:$E$43,3,0)*Q69*'Emission Factors'!$K$3</f>
        <v>#N/A</v>
      </c>
      <c r="S69" s="3"/>
      <c r="T69" s="42" t="e">
        <f>VLOOKUP(_xlfn.CONCAT(S70,S71),'Emission Factors'!$C$2:$E$43,3,0)*S69*'Emission Factors'!$K$3</f>
        <v>#N/A</v>
      </c>
      <c r="U69" s="3"/>
      <c r="V69" s="42" t="e">
        <f>VLOOKUP(_xlfn.CONCAT(U70,U71),'Emission Factors'!$C$2:$E$43,3,0)*U69*'Emission Factors'!$K$3</f>
        <v>#N/A</v>
      </c>
      <c r="W69" s="3"/>
      <c r="X69" s="42" t="e">
        <f>VLOOKUP(_xlfn.CONCAT(W70,W71),'Emission Factors'!$C$2:$E$43,3,0)*W69*'Emission Factors'!$K$3</f>
        <v>#N/A</v>
      </c>
      <c r="Y69" s="3"/>
      <c r="Z69" s="42" t="e">
        <f>VLOOKUP(_xlfn.CONCAT(Y70,Y71),'Emission Factors'!$C$2:$E$43,3,0)*Y69*'Emission Factors'!$K$3</f>
        <v>#N/A</v>
      </c>
      <c r="AA69" s="3"/>
      <c r="AB69" s="42" t="e">
        <f>VLOOKUP(_xlfn.CONCAT(AA70,AA71),'Emission Factors'!$C$2:$E$43,3,0)*AA69*'Emission Factors'!$K$3</f>
        <v>#N/A</v>
      </c>
      <c r="AC69" s="3"/>
      <c r="AD69" s="42" t="e">
        <f>VLOOKUP(_xlfn.CONCAT(AC70,AC71),'Emission Factors'!$C$2:$E$43,3,0)*AC69*'Emission Factors'!$K$3</f>
        <v>#N/A</v>
      </c>
      <c r="AE69" s="3"/>
      <c r="AF69" s="42" t="e">
        <f>VLOOKUP(_xlfn.CONCAT(AE70,AE71),'Emission Factors'!$C$2:$E$43,3,0)*AE69*'Emission Factors'!$K$3</f>
        <v>#N/A</v>
      </c>
      <c r="AG69" s="3"/>
      <c r="AH69" s="3"/>
      <c r="AI69" s="3"/>
      <c r="AJ69" s="3"/>
    </row>
    <row r="70" spans="1:36" ht="15" customHeight="1" x14ac:dyDescent="0.25">
      <c r="A70" s="48"/>
      <c r="B70" s="49"/>
      <c r="C70" s="57"/>
      <c r="D70" s="55"/>
      <c r="E70" s="8" t="s">
        <v>248</v>
      </c>
      <c r="F70" s="8" t="s">
        <v>115</v>
      </c>
      <c r="G70" s="21" t="s">
        <v>368</v>
      </c>
      <c r="H70" s="5" t="s">
        <v>404</v>
      </c>
      <c r="I70" s="3"/>
      <c r="J70" s="31"/>
      <c r="K70" s="3"/>
      <c r="L70" s="31"/>
      <c r="M70" s="3"/>
      <c r="N70" s="31"/>
      <c r="O70" s="3"/>
      <c r="P70" s="31"/>
      <c r="Q70" s="3"/>
      <c r="R70" s="31"/>
      <c r="S70" s="3"/>
      <c r="T70" s="31"/>
      <c r="U70" s="3"/>
      <c r="V70" s="31"/>
      <c r="W70" s="3"/>
      <c r="X70" s="31"/>
      <c r="Y70" s="3"/>
      <c r="Z70" s="31"/>
      <c r="AA70" s="3"/>
      <c r="AB70" s="31"/>
      <c r="AC70" s="3"/>
      <c r="AD70" s="31"/>
      <c r="AE70" s="3"/>
      <c r="AF70" s="31"/>
      <c r="AG70" s="3"/>
      <c r="AH70" s="3"/>
      <c r="AI70" s="3"/>
      <c r="AJ70" s="3"/>
    </row>
    <row r="71" spans="1:36" ht="15" customHeight="1" x14ac:dyDescent="0.25">
      <c r="A71" s="48"/>
      <c r="B71" s="49"/>
      <c r="C71" s="57"/>
      <c r="D71" s="55"/>
      <c r="E71" s="8" t="s">
        <v>249</v>
      </c>
      <c r="F71" s="8" t="s">
        <v>116</v>
      </c>
      <c r="G71" s="21" t="s">
        <v>114</v>
      </c>
      <c r="H71" s="5" t="s">
        <v>117</v>
      </c>
      <c r="I71" s="39"/>
      <c r="J71" s="31"/>
      <c r="K71" s="39"/>
      <c r="L71" s="31"/>
      <c r="M71" s="39"/>
      <c r="N71" s="31"/>
      <c r="O71" s="39"/>
      <c r="P71" s="31"/>
      <c r="Q71" s="39"/>
      <c r="R71" s="31"/>
      <c r="S71" s="39"/>
      <c r="T71" s="31"/>
      <c r="U71" s="39"/>
      <c r="V71" s="31"/>
      <c r="W71" s="39"/>
      <c r="X71" s="31"/>
      <c r="Y71" s="39"/>
      <c r="Z71" s="31"/>
      <c r="AA71" s="39"/>
      <c r="AB71" s="31"/>
      <c r="AC71" s="39"/>
      <c r="AD71" s="31"/>
      <c r="AE71" s="39"/>
      <c r="AF71" s="31"/>
      <c r="AG71" s="3"/>
      <c r="AH71" s="3"/>
      <c r="AI71" s="3"/>
      <c r="AJ71" s="3"/>
    </row>
    <row r="72" spans="1:36" ht="15" customHeight="1" x14ac:dyDescent="0.25">
      <c r="A72" s="48"/>
      <c r="B72" s="49"/>
      <c r="C72" s="57">
        <v>8.4</v>
      </c>
      <c r="D72" s="55" t="s">
        <v>179</v>
      </c>
      <c r="E72" s="8" t="s">
        <v>250</v>
      </c>
      <c r="F72" s="8" t="s">
        <v>45</v>
      </c>
      <c r="G72" s="21" t="s">
        <v>103</v>
      </c>
      <c r="H72" s="5" t="s">
        <v>113</v>
      </c>
      <c r="I72" s="3"/>
      <c r="J72" s="42" t="e">
        <f>VLOOKUP(_xlfn.CONCAT(I73,I74),'Emission Factors'!$C$2:$E$43,3,0)*I72*'Emission Factors'!$K$3</f>
        <v>#N/A</v>
      </c>
      <c r="K72" s="3"/>
      <c r="L72" s="42" t="e">
        <f>VLOOKUP(_xlfn.CONCAT(K73,K74),'Emission Factors'!$C$2:$E$43,3,0)*K72*'Emission Factors'!$K$3</f>
        <v>#N/A</v>
      </c>
      <c r="M72" s="3"/>
      <c r="N72" s="42" t="e">
        <f>VLOOKUP(_xlfn.CONCAT(M73,M74),'Emission Factors'!$C$2:$E$43,3,0)*M72*'Emission Factors'!$K$3</f>
        <v>#N/A</v>
      </c>
      <c r="O72" s="3"/>
      <c r="P72" s="42" t="e">
        <f>VLOOKUP(_xlfn.CONCAT(O73,O74),'Emission Factors'!$C$2:$E$43,3,0)*O72*'Emission Factors'!$K$3</f>
        <v>#N/A</v>
      </c>
      <c r="Q72" s="3"/>
      <c r="R72" s="42" t="e">
        <f>VLOOKUP(_xlfn.CONCAT(Q73,Q74),'Emission Factors'!$C$2:$E$43,3,0)*Q72*'Emission Factors'!$K$3</f>
        <v>#N/A</v>
      </c>
      <c r="S72" s="3"/>
      <c r="T72" s="42" t="e">
        <f>VLOOKUP(_xlfn.CONCAT(S73,S74),'Emission Factors'!$C$2:$E$43,3,0)*S72*'Emission Factors'!$K$3</f>
        <v>#N/A</v>
      </c>
      <c r="U72" s="3"/>
      <c r="V72" s="42" t="e">
        <f>VLOOKUP(_xlfn.CONCAT(U73,U74),'Emission Factors'!$C$2:$E$43,3,0)*U72*'Emission Factors'!$K$3</f>
        <v>#N/A</v>
      </c>
      <c r="W72" s="3"/>
      <c r="X72" s="42" t="e">
        <f>VLOOKUP(_xlfn.CONCAT(W73,W74),'Emission Factors'!$C$2:$E$43,3,0)*W72*'Emission Factors'!$K$3</f>
        <v>#N/A</v>
      </c>
      <c r="Y72" s="3"/>
      <c r="Z72" s="42" t="e">
        <f>VLOOKUP(_xlfn.CONCAT(Y73,Y74),'Emission Factors'!$C$2:$E$43,3,0)*Y72*'Emission Factors'!$K$3</f>
        <v>#N/A</v>
      </c>
      <c r="AA72" s="3"/>
      <c r="AB72" s="42" t="e">
        <f>VLOOKUP(_xlfn.CONCAT(AA73,AA74),'Emission Factors'!$C$2:$E$43,3,0)*AA72*'Emission Factors'!$K$3</f>
        <v>#N/A</v>
      </c>
      <c r="AC72" s="3"/>
      <c r="AD72" s="42" t="e">
        <f>VLOOKUP(_xlfn.CONCAT(AC73,AC74),'Emission Factors'!$C$2:$E$43,3,0)*AC72*'Emission Factors'!$K$3</f>
        <v>#N/A</v>
      </c>
      <c r="AE72" s="3"/>
      <c r="AF72" s="42" t="e">
        <f>VLOOKUP(_xlfn.CONCAT(AE73,AE74),'Emission Factors'!$C$2:$E$43,3,0)*AE72*'Emission Factors'!$K$3</f>
        <v>#N/A</v>
      </c>
      <c r="AG72" s="3"/>
      <c r="AH72" s="3"/>
      <c r="AI72" s="3"/>
      <c r="AJ72" s="3"/>
    </row>
    <row r="73" spans="1:36" ht="15" customHeight="1" x14ac:dyDescent="0.25">
      <c r="A73" s="48"/>
      <c r="B73" s="49"/>
      <c r="C73" s="57"/>
      <c r="D73" s="55"/>
      <c r="E73" s="8" t="s">
        <v>251</v>
      </c>
      <c r="F73" s="8" t="s">
        <v>115</v>
      </c>
      <c r="G73" s="21" t="s">
        <v>368</v>
      </c>
      <c r="H73" s="5" t="s">
        <v>404</v>
      </c>
      <c r="I73" s="3"/>
      <c r="J73" s="31"/>
      <c r="K73" s="3"/>
      <c r="L73" s="31"/>
      <c r="M73" s="3"/>
      <c r="N73" s="31"/>
      <c r="O73" s="3"/>
      <c r="P73" s="31"/>
      <c r="Q73" s="3"/>
      <c r="R73" s="31"/>
      <c r="S73" s="3"/>
      <c r="T73" s="31"/>
      <c r="U73" s="3"/>
      <c r="V73" s="31"/>
      <c r="W73" s="3"/>
      <c r="X73" s="31"/>
      <c r="Y73" s="3"/>
      <c r="Z73" s="31"/>
      <c r="AA73" s="3"/>
      <c r="AB73" s="31"/>
      <c r="AC73" s="3"/>
      <c r="AD73" s="31"/>
      <c r="AE73" s="3"/>
      <c r="AF73" s="31"/>
      <c r="AG73" s="3"/>
      <c r="AH73" s="3"/>
      <c r="AI73" s="3"/>
      <c r="AJ73" s="3"/>
    </row>
    <row r="74" spans="1:36" ht="15" customHeight="1" x14ac:dyDescent="0.25">
      <c r="A74" s="48"/>
      <c r="B74" s="49"/>
      <c r="C74" s="57"/>
      <c r="D74" s="55"/>
      <c r="E74" s="8" t="s">
        <v>252</v>
      </c>
      <c r="F74" s="8" t="s">
        <v>116</v>
      </c>
      <c r="G74" s="21" t="s">
        <v>114</v>
      </c>
      <c r="H74" s="5" t="s">
        <v>117</v>
      </c>
      <c r="I74" s="39"/>
      <c r="J74" s="31"/>
      <c r="K74" s="39"/>
      <c r="L74" s="31"/>
      <c r="M74" s="39"/>
      <c r="N74" s="31"/>
      <c r="O74" s="39"/>
      <c r="P74" s="31"/>
      <c r="Q74" s="39"/>
      <c r="R74" s="31"/>
      <c r="S74" s="39"/>
      <c r="T74" s="31"/>
      <c r="U74" s="39"/>
      <c r="V74" s="31"/>
      <c r="W74" s="39"/>
      <c r="X74" s="31"/>
      <c r="Y74" s="39"/>
      <c r="Z74" s="31"/>
      <c r="AA74" s="39"/>
      <c r="AB74" s="31"/>
      <c r="AC74" s="39"/>
      <c r="AD74" s="31"/>
      <c r="AE74" s="39"/>
      <c r="AF74" s="31"/>
      <c r="AG74" s="3"/>
      <c r="AH74" s="3"/>
      <c r="AI74" s="3"/>
      <c r="AJ74" s="3"/>
    </row>
    <row r="75" spans="1:36" ht="15" customHeight="1" x14ac:dyDescent="0.25">
      <c r="A75" s="48"/>
      <c r="B75" s="49"/>
      <c r="C75" s="57">
        <v>8.5</v>
      </c>
      <c r="D75" s="55" t="s">
        <v>180</v>
      </c>
      <c r="E75" s="8" t="s">
        <v>253</v>
      </c>
      <c r="F75" s="8" t="s">
        <v>45</v>
      </c>
      <c r="G75" s="21" t="s">
        <v>103</v>
      </c>
      <c r="H75" s="5" t="s">
        <v>113</v>
      </c>
      <c r="I75" s="3"/>
      <c r="J75" s="42" t="e">
        <f>VLOOKUP(_xlfn.CONCAT(I76,I77),'Emission Factors'!$C$2:$E$43,3,0)*I75*'Emission Factors'!$K$3</f>
        <v>#N/A</v>
      </c>
      <c r="K75" s="3"/>
      <c r="L75" s="42" t="e">
        <f>VLOOKUP(_xlfn.CONCAT(K76,K77),'Emission Factors'!$C$2:$E$43,3,0)*K75*'Emission Factors'!$K$3</f>
        <v>#N/A</v>
      </c>
      <c r="M75" s="3"/>
      <c r="N75" s="42" t="e">
        <f>VLOOKUP(_xlfn.CONCAT(M76,M77),'Emission Factors'!$C$2:$E$43,3,0)*M75*'Emission Factors'!$K$3</f>
        <v>#N/A</v>
      </c>
      <c r="O75" s="3"/>
      <c r="P75" s="42" t="e">
        <f>VLOOKUP(_xlfn.CONCAT(O76,O77),'Emission Factors'!$C$2:$E$43,3,0)*O75*'Emission Factors'!$K$3</f>
        <v>#N/A</v>
      </c>
      <c r="Q75" s="3"/>
      <c r="R75" s="42" t="e">
        <f>VLOOKUP(_xlfn.CONCAT(Q76,Q77),'Emission Factors'!$C$2:$E$43,3,0)*Q75*'Emission Factors'!$K$3</f>
        <v>#N/A</v>
      </c>
      <c r="S75" s="3"/>
      <c r="T75" s="42" t="e">
        <f>VLOOKUP(_xlfn.CONCAT(S76,S77),'Emission Factors'!$C$2:$E$43,3,0)*S75*'Emission Factors'!$K$3</f>
        <v>#N/A</v>
      </c>
      <c r="U75" s="3"/>
      <c r="V75" s="42" t="e">
        <f>VLOOKUP(_xlfn.CONCAT(U76,U77),'Emission Factors'!$C$2:$E$43,3,0)*U75*'Emission Factors'!$K$3</f>
        <v>#N/A</v>
      </c>
      <c r="W75" s="3"/>
      <c r="X75" s="42" t="e">
        <f>VLOOKUP(_xlfn.CONCAT(W76,W77),'Emission Factors'!$C$2:$E$43,3,0)*W75*'Emission Factors'!$K$3</f>
        <v>#N/A</v>
      </c>
      <c r="Y75" s="3"/>
      <c r="Z75" s="42" t="e">
        <f>VLOOKUP(_xlfn.CONCAT(Y76,Y77),'Emission Factors'!$C$2:$E$43,3,0)*Y75*'Emission Factors'!$K$3</f>
        <v>#N/A</v>
      </c>
      <c r="AA75" s="3"/>
      <c r="AB75" s="42" t="e">
        <f>VLOOKUP(_xlfn.CONCAT(AA76,AA77),'Emission Factors'!$C$2:$E$43,3,0)*AA75*'Emission Factors'!$K$3</f>
        <v>#N/A</v>
      </c>
      <c r="AC75" s="3"/>
      <c r="AD75" s="42" t="e">
        <f>VLOOKUP(_xlfn.CONCAT(AC76,AC77),'Emission Factors'!$C$2:$E$43,3,0)*AC75*'Emission Factors'!$K$3</f>
        <v>#N/A</v>
      </c>
      <c r="AE75" s="3"/>
      <c r="AF75" s="42" t="e">
        <f>VLOOKUP(_xlfn.CONCAT(AE76,AE77),'Emission Factors'!$C$2:$E$43,3,0)*AE75*'Emission Factors'!$K$3</f>
        <v>#N/A</v>
      </c>
      <c r="AG75" s="3"/>
      <c r="AH75" s="3"/>
      <c r="AI75" s="3"/>
      <c r="AJ75" s="3"/>
    </row>
    <row r="76" spans="1:36" ht="15" customHeight="1" x14ac:dyDescent="0.25">
      <c r="A76" s="48"/>
      <c r="B76" s="49"/>
      <c r="C76" s="57"/>
      <c r="D76" s="55"/>
      <c r="E76" s="8" t="s">
        <v>254</v>
      </c>
      <c r="F76" s="8" t="s">
        <v>115</v>
      </c>
      <c r="G76" s="21" t="s">
        <v>368</v>
      </c>
      <c r="H76" s="5" t="s">
        <v>404</v>
      </c>
      <c r="I76" s="3"/>
      <c r="J76" s="31"/>
      <c r="K76" s="3"/>
      <c r="L76" s="31"/>
      <c r="M76" s="3"/>
      <c r="N76" s="31"/>
      <c r="O76" s="3"/>
      <c r="P76" s="31"/>
      <c r="Q76" s="3"/>
      <c r="R76" s="31"/>
      <c r="S76" s="3"/>
      <c r="T76" s="31"/>
      <c r="U76" s="3"/>
      <c r="V76" s="31"/>
      <c r="W76" s="3"/>
      <c r="X76" s="31"/>
      <c r="Y76" s="3"/>
      <c r="Z76" s="31"/>
      <c r="AA76" s="3"/>
      <c r="AB76" s="31"/>
      <c r="AC76" s="3"/>
      <c r="AD76" s="31"/>
      <c r="AE76" s="3"/>
      <c r="AF76" s="31"/>
      <c r="AG76" s="3"/>
      <c r="AH76" s="3"/>
      <c r="AI76" s="3"/>
      <c r="AJ76" s="3"/>
    </row>
    <row r="77" spans="1:36" ht="15" customHeight="1" x14ac:dyDescent="0.25">
      <c r="A77" s="48"/>
      <c r="B77" s="49"/>
      <c r="C77" s="57"/>
      <c r="D77" s="55"/>
      <c r="E77" s="8" t="s">
        <v>255</v>
      </c>
      <c r="F77" s="8" t="s">
        <v>116</v>
      </c>
      <c r="G77" s="21" t="s">
        <v>114</v>
      </c>
      <c r="H77" s="5" t="s">
        <v>117</v>
      </c>
      <c r="I77" s="39"/>
      <c r="J77" s="31"/>
      <c r="K77" s="39"/>
      <c r="L77" s="31"/>
      <c r="M77" s="39"/>
      <c r="N77" s="31"/>
      <c r="O77" s="39"/>
      <c r="P77" s="31"/>
      <c r="Q77" s="39"/>
      <c r="R77" s="31"/>
      <c r="S77" s="39"/>
      <c r="T77" s="31"/>
      <c r="U77" s="39"/>
      <c r="V77" s="31"/>
      <c r="W77" s="39"/>
      <c r="X77" s="31"/>
      <c r="Y77" s="39"/>
      <c r="Z77" s="31"/>
      <c r="AA77" s="39"/>
      <c r="AB77" s="31"/>
      <c r="AC77" s="39"/>
      <c r="AD77" s="31"/>
      <c r="AE77" s="39"/>
      <c r="AF77" s="31"/>
      <c r="AG77" s="3"/>
      <c r="AH77" s="3"/>
      <c r="AI77" s="3"/>
      <c r="AJ77" s="3"/>
    </row>
    <row r="78" spans="1:36" ht="15" customHeight="1" x14ac:dyDescent="0.25">
      <c r="A78" s="48"/>
      <c r="B78" s="49"/>
      <c r="C78" s="57">
        <v>8.6</v>
      </c>
      <c r="D78" s="55" t="s">
        <v>181</v>
      </c>
      <c r="E78" s="8" t="s">
        <v>256</v>
      </c>
      <c r="F78" s="8" t="s">
        <v>45</v>
      </c>
      <c r="G78" s="21" t="s">
        <v>103</v>
      </c>
      <c r="H78" s="5" t="s">
        <v>113</v>
      </c>
      <c r="I78" s="3"/>
      <c r="J78" s="42" t="e">
        <f>VLOOKUP(_xlfn.CONCAT(I79,I80),'Emission Factors'!$C$2:$E$43,3,0)*I78*'Emission Factors'!$K$3</f>
        <v>#N/A</v>
      </c>
      <c r="K78" s="3"/>
      <c r="L78" s="42" t="e">
        <f>VLOOKUP(_xlfn.CONCAT(K79,K80),'Emission Factors'!$C$2:$E$43,3,0)*K78*'Emission Factors'!$K$3</f>
        <v>#N/A</v>
      </c>
      <c r="M78" s="3"/>
      <c r="N78" s="42" t="e">
        <f>VLOOKUP(_xlfn.CONCAT(M79,M80),'Emission Factors'!$C$2:$E$43,3,0)*M78*'Emission Factors'!$K$3</f>
        <v>#N/A</v>
      </c>
      <c r="O78" s="3"/>
      <c r="P78" s="42" t="e">
        <f>VLOOKUP(_xlfn.CONCAT(O79,O80),'Emission Factors'!$C$2:$E$43,3,0)*O78*'Emission Factors'!$K$3</f>
        <v>#N/A</v>
      </c>
      <c r="Q78" s="3"/>
      <c r="R78" s="42" t="e">
        <f>VLOOKUP(_xlfn.CONCAT(Q79,Q80),'Emission Factors'!$C$2:$E$43,3,0)*Q78*'Emission Factors'!$K$3</f>
        <v>#N/A</v>
      </c>
      <c r="S78" s="3"/>
      <c r="T78" s="42" t="e">
        <f>VLOOKUP(_xlfn.CONCAT(S79,S80),'Emission Factors'!$C$2:$E$43,3,0)*S78*'Emission Factors'!$K$3</f>
        <v>#N/A</v>
      </c>
      <c r="U78" s="3"/>
      <c r="V78" s="42" t="e">
        <f>VLOOKUP(_xlfn.CONCAT(U79,U80),'Emission Factors'!$C$2:$E$43,3,0)*U78*'Emission Factors'!$K$3</f>
        <v>#N/A</v>
      </c>
      <c r="W78" s="3"/>
      <c r="X78" s="42" t="e">
        <f>VLOOKUP(_xlfn.CONCAT(W79,W80),'Emission Factors'!$C$2:$E$43,3,0)*W78*'Emission Factors'!$K$3</f>
        <v>#N/A</v>
      </c>
      <c r="Y78" s="3"/>
      <c r="Z78" s="42" t="e">
        <f>VLOOKUP(_xlfn.CONCAT(Y79,Y80),'Emission Factors'!$C$2:$E$43,3,0)*Y78*'Emission Factors'!$K$3</f>
        <v>#N/A</v>
      </c>
      <c r="AA78" s="3"/>
      <c r="AB78" s="42" t="e">
        <f>VLOOKUP(_xlfn.CONCAT(AA79,AA80),'Emission Factors'!$C$2:$E$43,3,0)*AA78*'Emission Factors'!$K$3</f>
        <v>#N/A</v>
      </c>
      <c r="AC78" s="3"/>
      <c r="AD78" s="42" t="e">
        <f>VLOOKUP(_xlfn.CONCAT(AC79,AC80),'Emission Factors'!$C$2:$E$43,3,0)*AC78*'Emission Factors'!$K$3</f>
        <v>#N/A</v>
      </c>
      <c r="AE78" s="3"/>
      <c r="AF78" s="42" t="e">
        <f>VLOOKUP(_xlfn.CONCAT(AE79,AE80),'Emission Factors'!$C$2:$E$43,3,0)*AE78*'Emission Factors'!$K$3</f>
        <v>#N/A</v>
      </c>
      <c r="AG78" s="3"/>
      <c r="AH78" s="3"/>
      <c r="AI78" s="3"/>
      <c r="AJ78" s="3"/>
    </row>
    <row r="79" spans="1:36" ht="15" customHeight="1" x14ac:dyDescent="0.25">
      <c r="A79" s="48"/>
      <c r="B79" s="49"/>
      <c r="C79" s="57"/>
      <c r="D79" s="55"/>
      <c r="E79" s="8" t="s">
        <v>257</v>
      </c>
      <c r="F79" s="8" t="s">
        <v>115</v>
      </c>
      <c r="G79" s="21" t="s">
        <v>368</v>
      </c>
      <c r="H79" s="5" t="s">
        <v>404</v>
      </c>
      <c r="I79" s="3"/>
      <c r="J79" s="31"/>
      <c r="K79" s="3"/>
      <c r="L79" s="31"/>
      <c r="M79" s="3"/>
      <c r="N79" s="31"/>
      <c r="O79" s="3"/>
      <c r="P79" s="31"/>
      <c r="Q79" s="3"/>
      <c r="R79" s="31"/>
      <c r="S79" s="3"/>
      <c r="T79" s="31"/>
      <c r="U79" s="3"/>
      <c r="V79" s="31"/>
      <c r="W79" s="3"/>
      <c r="X79" s="31"/>
      <c r="Y79" s="3"/>
      <c r="Z79" s="31"/>
      <c r="AA79" s="3"/>
      <c r="AB79" s="31"/>
      <c r="AC79" s="3"/>
      <c r="AD79" s="31"/>
      <c r="AE79" s="3"/>
      <c r="AF79" s="31"/>
      <c r="AG79" s="3"/>
      <c r="AH79" s="3"/>
      <c r="AI79" s="3"/>
      <c r="AJ79" s="3"/>
    </row>
    <row r="80" spans="1:36" ht="15" customHeight="1" x14ac:dyDescent="0.25">
      <c r="A80" s="48"/>
      <c r="B80" s="49"/>
      <c r="C80" s="57"/>
      <c r="D80" s="55"/>
      <c r="E80" s="8" t="s">
        <v>258</v>
      </c>
      <c r="F80" s="8" t="s">
        <v>116</v>
      </c>
      <c r="G80" s="21" t="s">
        <v>114</v>
      </c>
      <c r="H80" s="5" t="s">
        <v>117</v>
      </c>
      <c r="I80" s="39"/>
      <c r="J80" s="31"/>
      <c r="K80" s="39"/>
      <c r="L80" s="31"/>
      <c r="M80" s="39"/>
      <c r="N80" s="31"/>
      <c r="O80" s="39"/>
      <c r="P80" s="31"/>
      <c r="Q80" s="39"/>
      <c r="R80" s="31"/>
      <c r="S80" s="39"/>
      <c r="T80" s="31"/>
      <c r="U80" s="39"/>
      <c r="V80" s="31"/>
      <c r="W80" s="39"/>
      <c r="X80" s="31"/>
      <c r="Y80" s="39"/>
      <c r="Z80" s="31"/>
      <c r="AA80" s="39"/>
      <c r="AB80" s="31"/>
      <c r="AC80" s="39"/>
      <c r="AD80" s="31"/>
      <c r="AE80" s="39"/>
      <c r="AF80" s="31"/>
      <c r="AG80" s="3"/>
      <c r="AH80" s="3"/>
      <c r="AI80" s="3"/>
      <c r="AJ80" s="3"/>
    </row>
    <row r="81" spans="1:36" ht="15.75" x14ac:dyDescent="0.25">
      <c r="A81" s="48"/>
      <c r="B81" s="49"/>
      <c r="C81" s="20">
        <v>8.6999999999999993</v>
      </c>
      <c r="D81" s="17" t="s">
        <v>118</v>
      </c>
      <c r="E81" s="8" t="s">
        <v>259</v>
      </c>
      <c r="F81" s="8" t="s">
        <v>118</v>
      </c>
      <c r="G81" s="21" t="s">
        <v>103</v>
      </c>
      <c r="H81" s="5" t="s">
        <v>119</v>
      </c>
      <c r="I81" s="3"/>
      <c r="J81" s="30">
        <f>I81*'Emission Factors'!$E$28*1000*'Emission Factors'!$K$3</f>
        <v>0</v>
      </c>
      <c r="K81" s="3"/>
      <c r="L81" s="30">
        <f>K81*'Emission Factors'!$E$28*1000*'Emission Factors'!$K$3</f>
        <v>0</v>
      </c>
      <c r="M81" s="3"/>
      <c r="N81" s="30">
        <f>M81*'Emission Factors'!$E$28*1000*'Emission Factors'!$K$3</f>
        <v>0</v>
      </c>
      <c r="O81" s="3"/>
      <c r="P81" s="30">
        <f>O81*'Emission Factors'!$E$28*1000*'Emission Factors'!$K$3</f>
        <v>0</v>
      </c>
      <c r="Q81" s="3"/>
      <c r="R81" s="30">
        <f>Q81*'Emission Factors'!$E$28*1000*'Emission Factors'!$K$3</f>
        <v>0</v>
      </c>
      <c r="S81" s="3"/>
      <c r="T81" s="30">
        <f>S81*'Emission Factors'!$E$28*1000*'Emission Factors'!$K$3</f>
        <v>0</v>
      </c>
      <c r="U81" s="3"/>
      <c r="V81" s="30">
        <f>U81*'Emission Factors'!$E$28*1000*'Emission Factors'!$K$3</f>
        <v>0</v>
      </c>
      <c r="W81" s="3"/>
      <c r="X81" s="30">
        <f>W81*'Emission Factors'!$E$28*1000*'Emission Factors'!$K$3</f>
        <v>0</v>
      </c>
      <c r="Y81" s="3"/>
      <c r="Z81" s="30">
        <f>Y81*'Emission Factors'!$E$28*1000*'Emission Factors'!$K$3</f>
        <v>0</v>
      </c>
      <c r="AA81" s="3"/>
      <c r="AB81" s="30">
        <f>AA81*'Emission Factors'!$E$28*1000*'Emission Factors'!$K$3</f>
        <v>0</v>
      </c>
      <c r="AC81" s="3"/>
      <c r="AD81" s="30">
        <f>AC81*'Emission Factors'!$E$28*1000*'Emission Factors'!$K$3</f>
        <v>0</v>
      </c>
      <c r="AE81" s="3"/>
      <c r="AF81" s="30">
        <f>AE81*'Emission Factors'!$E$28*1000*'Emission Factors'!$K$3</f>
        <v>0</v>
      </c>
      <c r="AG81" s="3"/>
      <c r="AH81" s="3"/>
      <c r="AI81" s="3"/>
      <c r="AJ81" s="3"/>
    </row>
    <row r="82" spans="1:36" ht="30" x14ac:dyDescent="0.25">
      <c r="A82" s="48"/>
      <c r="B82" s="49"/>
      <c r="C82" s="36">
        <v>8.8000000000000007</v>
      </c>
      <c r="D82" s="35" t="s">
        <v>120</v>
      </c>
      <c r="E82" s="8" t="s">
        <v>260</v>
      </c>
      <c r="F82" s="8" t="s">
        <v>120</v>
      </c>
      <c r="G82" s="21" t="s">
        <v>46</v>
      </c>
      <c r="H82" s="5" t="s">
        <v>334</v>
      </c>
      <c r="I82" s="3"/>
      <c r="J82" s="30">
        <f>I82*'Emission Factors'!$E$3*1000</f>
        <v>0</v>
      </c>
      <c r="K82" s="3"/>
      <c r="L82" s="30">
        <f>K82*'Emission Factors'!$E$3*1000</f>
        <v>0</v>
      </c>
      <c r="M82" s="3"/>
      <c r="N82" s="30">
        <f>M82*'Emission Factors'!$E$3*1000</f>
        <v>0</v>
      </c>
      <c r="O82" s="3"/>
      <c r="P82" s="30">
        <f>O82*'Emission Factors'!$E$3*1000</f>
        <v>0</v>
      </c>
      <c r="Q82" s="3"/>
      <c r="R82" s="30">
        <f>Q82*'Emission Factors'!$E$3*1000</f>
        <v>0</v>
      </c>
      <c r="S82" s="3"/>
      <c r="T82" s="30">
        <f>S82*'Emission Factors'!$E$3*1000</f>
        <v>0</v>
      </c>
      <c r="U82" s="3"/>
      <c r="V82" s="30">
        <f>U82*'Emission Factors'!$E$3*1000</f>
        <v>0</v>
      </c>
      <c r="W82" s="3"/>
      <c r="X82" s="30">
        <f>W82*'Emission Factors'!$E$3*1000</f>
        <v>0</v>
      </c>
      <c r="Y82" s="3"/>
      <c r="Z82" s="30">
        <f>Y82*'Emission Factors'!$E$3*1000</f>
        <v>0</v>
      </c>
      <c r="AA82" s="3"/>
      <c r="AB82" s="30">
        <f>AA82*'Emission Factors'!$E$3*1000</f>
        <v>0</v>
      </c>
      <c r="AC82" s="3"/>
      <c r="AD82" s="30">
        <f>AC82*'Emission Factors'!$E$3*1000</f>
        <v>0</v>
      </c>
      <c r="AE82" s="3"/>
      <c r="AF82" s="30">
        <f>AE82*'Emission Factors'!$E$3*1000</f>
        <v>0</v>
      </c>
      <c r="AG82" s="3"/>
      <c r="AH82" s="3"/>
      <c r="AI82" s="3"/>
      <c r="AJ82" s="3"/>
    </row>
    <row r="83" spans="1:36" ht="15.75" x14ac:dyDescent="0.25">
      <c r="A83" s="48"/>
      <c r="B83" s="49"/>
      <c r="C83" s="20">
        <v>8.9</v>
      </c>
      <c r="D83" s="17" t="s">
        <v>33</v>
      </c>
      <c r="E83" s="8" t="s">
        <v>261</v>
      </c>
      <c r="F83" s="8" t="s">
        <v>33</v>
      </c>
      <c r="G83" s="21" t="s">
        <v>343</v>
      </c>
      <c r="H83" s="5" t="s">
        <v>399</v>
      </c>
      <c r="I83" s="3"/>
      <c r="J83" s="30">
        <f>I83</f>
        <v>0</v>
      </c>
      <c r="K83" s="3"/>
      <c r="L83" s="30">
        <f>K83</f>
        <v>0</v>
      </c>
      <c r="M83" s="3"/>
      <c r="N83" s="30">
        <f>M83</f>
        <v>0</v>
      </c>
      <c r="O83" s="3"/>
      <c r="P83" s="30">
        <f>O83</f>
        <v>0</v>
      </c>
      <c r="Q83" s="3"/>
      <c r="R83" s="30">
        <f>Q83</f>
        <v>0</v>
      </c>
      <c r="S83" s="3"/>
      <c r="T83" s="30">
        <f>S83</f>
        <v>0</v>
      </c>
      <c r="U83" s="3"/>
      <c r="V83" s="30">
        <f>U83</f>
        <v>0</v>
      </c>
      <c r="W83" s="3"/>
      <c r="X83" s="30">
        <f>W83</f>
        <v>0</v>
      </c>
      <c r="Y83" s="3"/>
      <c r="Z83" s="30">
        <f>Y83</f>
        <v>0</v>
      </c>
      <c r="AA83" s="3"/>
      <c r="AB83" s="30">
        <f>AA83</f>
        <v>0</v>
      </c>
      <c r="AC83" s="3"/>
      <c r="AD83" s="30">
        <f>AC83</f>
        <v>0</v>
      </c>
      <c r="AE83" s="3"/>
      <c r="AF83" s="30">
        <f>AE83</f>
        <v>0</v>
      </c>
      <c r="AG83" s="3"/>
      <c r="AH83" s="3"/>
      <c r="AI83" s="3"/>
      <c r="AJ83" s="3"/>
    </row>
  </sheetData>
  <mergeCells count="90">
    <mergeCell ref="H38:H39"/>
    <mergeCell ref="AC2:AD2"/>
    <mergeCell ref="AE2:AF2"/>
    <mergeCell ref="C26:C29"/>
    <mergeCell ref="C31:C32"/>
    <mergeCell ref="C33:C34"/>
    <mergeCell ref="D33:D34"/>
    <mergeCell ref="D26:D29"/>
    <mergeCell ref="H26:H29"/>
    <mergeCell ref="D31:D32"/>
    <mergeCell ref="H4:H8"/>
    <mergeCell ref="H31:H32"/>
    <mergeCell ref="I1:AF1"/>
    <mergeCell ref="C1:D3"/>
    <mergeCell ref="E1:F3"/>
    <mergeCell ref="S2:T2"/>
    <mergeCell ref="U2:V2"/>
    <mergeCell ref="W2:X2"/>
    <mergeCell ref="Y2:Z2"/>
    <mergeCell ref="AA2:AB2"/>
    <mergeCell ref="I2:J2"/>
    <mergeCell ref="K2:L2"/>
    <mergeCell ref="M2:N2"/>
    <mergeCell ref="O2:P2"/>
    <mergeCell ref="Q2:R2"/>
    <mergeCell ref="D17:D18"/>
    <mergeCell ref="D12:D15"/>
    <mergeCell ref="B37:B41"/>
    <mergeCell ref="A31:A36"/>
    <mergeCell ref="B31:B36"/>
    <mergeCell ref="B19:B30"/>
    <mergeCell ref="A19:A30"/>
    <mergeCell ref="A37:A41"/>
    <mergeCell ref="C38:C39"/>
    <mergeCell ref="D38:D39"/>
    <mergeCell ref="H43:H47"/>
    <mergeCell ref="D43:D47"/>
    <mergeCell ref="H48:H52"/>
    <mergeCell ref="D48:D52"/>
    <mergeCell ref="A1:B3"/>
    <mergeCell ref="C4:C6"/>
    <mergeCell ref="B4:B11"/>
    <mergeCell ref="D4:D6"/>
    <mergeCell ref="C19:C23"/>
    <mergeCell ref="B12:B16"/>
    <mergeCell ref="C7:C8"/>
    <mergeCell ref="C9:C10"/>
    <mergeCell ref="C12:C15"/>
    <mergeCell ref="C17:C18"/>
    <mergeCell ref="D7:D8"/>
    <mergeCell ref="D9:D10"/>
    <mergeCell ref="C53:C54"/>
    <mergeCell ref="C55:C56"/>
    <mergeCell ref="H66:H68"/>
    <mergeCell ref="D59:D60"/>
    <mergeCell ref="D55:D56"/>
    <mergeCell ref="D53:D54"/>
    <mergeCell ref="C57:C58"/>
    <mergeCell ref="C59:C60"/>
    <mergeCell ref="D57:D58"/>
    <mergeCell ref="B62:B83"/>
    <mergeCell ref="D62:D65"/>
    <mergeCell ref="A62:A83"/>
    <mergeCell ref="D66:D68"/>
    <mergeCell ref="D72:D74"/>
    <mergeCell ref="D69:D71"/>
    <mergeCell ref="D75:D77"/>
    <mergeCell ref="D78:D80"/>
    <mergeCell ref="C75:C77"/>
    <mergeCell ref="C78:C80"/>
    <mergeCell ref="C62:C65"/>
    <mergeCell ref="C66:C68"/>
    <mergeCell ref="C69:C71"/>
    <mergeCell ref="C72:C74"/>
    <mergeCell ref="AG1:AG3"/>
    <mergeCell ref="AH1:AH3"/>
    <mergeCell ref="AI1:AI3"/>
    <mergeCell ref="AJ1:AJ3"/>
    <mergeCell ref="A42:A61"/>
    <mergeCell ref="B42:B61"/>
    <mergeCell ref="G1:G3"/>
    <mergeCell ref="H1:H3"/>
    <mergeCell ref="B17:B18"/>
    <mergeCell ref="A4:A11"/>
    <mergeCell ref="A12:A16"/>
    <mergeCell ref="A17:A18"/>
    <mergeCell ref="D19:D23"/>
    <mergeCell ref="H19:H21"/>
    <mergeCell ref="C43:C47"/>
    <mergeCell ref="C48:C52"/>
  </mergeCells>
  <phoneticPr fontId="11" type="noConversion"/>
  <hyperlinks>
    <hyperlink ref="A4:A11" location="README!O23" display="README!O23" xr:uid="{4A6D0E62-636F-4EF5-852B-D5BDCE45DCCB}"/>
    <hyperlink ref="A12:A16" location="README!O31" display="README!O31" xr:uid="{8EBBD48B-6815-4E7A-BEA6-4864A58F20FC}"/>
    <hyperlink ref="A17:A18" location="README!O43" display="README!O43" xr:uid="{942A2909-AF32-41F6-9C9C-C023A14015CC}"/>
    <hyperlink ref="A19:A30" location="README!O51" display="README!O51" xr:uid="{0C499C21-353C-4AE6-B6A4-6CEF5B7C20B5}"/>
    <hyperlink ref="A31:A36" location="README!O99" display="README!O99" xr:uid="{B66AE7E6-5601-40E1-A91A-1067F770D6E8}"/>
    <hyperlink ref="A37:A41" location="README!O112" display="README!O112" xr:uid="{C8A909D1-3BA0-416A-AD03-184109C28C8A}"/>
    <hyperlink ref="A42:A61" location="README!O118" display="README!O118" xr:uid="{93EC6A75-04C8-4BB4-A867-03B22B647EE9}"/>
    <hyperlink ref="A62:A83" location="README!O142" display="README!O142" xr:uid="{77E3D796-FDD8-486A-8E31-7926695EF5AF}"/>
    <hyperlink ref="I1:T1" location="README!B43" display="Amount" xr:uid="{57E7B998-69D0-49BF-B0CE-F16696E5518F}"/>
    <hyperlink ref="AG1:AG3" location="README!B63" display="Units (Alternative)" xr:uid="{71889A0B-87A9-4013-B145-BC6C689B3047}"/>
    <hyperlink ref="AH1:AH3" location="README!B70" display="Data Source" xr:uid="{15325DFB-285B-4640-905B-B30937A81E9B}"/>
    <hyperlink ref="AI1:AI3" location="README!B98" display="Data Reliability" xr:uid="{3A44F0A0-6F0F-4194-B480-F8A696938E7E}"/>
    <hyperlink ref="AJ1:AJ3" location="README!B124" display="Notes" xr:uid="{442075F2-A57F-4E4F-AD8C-6B22DE74C78C}"/>
  </hyperlink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81FF3D08-ED69-41AF-86DF-927E82C86EB5}">
          <x14:formula1>
            <xm:f>Lookup!$C$3:$C$5</xm:f>
          </x14:formula1>
          <xm:sqref>W53 W59 W57 I53 I59 I57 I55 Y53 Y59 Y57 Y55 AA53 AA59 AA57 AA55 AC53 AC59 AC57 AC55 K53 K59 K57 K55 M53 M59 M57 M55 O53 O59 O57 O55 Q53 Q59 Q57 Q55 S53 S59 S57 S55 U53 U59 U57 U55 W55 AE53 AE59 AE57 AE55</xm:sqref>
        </x14:dataValidation>
        <x14:dataValidation type="list" allowBlank="1" showInputMessage="1" showErrorMessage="1" xr:uid="{EE855EA4-28A7-4255-AE8A-FEA73BBFDEEB}">
          <x14:formula1>
            <xm:f>Lookup!$G$3:$G$4</xm:f>
          </x14:formula1>
          <xm:sqref>I70 I73 I76 I79 AC70 AC73 AC76 AC79 K70 K73 K76 K79 M70 M73 M76 M79 O70 O73 O76 O79 Q70 Q73 Q76 Q79 S70 S73 S76 S79 U70 U73 U76 U79 W70 W73 W76 W79 Y70 Y73 Y76 Y79 AA70 AA73 AA76 AA79 AE70 AE73 AE76 AE79</xm:sqref>
        </x14:dataValidation>
        <x14:dataValidation type="list" allowBlank="1" showInputMessage="1" showErrorMessage="1" xr:uid="{9B986719-61FE-403A-A52C-658CE90B452A}">
          <x14:formula1>
            <xm:f>Lookup!$H$3:$H$7</xm:f>
          </x14:formula1>
          <xm:sqref>I71 I74 I77 I80 AC71 AC74 AC77 AC80 K71 K74 K77 K80 M71 M74 M77 M80 O71 O74 O77 O80 Q71 Q74 Q77 Q80 S71 S74 S77 S80 U71 U74 U77 U80 W71 W74 W77 W80 Y71 Y74 Y77 Y80 AA71 AA74 AA77 AA80 AE71 AE74 AE77 AE80</xm:sqref>
        </x14:dataValidation>
        <x14:dataValidation type="list" allowBlank="1" showInputMessage="1" showErrorMessage="1" xr:uid="{A8377E8D-35D9-4339-94CA-287089D3ECFA}">
          <x14:formula1>
            <xm:f>Lookup!$D$3:$D$6</xm:f>
          </x14:formula1>
          <xm:sqref>AI4:AI83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C14C-D322-41BD-BE60-01592E89D500}">
  <dimension ref="A1:M8"/>
  <sheetViews>
    <sheetView workbookViewId="0">
      <selection activeCell="H19" sqref="H19"/>
    </sheetView>
  </sheetViews>
  <sheetFormatPr defaultRowHeight="15" x14ac:dyDescent="0.25"/>
  <sheetData>
    <row r="1" spans="1:13" ht="15" customHeight="1" x14ac:dyDescent="0.25">
      <c r="B1">
        <v>1</v>
      </c>
      <c r="C1">
        <v>2</v>
      </c>
      <c r="D1">
        <v>3</v>
      </c>
      <c r="E1">
        <v>4</v>
      </c>
      <c r="F1">
        <v>5</v>
      </c>
      <c r="G1">
        <v>6</v>
      </c>
      <c r="H1">
        <v>7</v>
      </c>
      <c r="I1">
        <v>8</v>
      </c>
      <c r="J1">
        <v>9</v>
      </c>
      <c r="K1">
        <v>10</v>
      </c>
      <c r="L1">
        <v>11</v>
      </c>
      <c r="M1">
        <v>12</v>
      </c>
    </row>
    <row r="2" spans="1:13" x14ac:dyDescent="0.25">
      <c r="B2" s="43">
        <f>Input!I2</f>
        <v>43831</v>
      </c>
      <c r="C2" s="43">
        <f>Input!K2</f>
        <v>43862</v>
      </c>
      <c r="D2" s="43">
        <f>Input!M2</f>
        <v>43891</v>
      </c>
      <c r="E2" s="43">
        <f>Input!O2</f>
        <v>43922</v>
      </c>
      <c r="F2" s="43">
        <f>Input!Q2</f>
        <v>43952</v>
      </c>
      <c r="G2" s="43">
        <f>Input!S2</f>
        <v>43983</v>
      </c>
      <c r="H2" s="43">
        <f>Input!U2</f>
        <v>44013</v>
      </c>
      <c r="I2" s="43">
        <f>Input!W2</f>
        <v>44044</v>
      </c>
      <c r="J2" s="43">
        <f>Input!Y2</f>
        <v>44075</v>
      </c>
      <c r="K2" s="43">
        <f>Input!AA2</f>
        <v>44105</v>
      </c>
      <c r="L2" s="43">
        <f>Input!AC2</f>
        <v>44136</v>
      </c>
      <c r="M2" s="43">
        <f>Input!AE2</f>
        <v>44166</v>
      </c>
    </row>
    <row r="3" spans="1:13" x14ac:dyDescent="0.25">
      <c r="A3" t="s">
        <v>17</v>
      </c>
      <c r="B3">
        <f>SUM(Input!J4:J11)</f>
        <v>0</v>
      </c>
      <c r="C3">
        <f>SUM(Input!L4:L11)</f>
        <v>0</v>
      </c>
      <c r="D3">
        <f>SUM(Input!N4:N11)</f>
        <v>0</v>
      </c>
      <c r="E3">
        <f>SUM(Input!P4:P11)</f>
        <v>0</v>
      </c>
      <c r="F3">
        <f>SUM(Input!R4:R11)</f>
        <v>0</v>
      </c>
      <c r="G3">
        <f>SUM(Input!T4:T11)</f>
        <v>0</v>
      </c>
      <c r="H3">
        <f>SUM(Input!V4:V11)</f>
        <v>0</v>
      </c>
      <c r="I3">
        <f>SUM(Input!X4:X11)</f>
        <v>0</v>
      </c>
      <c r="J3">
        <f>SUM(Input!Z4:Z11)</f>
        <v>0</v>
      </c>
      <c r="K3">
        <f>SUM(Input!AB4:AB11)</f>
        <v>0</v>
      </c>
      <c r="L3">
        <f>SUM(Input!AD4:AD11)</f>
        <v>0</v>
      </c>
      <c r="M3">
        <f>SUM(Input!AF4:AF11)</f>
        <v>0</v>
      </c>
    </row>
    <row r="4" spans="1:13" x14ac:dyDescent="0.25">
      <c r="A4" t="s">
        <v>35</v>
      </c>
      <c r="B4">
        <f>SUM(Input!J12:J16)</f>
        <v>0</v>
      </c>
      <c r="C4">
        <f>SUM(Input!L12:L16)</f>
        <v>0</v>
      </c>
      <c r="D4">
        <f>SUM(Input!N12:N16)</f>
        <v>0</v>
      </c>
      <c r="E4">
        <f>SUM(Input!P12:P16)</f>
        <v>0</v>
      </c>
      <c r="F4">
        <f>SUM(Input!R12:R16)</f>
        <v>0</v>
      </c>
      <c r="G4">
        <f>SUM(Input!T12:T16)</f>
        <v>0</v>
      </c>
      <c r="H4">
        <f>SUM(Input!V12:V16)</f>
        <v>0</v>
      </c>
      <c r="I4">
        <f>SUM(Input!X12:X16)</f>
        <v>0</v>
      </c>
      <c r="J4">
        <f>SUM(Input!Z12:Z16)</f>
        <v>0</v>
      </c>
      <c r="K4">
        <f>SUM(Input!AB12:AB16)</f>
        <v>0</v>
      </c>
      <c r="L4">
        <f>SUM(Input!AD12:AD16)</f>
        <v>0</v>
      </c>
      <c r="M4">
        <f>SUM(Input!AF12:AF16)</f>
        <v>0</v>
      </c>
    </row>
    <row r="5" spans="1:13" x14ac:dyDescent="0.25">
      <c r="A5" t="s">
        <v>61</v>
      </c>
      <c r="B5">
        <f>SUM(Input!J31:J36)</f>
        <v>0</v>
      </c>
      <c r="C5">
        <f>SUM(Input!L31:L36)</f>
        <v>0</v>
      </c>
      <c r="D5">
        <f>SUM(Input!N31:N36)</f>
        <v>0</v>
      </c>
      <c r="E5">
        <f>SUM(Input!P31:P36)</f>
        <v>0</v>
      </c>
      <c r="F5">
        <f>SUM(Input!R31:R36)</f>
        <v>0</v>
      </c>
      <c r="G5">
        <f>SUM(Input!T31:T36)</f>
        <v>0</v>
      </c>
      <c r="H5">
        <f>SUM(Input!V31:V36)</f>
        <v>0</v>
      </c>
      <c r="I5">
        <f>SUM(Input!X31:X36)</f>
        <v>0</v>
      </c>
      <c r="J5">
        <f>SUM(Input!Z31:Z36)</f>
        <v>0</v>
      </c>
      <c r="K5">
        <f>SUM(Input!AB31:AB36)</f>
        <v>0</v>
      </c>
      <c r="L5">
        <f>SUM(Input!AD31:AD36)</f>
        <v>0</v>
      </c>
      <c r="M5">
        <f>SUM(Input!AF31:AF36)</f>
        <v>0</v>
      </c>
    </row>
    <row r="6" spans="1:13" x14ac:dyDescent="0.25">
      <c r="A6" t="s">
        <v>59</v>
      </c>
      <c r="B6">
        <f>SUM(Input!J37:J41)</f>
        <v>0</v>
      </c>
      <c r="C6">
        <f>SUM(Input!L37:L41)</f>
        <v>0</v>
      </c>
      <c r="D6">
        <f>SUM(Input!N37:N41)</f>
        <v>0</v>
      </c>
      <c r="E6">
        <f>SUM(Input!P37:P41)</f>
        <v>0</v>
      </c>
      <c r="F6">
        <f>SUM(Input!R37:R41)</f>
        <v>0</v>
      </c>
      <c r="G6">
        <f>SUM(Input!T37:T41)</f>
        <v>0</v>
      </c>
      <c r="H6">
        <f>SUM(Input!V37:V41)</f>
        <v>0</v>
      </c>
      <c r="I6">
        <f>SUM(Input!X37:X41)</f>
        <v>0</v>
      </c>
      <c r="J6">
        <f>SUM(Input!Z37:Z41)</f>
        <v>0</v>
      </c>
      <c r="K6">
        <f>SUM(Input!AB37:AB41)</f>
        <v>0</v>
      </c>
      <c r="L6">
        <f>SUM(Input!AD37:AD41)</f>
        <v>0</v>
      </c>
      <c r="M6">
        <f>SUM(Input!AF37:AF41)</f>
        <v>0</v>
      </c>
    </row>
    <row r="7" spans="1:13" x14ac:dyDescent="0.25">
      <c r="A7" t="s">
        <v>48</v>
      </c>
      <c r="B7">
        <f>SUM(Input!J42:J61)</f>
        <v>0</v>
      </c>
      <c r="C7">
        <f>SUM(Input!L42:L61)</f>
        <v>0</v>
      </c>
      <c r="D7">
        <f>SUM(Input!N42:N61)</f>
        <v>0</v>
      </c>
      <c r="E7">
        <f>SUM(Input!P42:P61)</f>
        <v>0</v>
      </c>
      <c r="F7">
        <f>SUM(Input!R42:R61)</f>
        <v>0</v>
      </c>
      <c r="G7">
        <f>SUM(Input!T42:T61)</f>
        <v>0</v>
      </c>
      <c r="H7">
        <f>SUM(Input!V42:V61)</f>
        <v>0</v>
      </c>
      <c r="I7">
        <f>SUM(Input!X42:X61)</f>
        <v>0</v>
      </c>
      <c r="J7">
        <f>SUM(Input!Z42:Z61)</f>
        <v>0</v>
      </c>
      <c r="K7">
        <f>SUM(Input!AB42:AB61)</f>
        <v>0</v>
      </c>
      <c r="L7">
        <f>SUM(Input!AD42:AD61)</f>
        <v>0</v>
      </c>
      <c r="M7">
        <f>SUM(Input!AF42:AF61)</f>
        <v>0</v>
      </c>
    </row>
    <row r="8" spans="1:13" x14ac:dyDescent="0.25">
      <c r="A8" t="s">
        <v>100</v>
      </c>
      <c r="B8" t="e">
        <f>SUM(Input!J62:J83)</f>
        <v>#N/A</v>
      </c>
      <c r="C8" t="e">
        <f>SUM(Input!L62:L83)</f>
        <v>#N/A</v>
      </c>
      <c r="D8" t="e">
        <f>SUM(Input!N62:N83)</f>
        <v>#N/A</v>
      </c>
      <c r="E8" t="e">
        <f>SUM(Input!P62:P83)</f>
        <v>#N/A</v>
      </c>
      <c r="F8" t="e">
        <f>SUM(Input!R62:R83)</f>
        <v>#N/A</v>
      </c>
      <c r="G8" t="e">
        <f>SUM(Input!T62:T83)</f>
        <v>#N/A</v>
      </c>
      <c r="H8" t="e">
        <f>SUM(Input!V62:V83)</f>
        <v>#N/A</v>
      </c>
      <c r="I8" t="e">
        <f>SUM(Input!X62:X83)</f>
        <v>#N/A</v>
      </c>
      <c r="J8" t="e">
        <f>SUM(Input!Z62:Z83)</f>
        <v>#N/A</v>
      </c>
      <c r="K8" t="e">
        <f>SUM(Input!AB62:AB83)</f>
        <v>#N/A</v>
      </c>
      <c r="L8" t="e">
        <f>SUM(Input!AD62:AD83)</f>
        <v>#N/A</v>
      </c>
      <c r="M8" t="e">
        <f>SUM(Input!AF62:AF83)</f>
        <v>#N/A</v>
      </c>
    </row>
  </sheetData>
  <phoneticPr fontId="1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AA43-C7F4-4A5A-8933-B61FB1782401}">
  <dimension ref="A1:I36"/>
  <sheetViews>
    <sheetView workbookViewId="0">
      <selection activeCell="I5" sqref="I5"/>
    </sheetView>
  </sheetViews>
  <sheetFormatPr defaultRowHeight="15" x14ac:dyDescent="0.25"/>
  <cols>
    <col min="1" max="1" width="14.140625" bestFit="1" customWidth="1"/>
    <col min="2" max="2" width="17.28515625" bestFit="1" customWidth="1"/>
    <col min="5" max="5" width="12.7109375" bestFit="1" customWidth="1"/>
    <col min="6" max="6" width="10.7109375" bestFit="1" customWidth="1"/>
  </cols>
  <sheetData>
    <row r="1" spans="1:9" x14ac:dyDescent="0.25">
      <c r="A1" t="s">
        <v>97</v>
      </c>
    </row>
    <row r="2" spans="1:9" x14ac:dyDescent="0.25">
      <c r="A2" t="s">
        <v>121</v>
      </c>
      <c r="B2" t="s">
        <v>7</v>
      </c>
      <c r="C2" t="s">
        <v>122</v>
      </c>
      <c r="D2" t="s">
        <v>123</v>
      </c>
      <c r="E2" t="s">
        <v>265</v>
      </c>
      <c r="F2" t="s">
        <v>369</v>
      </c>
      <c r="G2" t="s">
        <v>368</v>
      </c>
      <c r="H2" t="s">
        <v>372</v>
      </c>
      <c r="I2" t="s">
        <v>398</v>
      </c>
    </row>
    <row r="3" spans="1:9" x14ac:dyDescent="0.25">
      <c r="A3" t="s">
        <v>6</v>
      </c>
      <c r="B3" t="s">
        <v>8</v>
      </c>
      <c r="C3" t="s">
        <v>124</v>
      </c>
      <c r="D3" t="s">
        <v>125</v>
      </c>
      <c r="E3" t="s">
        <v>167</v>
      </c>
      <c r="F3" s="22">
        <v>43831</v>
      </c>
      <c r="G3" t="s">
        <v>370</v>
      </c>
      <c r="H3" s="40" t="s">
        <v>383</v>
      </c>
      <c r="I3" t="str">
        <f>"Monthly Emissions Profile: "&amp;'Project Details'!B6&amp;" "&amp;'Project Details'!B5</f>
        <v>Monthly Emissions Profile: Jan 2023/24</v>
      </c>
    </row>
    <row r="4" spans="1:9" x14ac:dyDescent="0.25">
      <c r="A4" t="s">
        <v>126</v>
      </c>
      <c r="B4" t="s">
        <v>127</v>
      </c>
      <c r="C4" t="s">
        <v>128</v>
      </c>
      <c r="D4" t="s">
        <v>129</v>
      </c>
      <c r="E4" t="s">
        <v>168</v>
      </c>
      <c r="F4" s="22">
        <v>43862</v>
      </c>
      <c r="G4" t="s">
        <v>371</v>
      </c>
      <c r="H4" s="40" t="s">
        <v>384</v>
      </c>
      <c r="I4" t="str">
        <f>"Yearly Emissions Profile: "&amp;'Project Details'!$B$5</f>
        <v>Yearly Emissions Profile: 2023/24</v>
      </c>
    </row>
    <row r="5" spans="1:9" x14ac:dyDescent="0.25">
      <c r="A5" t="s">
        <v>130</v>
      </c>
      <c r="B5" t="s">
        <v>131</v>
      </c>
      <c r="C5" t="s">
        <v>132</v>
      </c>
      <c r="D5" t="s">
        <v>133</v>
      </c>
      <c r="E5" t="s">
        <v>169</v>
      </c>
      <c r="F5" s="22">
        <v>43891</v>
      </c>
      <c r="H5" s="40" t="s">
        <v>385</v>
      </c>
    </row>
    <row r="6" spans="1:9" x14ac:dyDescent="0.25">
      <c r="A6" t="s">
        <v>134</v>
      </c>
      <c r="B6" t="s">
        <v>135</v>
      </c>
      <c r="D6" t="s">
        <v>136</v>
      </c>
      <c r="E6" t="s">
        <v>170</v>
      </c>
      <c r="F6" s="22">
        <v>43922</v>
      </c>
      <c r="H6" s="40" t="s">
        <v>386</v>
      </c>
    </row>
    <row r="7" spans="1:9" x14ac:dyDescent="0.25">
      <c r="A7" t="s">
        <v>137</v>
      </c>
      <c r="E7" t="s">
        <v>171</v>
      </c>
      <c r="F7" s="22">
        <v>43952</v>
      </c>
      <c r="H7" s="41" t="s">
        <v>373</v>
      </c>
    </row>
    <row r="8" spans="1:9" x14ac:dyDescent="0.25">
      <c r="A8" t="s">
        <v>138</v>
      </c>
      <c r="E8" t="s">
        <v>172</v>
      </c>
      <c r="F8" s="22">
        <v>43983</v>
      </c>
    </row>
    <row r="9" spans="1:9" x14ac:dyDescent="0.25">
      <c r="A9" t="s">
        <v>139</v>
      </c>
      <c r="E9" t="s">
        <v>173</v>
      </c>
      <c r="F9" s="22">
        <v>44013</v>
      </c>
    </row>
    <row r="10" spans="1:9" x14ac:dyDescent="0.25">
      <c r="A10" t="s">
        <v>140</v>
      </c>
      <c r="E10" t="s">
        <v>174</v>
      </c>
      <c r="F10" s="22">
        <v>44044</v>
      </c>
    </row>
    <row r="11" spans="1:9" x14ac:dyDescent="0.25">
      <c r="A11" t="s">
        <v>141</v>
      </c>
      <c r="E11" t="s">
        <v>175</v>
      </c>
      <c r="F11" s="22">
        <v>44075</v>
      </c>
    </row>
    <row r="12" spans="1:9" x14ac:dyDescent="0.25">
      <c r="A12" t="s">
        <v>142</v>
      </c>
      <c r="E12" t="s">
        <v>176</v>
      </c>
      <c r="F12" s="22">
        <v>44105</v>
      </c>
    </row>
    <row r="13" spans="1:9" x14ac:dyDescent="0.25">
      <c r="A13" t="s">
        <v>143</v>
      </c>
      <c r="E13" t="s">
        <v>177</v>
      </c>
      <c r="F13" s="22">
        <v>44136</v>
      </c>
    </row>
    <row r="14" spans="1:9" x14ac:dyDescent="0.25">
      <c r="A14" t="s">
        <v>144</v>
      </c>
      <c r="E14" t="s">
        <v>178</v>
      </c>
      <c r="F14" s="22">
        <v>44166</v>
      </c>
    </row>
    <row r="15" spans="1:9" x14ac:dyDescent="0.25">
      <c r="A15" t="s">
        <v>145</v>
      </c>
      <c r="E15" t="s">
        <v>344</v>
      </c>
    </row>
    <row r="16" spans="1:9"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sheetData>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5300-37AF-41DF-BAFE-CD3ADAF03BAE}">
  <dimension ref="A1:K43"/>
  <sheetViews>
    <sheetView tabSelected="1" zoomScale="85" zoomScaleNormal="85" workbookViewId="0">
      <selection activeCell="H27" sqref="H27"/>
    </sheetView>
  </sheetViews>
  <sheetFormatPr defaultRowHeight="15" x14ac:dyDescent="0.25"/>
  <cols>
    <col min="1" max="1" width="49.7109375" bestFit="1" customWidth="1"/>
    <col min="2" max="2" width="9.42578125" bestFit="1" customWidth="1"/>
    <col min="3" max="3" width="9.42578125" hidden="1" customWidth="1"/>
    <col min="4" max="4" width="72.42578125" bestFit="1" customWidth="1"/>
    <col min="5" max="5" width="15.7109375" bestFit="1" customWidth="1"/>
    <col min="6" max="6" width="12.5703125" bestFit="1" customWidth="1"/>
    <col min="7" max="7" width="30.85546875" bestFit="1" customWidth="1"/>
    <col min="8" max="8" width="66.5703125" bestFit="1" customWidth="1"/>
    <col min="10" max="10" width="46.7109375" bestFit="1" customWidth="1"/>
    <col min="11" max="11" width="28.7109375" bestFit="1" customWidth="1"/>
  </cols>
  <sheetData>
    <row r="1" spans="1:11" x14ac:dyDescent="0.25">
      <c r="A1" s="25" t="s">
        <v>280</v>
      </c>
      <c r="B1" s="25" t="s">
        <v>281</v>
      </c>
      <c r="C1" s="25" t="s">
        <v>388</v>
      </c>
      <c r="D1" s="25" t="s">
        <v>282</v>
      </c>
      <c r="E1" s="25" t="s">
        <v>283</v>
      </c>
      <c r="F1" s="25" t="s">
        <v>11</v>
      </c>
      <c r="G1" s="25" t="s">
        <v>284</v>
      </c>
      <c r="H1" s="25" t="s">
        <v>16</v>
      </c>
      <c r="J1" s="25" t="s">
        <v>286</v>
      </c>
      <c r="K1" s="25" t="s">
        <v>345</v>
      </c>
    </row>
    <row r="2" spans="1:11" x14ac:dyDescent="0.25">
      <c r="A2" s="26" t="s">
        <v>285</v>
      </c>
      <c r="B2" s="27" t="s">
        <v>286</v>
      </c>
      <c r="C2" s="27" t="s">
        <v>387</v>
      </c>
      <c r="D2" s="27" t="s">
        <v>45</v>
      </c>
      <c r="E2" s="27">
        <v>53.287744000000004</v>
      </c>
      <c r="F2" s="28" t="s">
        <v>401</v>
      </c>
      <c r="G2" s="27" t="s">
        <v>288</v>
      </c>
      <c r="H2" s="29"/>
      <c r="J2" s="26" t="s">
        <v>59</v>
      </c>
      <c r="K2" s="27">
        <v>2.7</v>
      </c>
    </row>
    <row r="3" spans="1:11" x14ac:dyDescent="0.25">
      <c r="A3" s="26" t="s">
        <v>120</v>
      </c>
      <c r="B3" s="27" t="s">
        <v>286</v>
      </c>
      <c r="C3" s="27"/>
      <c r="D3" s="27" t="s">
        <v>289</v>
      </c>
      <c r="E3" s="27">
        <v>0.38388948000000001</v>
      </c>
      <c r="F3" s="28" t="s">
        <v>287</v>
      </c>
      <c r="G3" s="27" t="s">
        <v>288</v>
      </c>
      <c r="H3" s="29"/>
      <c r="J3" s="26" t="s">
        <v>45</v>
      </c>
      <c r="K3" s="27">
        <v>2.35</v>
      </c>
    </row>
    <row r="4" spans="1:11" x14ac:dyDescent="0.25">
      <c r="A4" s="26" t="s">
        <v>102</v>
      </c>
      <c r="B4" s="27" t="s">
        <v>286</v>
      </c>
      <c r="C4" s="27"/>
      <c r="D4" s="27" t="s">
        <v>102</v>
      </c>
      <c r="E4" s="27">
        <v>3.0714340000000001E-3</v>
      </c>
      <c r="F4" s="28" t="s">
        <v>287</v>
      </c>
      <c r="G4" s="27" t="s">
        <v>288</v>
      </c>
      <c r="H4" s="29"/>
      <c r="J4" s="26" t="s">
        <v>346</v>
      </c>
      <c r="K4" s="27">
        <v>1.65</v>
      </c>
    </row>
    <row r="5" spans="1:11" x14ac:dyDescent="0.25">
      <c r="A5" s="26" t="s">
        <v>290</v>
      </c>
      <c r="B5" s="27" t="s">
        <v>291</v>
      </c>
      <c r="C5" s="27"/>
      <c r="D5" s="27" t="s">
        <v>290</v>
      </c>
      <c r="E5" s="27">
        <v>2.6900000000000001E-3</v>
      </c>
      <c r="F5" s="28" t="s">
        <v>292</v>
      </c>
      <c r="G5" s="27" t="s">
        <v>293</v>
      </c>
      <c r="H5" s="29"/>
      <c r="J5" s="26" t="s">
        <v>347</v>
      </c>
      <c r="K5" s="27">
        <v>1.7</v>
      </c>
    </row>
    <row r="6" spans="1:11" x14ac:dyDescent="0.25">
      <c r="A6" s="26" t="s">
        <v>25</v>
      </c>
      <c r="B6" s="27" t="s">
        <v>291</v>
      </c>
      <c r="C6" s="27"/>
      <c r="D6" s="27"/>
      <c r="E6" s="27">
        <v>2.97E-3</v>
      </c>
      <c r="F6" s="28" t="s">
        <v>327</v>
      </c>
      <c r="G6" s="27" t="s">
        <v>293</v>
      </c>
      <c r="H6" s="29"/>
      <c r="J6" s="26" t="s">
        <v>120</v>
      </c>
      <c r="K6" s="27">
        <v>1</v>
      </c>
    </row>
    <row r="7" spans="1:11" x14ac:dyDescent="0.25">
      <c r="A7" s="26" t="s">
        <v>29</v>
      </c>
      <c r="B7" s="27" t="s">
        <v>291</v>
      </c>
      <c r="C7" s="27"/>
      <c r="D7" s="27" t="s">
        <v>294</v>
      </c>
      <c r="E7" s="27">
        <v>0.1101</v>
      </c>
      <c r="F7" s="28" t="s">
        <v>295</v>
      </c>
      <c r="G7" s="27" t="s">
        <v>296</v>
      </c>
      <c r="H7" s="29" t="s">
        <v>297</v>
      </c>
      <c r="J7" s="26" t="s">
        <v>348</v>
      </c>
      <c r="K7" s="27">
        <v>0.5</v>
      </c>
    </row>
    <row r="8" spans="1:11" x14ac:dyDescent="0.25">
      <c r="A8" s="26" t="s">
        <v>328</v>
      </c>
      <c r="B8" s="27" t="s">
        <v>291</v>
      </c>
      <c r="C8" s="27"/>
      <c r="D8" s="27"/>
      <c r="E8" s="27">
        <v>0.19500000000000001</v>
      </c>
      <c r="F8" s="28" t="s">
        <v>295</v>
      </c>
      <c r="G8" s="27" t="s">
        <v>293</v>
      </c>
      <c r="H8" s="29"/>
      <c r="J8" s="26" t="s">
        <v>48</v>
      </c>
      <c r="K8" s="27">
        <v>2.4</v>
      </c>
    </row>
    <row r="9" spans="1:11" x14ac:dyDescent="0.25">
      <c r="A9" s="26" t="s">
        <v>22</v>
      </c>
      <c r="B9" s="27" t="s">
        <v>291</v>
      </c>
      <c r="C9" s="27"/>
      <c r="D9" s="27"/>
      <c r="E9" s="27">
        <v>1.25E-4</v>
      </c>
      <c r="F9" s="28" t="s">
        <v>309</v>
      </c>
      <c r="G9" s="27" t="s">
        <v>293</v>
      </c>
      <c r="H9" s="29"/>
      <c r="J9" s="26" t="s">
        <v>349</v>
      </c>
      <c r="K9" s="27">
        <v>8.9</v>
      </c>
    </row>
    <row r="10" spans="1:11" x14ac:dyDescent="0.25">
      <c r="A10" s="26" t="s">
        <v>298</v>
      </c>
      <c r="B10" s="27" t="s">
        <v>286</v>
      </c>
      <c r="C10" s="27"/>
      <c r="D10" s="27" t="s">
        <v>299</v>
      </c>
      <c r="E10" s="27">
        <v>0.16009999999999999</v>
      </c>
      <c r="F10" s="28" t="s">
        <v>287</v>
      </c>
      <c r="G10" s="27" t="s">
        <v>300</v>
      </c>
      <c r="H10" s="29"/>
      <c r="J10" s="26" t="s">
        <v>313</v>
      </c>
      <c r="K10" s="27">
        <v>0.9</v>
      </c>
    </row>
    <row r="11" spans="1:11" x14ac:dyDescent="0.25">
      <c r="A11" s="26" t="s">
        <v>301</v>
      </c>
      <c r="B11" s="27" t="s">
        <v>286</v>
      </c>
      <c r="C11" s="27"/>
      <c r="D11" s="27" t="s">
        <v>302</v>
      </c>
      <c r="E11" s="27">
        <v>0.94591888000000002</v>
      </c>
      <c r="F11" s="28" t="s">
        <v>303</v>
      </c>
      <c r="G11" s="27" t="s">
        <v>288</v>
      </c>
      <c r="H11" s="29"/>
      <c r="J11" s="26" t="s">
        <v>106</v>
      </c>
      <c r="K11" s="27">
        <v>1.4</v>
      </c>
    </row>
    <row r="12" spans="1:11" x14ac:dyDescent="0.25">
      <c r="A12" s="26" t="s">
        <v>61</v>
      </c>
      <c r="B12" s="27" t="s">
        <v>286</v>
      </c>
      <c r="C12" s="27"/>
      <c r="D12" s="27" t="s">
        <v>304</v>
      </c>
      <c r="E12" s="27">
        <v>2.85</v>
      </c>
      <c r="F12" s="28" t="s">
        <v>287</v>
      </c>
      <c r="G12" s="27" t="s">
        <v>305</v>
      </c>
      <c r="H12" s="29" t="s">
        <v>306</v>
      </c>
      <c r="J12" s="26" t="s">
        <v>102</v>
      </c>
      <c r="K12" s="27">
        <v>1.7</v>
      </c>
    </row>
    <row r="13" spans="1:11" x14ac:dyDescent="0.25">
      <c r="A13" s="26" t="s">
        <v>307</v>
      </c>
      <c r="B13" s="27" t="s">
        <v>291</v>
      </c>
      <c r="C13" s="27"/>
      <c r="D13" s="27" t="s">
        <v>308</v>
      </c>
      <c r="E13" s="27">
        <v>2.4500000000000002</v>
      </c>
      <c r="F13" s="28" t="s">
        <v>309</v>
      </c>
      <c r="G13" s="27" t="s">
        <v>300</v>
      </c>
      <c r="H13" s="29"/>
      <c r="J13" s="26" t="s">
        <v>350</v>
      </c>
      <c r="K13" s="27">
        <v>1.6</v>
      </c>
    </row>
    <row r="14" spans="1:11" x14ac:dyDescent="0.25">
      <c r="A14" s="26" t="s">
        <v>310</v>
      </c>
      <c r="B14" s="27" t="s">
        <v>286</v>
      </c>
      <c r="C14" s="27"/>
      <c r="D14" s="27" t="s">
        <v>310</v>
      </c>
      <c r="E14" s="27">
        <v>2.9982563E-3</v>
      </c>
      <c r="F14" s="28" t="s">
        <v>287</v>
      </c>
      <c r="G14" s="27" t="s">
        <v>288</v>
      </c>
      <c r="H14" s="29"/>
      <c r="J14" s="26" t="s">
        <v>351</v>
      </c>
      <c r="K14" s="27">
        <v>2.5499999999999998</v>
      </c>
    </row>
    <row r="15" spans="1:11" x14ac:dyDescent="0.25">
      <c r="A15" s="26" t="s">
        <v>106</v>
      </c>
      <c r="B15" s="27" t="s">
        <v>286</v>
      </c>
      <c r="C15" s="27"/>
      <c r="D15" s="27"/>
      <c r="E15" s="27">
        <v>1.9935664000000001E-3</v>
      </c>
      <c r="F15" s="28" t="s">
        <v>287</v>
      </c>
      <c r="G15" s="27" t="s">
        <v>288</v>
      </c>
      <c r="H15" s="29"/>
      <c r="J15" s="26" t="s">
        <v>352</v>
      </c>
      <c r="K15" s="27">
        <v>1.4</v>
      </c>
    </row>
    <row r="16" spans="1:11" x14ac:dyDescent="0.25">
      <c r="A16" s="26" t="s">
        <v>311</v>
      </c>
      <c r="B16" s="27" t="s">
        <v>286</v>
      </c>
      <c r="C16" s="27"/>
      <c r="D16" s="27" t="s">
        <v>312</v>
      </c>
      <c r="E16" s="27">
        <v>0.83356313999999998</v>
      </c>
      <c r="F16" s="28" t="s">
        <v>287</v>
      </c>
      <c r="G16" s="27" t="s">
        <v>288</v>
      </c>
      <c r="H16" s="29"/>
      <c r="J16" s="26" t="s">
        <v>311</v>
      </c>
      <c r="K16" s="27">
        <v>1.58</v>
      </c>
    </row>
    <row r="17" spans="1:11" x14ac:dyDescent="0.25">
      <c r="A17" s="26" t="s">
        <v>313</v>
      </c>
      <c r="B17" s="27" t="s">
        <v>286</v>
      </c>
      <c r="C17" s="27"/>
      <c r="D17" s="27" t="s">
        <v>313</v>
      </c>
      <c r="E17" s="27">
        <v>1.8022037999999997E-2</v>
      </c>
      <c r="F17" s="28" t="s">
        <v>287</v>
      </c>
      <c r="G17" s="27" t="s">
        <v>288</v>
      </c>
      <c r="H17" s="29"/>
      <c r="J17" s="26" t="s">
        <v>353</v>
      </c>
      <c r="K17" s="27">
        <v>1.6</v>
      </c>
    </row>
    <row r="18" spans="1:11" x14ac:dyDescent="0.25">
      <c r="A18" s="26" t="s">
        <v>314</v>
      </c>
      <c r="B18" s="27" t="s">
        <v>35</v>
      </c>
      <c r="C18" s="27"/>
      <c r="D18" s="27" t="s">
        <v>315</v>
      </c>
      <c r="E18" s="27">
        <v>7.3694547999999995E-5</v>
      </c>
      <c r="F18" s="28" t="s">
        <v>316</v>
      </c>
      <c r="G18" s="27" t="s">
        <v>288</v>
      </c>
      <c r="H18" s="29"/>
      <c r="J18" s="26" t="s">
        <v>354</v>
      </c>
      <c r="K18" s="27">
        <v>0.71499999999999997</v>
      </c>
    </row>
    <row r="19" spans="1:11" x14ac:dyDescent="0.25">
      <c r="A19" s="26" t="s">
        <v>317</v>
      </c>
      <c r="B19" s="27" t="s">
        <v>318</v>
      </c>
      <c r="C19" s="27"/>
      <c r="D19" s="27" t="s">
        <v>319</v>
      </c>
      <c r="E19" s="27">
        <v>5.75928E-2</v>
      </c>
      <c r="F19" s="28" t="s">
        <v>320</v>
      </c>
      <c r="G19" s="27" t="s">
        <v>321</v>
      </c>
      <c r="H19" s="29"/>
      <c r="J19" s="26" t="s">
        <v>355</v>
      </c>
      <c r="K19" s="27">
        <v>1.3</v>
      </c>
    </row>
    <row r="20" spans="1:11" x14ac:dyDescent="0.25">
      <c r="A20" s="26" t="s">
        <v>322</v>
      </c>
      <c r="B20" s="27" t="s">
        <v>318</v>
      </c>
      <c r="C20" s="27"/>
      <c r="D20" s="27" t="s">
        <v>319</v>
      </c>
      <c r="E20" s="27">
        <v>0.14923636363636361</v>
      </c>
      <c r="F20" s="28" t="s">
        <v>320</v>
      </c>
      <c r="G20" s="27" t="s">
        <v>321</v>
      </c>
      <c r="H20" s="29"/>
      <c r="J20" s="26" t="s">
        <v>356</v>
      </c>
      <c r="K20" s="27">
        <v>0.64200000000000002</v>
      </c>
    </row>
    <row r="21" spans="1:11" x14ac:dyDescent="0.25">
      <c r="A21" s="26" t="s">
        <v>323</v>
      </c>
      <c r="B21" s="27" t="s">
        <v>318</v>
      </c>
      <c r="C21" s="27"/>
      <c r="D21" s="27" t="s">
        <v>319</v>
      </c>
      <c r="E21" s="27">
        <v>1.0696293000000001</v>
      </c>
      <c r="F21" s="28" t="s">
        <v>320</v>
      </c>
      <c r="G21" s="27" t="s">
        <v>321</v>
      </c>
      <c r="H21" s="29"/>
      <c r="J21" s="26" t="s">
        <v>357</v>
      </c>
      <c r="K21" s="27">
        <v>0.60199999999999998</v>
      </c>
    </row>
    <row r="22" spans="1:11" x14ac:dyDescent="0.25">
      <c r="A22" s="26" t="s">
        <v>81</v>
      </c>
      <c r="B22" s="27" t="s">
        <v>324</v>
      </c>
      <c r="C22" s="27"/>
      <c r="D22" s="27" t="s">
        <v>325</v>
      </c>
      <c r="E22" s="27">
        <v>18.480497700000001</v>
      </c>
      <c r="F22" s="28" t="s">
        <v>326</v>
      </c>
      <c r="G22" s="27" t="s">
        <v>365</v>
      </c>
      <c r="H22" s="29"/>
      <c r="J22" s="26" t="s">
        <v>302</v>
      </c>
      <c r="K22" s="27">
        <v>3.2</v>
      </c>
    </row>
    <row r="23" spans="1:11" x14ac:dyDescent="0.25">
      <c r="A23" s="26" t="s">
        <v>83</v>
      </c>
      <c r="B23" s="27" t="s">
        <v>324</v>
      </c>
      <c r="C23" s="27"/>
      <c r="D23" s="27" t="s">
        <v>325</v>
      </c>
      <c r="E23" s="27">
        <v>72.850657600000005</v>
      </c>
      <c r="F23" s="28" t="s">
        <v>326</v>
      </c>
      <c r="G23" s="27" t="s">
        <v>365</v>
      </c>
      <c r="H23" s="29"/>
      <c r="J23" s="26" t="s">
        <v>358</v>
      </c>
      <c r="K23" s="27">
        <v>0.8</v>
      </c>
    </row>
    <row r="24" spans="1:11" x14ac:dyDescent="0.25">
      <c r="A24" s="26" t="s">
        <v>84</v>
      </c>
      <c r="B24" s="27" t="s">
        <v>324</v>
      </c>
      <c r="C24" s="27"/>
      <c r="D24" s="27" t="s">
        <v>325</v>
      </c>
      <c r="E24" s="27">
        <v>133.91665</v>
      </c>
      <c r="F24" s="28" t="s">
        <v>326</v>
      </c>
      <c r="G24" s="27" t="s">
        <v>365</v>
      </c>
      <c r="H24" s="29"/>
      <c r="J24" s="26" t="s">
        <v>310</v>
      </c>
      <c r="K24" s="27">
        <v>1.5</v>
      </c>
    </row>
    <row r="25" spans="1:11" x14ac:dyDescent="0.25">
      <c r="A25" s="26" t="s">
        <v>85</v>
      </c>
      <c r="B25" s="27" t="s">
        <v>324</v>
      </c>
      <c r="C25" s="27"/>
      <c r="D25" s="27" t="s">
        <v>325</v>
      </c>
      <c r="E25" s="27">
        <v>246.40663599999999</v>
      </c>
      <c r="F25" s="28" t="s">
        <v>326</v>
      </c>
      <c r="G25" s="27" t="s">
        <v>365</v>
      </c>
      <c r="H25" s="29"/>
      <c r="J25" s="26" t="s">
        <v>359</v>
      </c>
      <c r="K25" s="27">
        <v>1.6</v>
      </c>
    </row>
    <row r="26" spans="1:11" x14ac:dyDescent="0.25">
      <c r="A26" s="26" t="s">
        <v>86</v>
      </c>
      <c r="B26" s="27" t="s">
        <v>324</v>
      </c>
      <c r="C26" s="27"/>
      <c r="D26" s="27" t="s">
        <v>325</v>
      </c>
      <c r="E26" s="27">
        <v>453.44177689999998</v>
      </c>
      <c r="F26" s="28" t="s">
        <v>326</v>
      </c>
      <c r="G26" s="27" t="s">
        <v>365</v>
      </c>
      <c r="H26" s="29"/>
      <c r="J26" s="26" t="s">
        <v>360</v>
      </c>
      <c r="K26" s="27">
        <v>1.6</v>
      </c>
    </row>
    <row r="27" spans="1:11" x14ac:dyDescent="0.25">
      <c r="A27" s="26" t="s">
        <v>333</v>
      </c>
      <c r="B27" s="27" t="s">
        <v>286</v>
      </c>
      <c r="C27" s="27"/>
      <c r="D27" s="27"/>
      <c r="E27" s="27">
        <v>0.372</v>
      </c>
      <c r="F27" s="28" t="s">
        <v>287</v>
      </c>
      <c r="G27" s="27" t="s">
        <v>288</v>
      </c>
      <c r="H27" s="29"/>
      <c r="J27" s="26" t="s">
        <v>61</v>
      </c>
      <c r="K27" s="27">
        <v>7.85</v>
      </c>
    </row>
    <row r="28" spans="1:11" x14ac:dyDescent="0.25">
      <c r="A28" s="26" t="s">
        <v>335</v>
      </c>
      <c r="B28" s="27" t="s">
        <v>286</v>
      </c>
      <c r="C28" s="27"/>
      <c r="D28" s="27"/>
      <c r="E28" s="27">
        <v>4.1099999999999998E-2</v>
      </c>
      <c r="F28" s="28" t="s">
        <v>287</v>
      </c>
      <c r="G28" s="44" t="s">
        <v>403</v>
      </c>
      <c r="H28" s="29"/>
      <c r="J28" s="26" t="s">
        <v>361</v>
      </c>
      <c r="K28" s="27">
        <v>0.55000000000000004</v>
      </c>
    </row>
    <row r="29" spans="1:11" x14ac:dyDescent="0.25">
      <c r="A29" s="26" t="s">
        <v>59</v>
      </c>
      <c r="B29" s="27" t="s">
        <v>286</v>
      </c>
      <c r="C29" s="27"/>
      <c r="D29" s="27"/>
      <c r="E29" s="27">
        <v>9.07</v>
      </c>
      <c r="F29" s="28" t="s">
        <v>287</v>
      </c>
      <c r="G29" s="27" t="s">
        <v>288</v>
      </c>
      <c r="H29" s="29"/>
      <c r="J29" s="26" t="s">
        <v>362</v>
      </c>
      <c r="K29" s="27">
        <v>0.8</v>
      </c>
    </row>
    <row r="30" spans="1:11" x14ac:dyDescent="0.25">
      <c r="A30" s="26" t="s">
        <v>336</v>
      </c>
      <c r="B30" s="27" t="s">
        <v>286</v>
      </c>
      <c r="C30" s="27"/>
      <c r="D30" s="27" t="s">
        <v>87</v>
      </c>
      <c r="E30" s="27">
        <v>1830</v>
      </c>
      <c r="F30" s="28" t="s">
        <v>341</v>
      </c>
      <c r="G30" s="27" t="s">
        <v>365</v>
      </c>
      <c r="H30" s="29"/>
      <c r="J30" s="26" t="s">
        <v>363</v>
      </c>
      <c r="K30" s="27">
        <v>7.1349999999999998</v>
      </c>
    </row>
    <row r="31" spans="1:11" x14ac:dyDescent="0.25">
      <c r="A31" s="26" t="s">
        <v>337</v>
      </c>
      <c r="B31" s="27" t="s">
        <v>286</v>
      </c>
      <c r="C31" s="27"/>
      <c r="D31" s="27" t="s">
        <v>87</v>
      </c>
      <c r="E31" s="27">
        <v>1830</v>
      </c>
      <c r="F31" s="28" t="s">
        <v>341</v>
      </c>
      <c r="G31" s="27" t="s">
        <v>365</v>
      </c>
      <c r="H31" s="29"/>
    </row>
    <row r="32" spans="1:11" x14ac:dyDescent="0.25">
      <c r="A32" s="26" t="s">
        <v>338</v>
      </c>
      <c r="B32" s="27" t="s">
        <v>286</v>
      </c>
      <c r="C32" s="27"/>
      <c r="D32" s="27" t="s">
        <v>87</v>
      </c>
      <c r="E32" s="27">
        <v>3042.25</v>
      </c>
      <c r="F32" s="28" t="s">
        <v>341</v>
      </c>
      <c r="G32" s="27" t="s">
        <v>365</v>
      </c>
      <c r="H32" s="29"/>
    </row>
    <row r="33" spans="1:8" x14ac:dyDescent="0.25">
      <c r="A33" s="26" t="s">
        <v>339</v>
      </c>
      <c r="B33" s="27" t="s">
        <v>286</v>
      </c>
      <c r="C33" s="27"/>
      <c r="D33" s="27" t="s">
        <v>87</v>
      </c>
      <c r="E33" s="27">
        <v>4837.5</v>
      </c>
      <c r="F33" s="28" t="s">
        <v>341</v>
      </c>
      <c r="G33" s="27" t="s">
        <v>365</v>
      </c>
      <c r="H33" s="29"/>
    </row>
    <row r="34" spans="1:8" x14ac:dyDescent="0.25">
      <c r="A34" s="26" t="s">
        <v>340</v>
      </c>
      <c r="B34" s="27" t="s">
        <v>286</v>
      </c>
      <c r="C34" s="27"/>
      <c r="D34" s="27" t="s">
        <v>87</v>
      </c>
      <c r="E34" s="27">
        <v>7159.5</v>
      </c>
      <c r="F34" s="28" t="s">
        <v>341</v>
      </c>
      <c r="G34" s="27" t="s">
        <v>365</v>
      </c>
      <c r="H34" s="29"/>
    </row>
    <row r="35" spans="1:8" x14ac:dyDescent="0.25">
      <c r="A35" s="26" t="s">
        <v>374</v>
      </c>
      <c r="B35" s="27" t="s">
        <v>286</v>
      </c>
      <c r="C35" s="27" t="s">
        <v>394</v>
      </c>
      <c r="D35" s="27" t="s">
        <v>45</v>
      </c>
      <c r="E35" s="27">
        <v>33.799669999999999</v>
      </c>
      <c r="F35" s="28" t="s">
        <v>401</v>
      </c>
      <c r="G35" s="27" t="s">
        <v>288</v>
      </c>
      <c r="H35" s="29"/>
    </row>
    <row r="36" spans="1:8" x14ac:dyDescent="0.25">
      <c r="A36" s="26" t="s">
        <v>375</v>
      </c>
      <c r="B36" s="27" t="s">
        <v>286</v>
      </c>
      <c r="C36" s="27" t="s">
        <v>397</v>
      </c>
      <c r="D36" s="27" t="s">
        <v>45</v>
      </c>
      <c r="E36" s="27">
        <v>39.377699</v>
      </c>
      <c r="F36" s="28" t="s">
        <v>401</v>
      </c>
      <c r="G36" s="27" t="s">
        <v>288</v>
      </c>
      <c r="H36" s="29"/>
    </row>
    <row r="37" spans="1:8" x14ac:dyDescent="0.25">
      <c r="A37" s="26" t="s">
        <v>376</v>
      </c>
      <c r="B37" s="27" t="s">
        <v>286</v>
      </c>
      <c r="C37" s="27" t="s">
        <v>396</v>
      </c>
      <c r="D37" s="27" t="s">
        <v>45</v>
      </c>
      <c r="E37" s="27">
        <v>42.160876000000002</v>
      </c>
      <c r="F37" s="28" t="s">
        <v>401</v>
      </c>
      <c r="G37" s="27" t="s">
        <v>288</v>
      </c>
      <c r="H37" s="29"/>
    </row>
    <row r="38" spans="1:8" x14ac:dyDescent="0.25">
      <c r="A38" s="26" t="s">
        <v>377</v>
      </c>
      <c r="B38" s="27" t="s">
        <v>286</v>
      </c>
      <c r="C38" s="27" t="s">
        <v>395</v>
      </c>
      <c r="D38" s="27" t="s">
        <v>45</v>
      </c>
      <c r="E38" s="27">
        <v>47.733066000000001</v>
      </c>
      <c r="F38" s="28" t="s">
        <v>401</v>
      </c>
      <c r="G38" s="27" t="s">
        <v>288</v>
      </c>
      <c r="H38" s="29"/>
    </row>
    <row r="39" spans="1:8" x14ac:dyDescent="0.25">
      <c r="A39" s="26" t="s">
        <v>378</v>
      </c>
      <c r="B39" s="27" t="s">
        <v>286</v>
      </c>
      <c r="C39" s="27" t="s">
        <v>393</v>
      </c>
      <c r="D39" s="27" t="s">
        <v>45</v>
      </c>
      <c r="E39" s="27">
        <v>27.649996000000002</v>
      </c>
      <c r="F39" s="28" t="s">
        <v>401</v>
      </c>
      <c r="G39" s="27" t="s">
        <v>288</v>
      </c>
      <c r="H39" s="29"/>
    </row>
    <row r="40" spans="1:8" x14ac:dyDescent="0.25">
      <c r="A40" s="26" t="s">
        <v>379</v>
      </c>
      <c r="B40" s="27" t="s">
        <v>286</v>
      </c>
      <c r="C40" s="27" t="s">
        <v>392</v>
      </c>
      <c r="D40" s="27" t="s">
        <v>45</v>
      </c>
      <c r="E40" s="27">
        <v>33.228074999999997</v>
      </c>
      <c r="F40" s="28" t="s">
        <v>401</v>
      </c>
      <c r="G40" s="27" t="s">
        <v>288</v>
      </c>
      <c r="H40" s="29"/>
    </row>
    <row r="41" spans="1:8" x14ac:dyDescent="0.25">
      <c r="A41" s="26" t="s">
        <v>380</v>
      </c>
      <c r="B41" s="27" t="s">
        <v>286</v>
      </c>
      <c r="C41" s="27" t="s">
        <v>391</v>
      </c>
      <c r="D41" s="27" t="s">
        <v>45</v>
      </c>
      <c r="E41" s="27">
        <v>35.863439</v>
      </c>
      <c r="F41" s="28" t="s">
        <v>401</v>
      </c>
      <c r="G41" s="27" t="s">
        <v>288</v>
      </c>
      <c r="H41" s="29"/>
    </row>
    <row r="42" spans="1:8" x14ac:dyDescent="0.25">
      <c r="A42" s="26" t="s">
        <v>381</v>
      </c>
      <c r="B42" s="27" t="s">
        <v>286</v>
      </c>
      <c r="C42" s="27" t="s">
        <v>390</v>
      </c>
      <c r="D42" s="27" t="s">
        <v>45</v>
      </c>
      <c r="E42" s="27">
        <v>41.435630000000003</v>
      </c>
      <c r="F42" s="28" t="s">
        <v>401</v>
      </c>
      <c r="G42" s="27" t="s">
        <v>288</v>
      </c>
      <c r="H42" s="29"/>
    </row>
    <row r="43" spans="1:8" x14ac:dyDescent="0.25">
      <c r="A43" s="26" t="s">
        <v>382</v>
      </c>
      <c r="B43" s="27" t="s">
        <v>286</v>
      </c>
      <c r="C43" s="27" t="s">
        <v>389</v>
      </c>
      <c r="D43" s="27" t="s">
        <v>45</v>
      </c>
      <c r="E43" s="27">
        <v>46.990307000000001</v>
      </c>
      <c r="F43" s="28" t="s">
        <v>401</v>
      </c>
      <c r="G43" s="27" t="s">
        <v>288</v>
      </c>
      <c r="H43" s="29"/>
    </row>
  </sheetData>
  <hyperlinks>
    <hyperlink ref="G28" r:id="rId1" display="https://www.boral.com.au/sites/default/files/media/field_document/National-Asphalt-EPD-090721.pdf" xr:uid="{185065F5-3F98-4C08-B58D-A4506392474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Project Details</vt:lpstr>
      <vt:lpstr>Input</vt:lpstr>
      <vt:lpstr>Output</vt:lpstr>
      <vt:lpstr>Lookup</vt:lpstr>
      <vt:lpstr>Emission Factors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2022-07-03T21:12:11Z</dcterms:created>
  <dcterms:modified xsi:type="dcterms:W3CDTF">2022-07-03T21:12:25Z</dcterms:modified>
  <cp:category/>
  <cp:contentStatus/>
</cp:coreProperties>
</file>