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0" windowWidth="16605" windowHeight="8145"/>
  </bookViews>
  <sheets>
    <sheet name="Saving" sheetId="3" r:id="rId1"/>
  </sheets>
  <definedNames>
    <definedName name="_xlnm.Print_Area" localSheetId="0">Saving!$A$1:$AH$48</definedName>
  </definedNames>
  <calcPr calcId="145621"/>
</workbook>
</file>

<file path=xl/calcChain.xml><?xml version="1.0" encoding="utf-8"?>
<calcChain xmlns="http://schemas.openxmlformats.org/spreadsheetml/2006/main">
  <c r="I27" i="3" l="1"/>
  <c r="I23" i="3"/>
  <c r="AE27" i="3"/>
  <c r="Z27" i="3"/>
  <c r="U27" i="3"/>
  <c r="N27" i="3"/>
  <c r="AE25" i="3"/>
  <c r="Z25" i="3"/>
  <c r="U25" i="3"/>
  <c r="N25" i="3"/>
  <c r="I25" i="3"/>
  <c r="AE23" i="3"/>
  <c r="Z23" i="3"/>
  <c r="U23" i="3"/>
  <c r="N23" i="3"/>
  <c r="T33" i="3" l="1"/>
  <c r="T31" i="3"/>
  <c r="T35" i="3"/>
  <c r="AB34" i="3" s="1"/>
  <c r="AL34" i="3" l="1"/>
</calcChain>
</file>

<file path=xl/comments1.xml><?xml version="1.0" encoding="utf-8"?>
<comments xmlns="http://schemas.openxmlformats.org/spreadsheetml/2006/main">
  <authors>
    <author>Ranjan Pant</author>
  </authors>
  <commentList>
    <comment ref="F3" authorId="0">
      <text>
        <r>
          <rPr>
            <sz val="9"/>
            <color indexed="81"/>
            <rFont val="Tahoma"/>
            <charset val="1"/>
          </rPr>
          <t>The activity name should clearly articulate the location and outcome sought.</t>
        </r>
      </text>
    </comment>
    <comment ref="K12" authorId="0">
      <text>
        <r>
          <rPr>
            <b/>
            <sz val="9"/>
            <color indexed="81"/>
            <rFont val="Tahoma"/>
            <family val="2"/>
          </rPr>
          <t>Ranjan Pant:</t>
        </r>
        <r>
          <rPr>
            <sz val="9"/>
            <color indexed="81"/>
            <rFont val="Tahoma"/>
            <family val="2"/>
          </rPr>
          <t xml:space="preserve">
Expected additional number per hour after implementation:
Example:
Existing Vol = 2,000 v/h
After implementation 
Additional volume = 100 v/h
That mean after implementation 
Total volume = 2,100 v/h </t>
        </r>
      </text>
    </comment>
    <comment ref="R12" authorId="0">
      <text>
        <r>
          <rPr>
            <b/>
            <sz val="9"/>
            <color indexed="81"/>
            <rFont val="Tahoma"/>
            <family val="2"/>
          </rPr>
          <t xml:space="preserve">Ranjan Pant:
</t>
        </r>
        <r>
          <rPr>
            <sz val="9"/>
            <color indexed="81"/>
            <rFont val="Tahoma"/>
            <family val="2"/>
          </rPr>
          <t>Observed Bus Occupancy
If no other information is available then please use the value from Table 1: Bus Utilisation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Ranjan Pant:</t>
        </r>
        <r>
          <rPr>
            <sz val="9"/>
            <color indexed="81"/>
            <rFont val="Tahoma"/>
            <family val="2"/>
          </rPr>
          <t xml:space="preserve">
It can be entered as one or two or three time periods in a day based on traffic volume and benefit expected 
Example: 
6:00 AM to 9:00 AM = 3 hours
3:30 PM to 7:00 PM = 3.5 hours
6:00 AM to 7:00 PM = 13 hours
 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Ranjan Pant:</t>
        </r>
        <r>
          <rPr>
            <sz val="9"/>
            <color indexed="81"/>
            <rFont val="Tahoma"/>
            <family val="2"/>
          </rPr>
          <t xml:space="preserve">
If a project provides travel time benefit to one mode and "dis-benefit" to another mode, then both travel times should be entered as expected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Ranjan Pant:</t>
        </r>
        <r>
          <rPr>
            <sz val="9"/>
            <color indexed="81"/>
            <rFont val="Tahoma"/>
            <family val="2"/>
          </rPr>
          <t xml:space="preserve">
In one year:
245 weekdays, 
52 Saturdays, 
68 Sundays and Public holidays or
number of effected days: say 10 event days</t>
        </r>
      </text>
    </comment>
    <comment ref="I18" authorId="0">
      <text>
        <r>
          <rPr>
            <b/>
            <sz val="9"/>
            <color indexed="81"/>
            <rFont val="Tahoma"/>
            <family val="2"/>
          </rPr>
          <t>Ranjan Pant:</t>
        </r>
        <r>
          <rPr>
            <sz val="9"/>
            <color indexed="81"/>
            <rFont val="Tahoma"/>
            <family val="2"/>
          </rPr>
          <t xml:space="preserve">
Travel Time before implementation</t>
        </r>
      </text>
    </comment>
    <comment ref="K18" authorId="0">
      <text>
        <r>
          <rPr>
            <b/>
            <sz val="9"/>
            <color indexed="81"/>
            <rFont val="Tahoma"/>
            <family val="2"/>
          </rPr>
          <t>Ranjan Pant:</t>
        </r>
        <r>
          <rPr>
            <sz val="9"/>
            <color indexed="81"/>
            <rFont val="Tahoma"/>
            <family val="2"/>
          </rPr>
          <t xml:space="preserve">
Travel Time after Implementation</t>
        </r>
      </text>
    </comment>
    <comment ref="AL34" authorId="0">
      <text>
        <r>
          <rPr>
            <b/>
            <sz val="9"/>
            <color indexed="81"/>
            <rFont val="Tahoma"/>
            <family val="2"/>
          </rPr>
          <t>Ranjan Pant:</t>
        </r>
        <r>
          <rPr>
            <sz val="9"/>
            <color indexed="81"/>
            <rFont val="Tahoma"/>
            <family val="2"/>
          </rPr>
          <t xml:space="preserve">
10 years DF as 7.5787 (USPWF) and average TT cost of $11.0 for all modes</t>
        </r>
      </text>
    </comment>
  </commentList>
</comments>
</file>

<file path=xl/sharedStrings.xml><?xml version="1.0" encoding="utf-8"?>
<sst xmlns="http://schemas.openxmlformats.org/spreadsheetml/2006/main" count="79" uniqueCount="63">
  <si>
    <t>Mode</t>
  </si>
  <si>
    <t>General Vehicle</t>
  </si>
  <si>
    <t>Bus</t>
  </si>
  <si>
    <t>Cycle</t>
  </si>
  <si>
    <t>Activity Name</t>
  </si>
  <si>
    <t>Total Person Hours saved over 10-years/ $ invested</t>
  </si>
  <si>
    <t>A</t>
  </si>
  <si>
    <t>B</t>
  </si>
  <si>
    <t>Occupancy</t>
  </si>
  <si>
    <t>Pedestrian</t>
  </si>
  <si>
    <t>Heavy Vehicle</t>
  </si>
  <si>
    <t>Estimated project costs</t>
  </si>
  <si>
    <t>2013/14</t>
  </si>
  <si>
    <t>Northland vehicle utilisation:</t>
  </si>
  <si>
    <t>Auckland vehicle utilisation:</t>
  </si>
  <si>
    <t>Waikato vehicle utilisation:</t>
  </si>
  <si>
    <t>Bay of Plenty vehicle utilisation:</t>
  </si>
  <si>
    <t>Gisborne vehicle utilisation:</t>
  </si>
  <si>
    <t>Hawkes Bay vehicle utilisation:</t>
  </si>
  <si>
    <t>Taranaki vehicle utilisation:</t>
  </si>
  <si>
    <t>Manawatu-Wanganui vehicle utilisation:</t>
  </si>
  <si>
    <t>Table 1: Bus Utilisation</t>
  </si>
  <si>
    <t>C</t>
  </si>
  <si>
    <t>D</t>
  </si>
  <si>
    <t>Hour</t>
  </si>
  <si>
    <t>% Improved reliability</t>
  </si>
  <si>
    <t>Variable</t>
  </si>
  <si>
    <t>Before</t>
  </si>
  <si>
    <t>After</t>
  </si>
  <si>
    <t>Time 1 in min</t>
  </si>
  <si>
    <t>Time 3 in min</t>
  </si>
  <si>
    <t>Time 2 in min</t>
  </si>
  <si>
    <t>Time period 1</t>
  </si>
  <si>
    <t>Time period 2</t>
  </si>
  <si>
    <t>Time period 3</t>
  </si>
  <si>
    <t>Existing</t>
  </si>
  <si>
    <t>Increase</t>
  </si>
  <si>
    <t>OCU</t>
  </si>
  <si>
    <t>Current Average Volume per hour and Additional volume after Implementation</t>
  </si>
  <si>
    <t>Threshold check</t>
  </si>
  <si>
    <t>BCR interpretation</t>
  </si>
  <si>
    <t xml:space="preserve">(Please transfer the values C and D to  the Minor Improvement Spreadsheet) </t>
  </si>
  <si>
    <t>Any project BCR &gt;1 means ok</t>
  </si>
  <si>
    <r>
      <t>Benefit Calculation:</t>
    </r>
    <r>
      <rPr>
        <b/>
        <sz val="11"/>
        <color rgb="FFFF0000"/>
        <rFont val="Calibri"/>
        <family val="2"/>
        <scheme val="minor"/>
      </rPr>
      <t xml:space="preserve"> (please fill out the relevant information only in the yellow cells)</t>
    </r>
  </si>
  <si>
    <t>EDY</t>
  </si>
  <si>
    <t>One Day Person-hour Saved</t>
  </si>
  <si>
    <t>One Day Total Person</t>
  </si>
  <si>
    <t xml:space="preserve">One Day Average person min/person saved </t>
  </si>
  <si>
    <t>One Day Total Person Hours per hour saved</t>
  </si>
  <si>
    <t>one year Person-hour Saved</t>
  </si>
  <si>
    <t>Effected days per year (EDY) and Travel time before  and After for different Time (Time 1 to 3)</t>
  </si>
  <si>
    <t>BCR Level</t>
  </si>
  <si>
    <t>$/10 year (D)</t>
  </si>
  <si>
    <t>Wellington vehicle utilisation:</t>
  </si>
  <si>
    <t>Marlborough vehicle utilisation:</t>
  </si>
  <si>
    <t>Nelson vehicle utilisation:</t>
  </si>
  <si>
    <t>Canterbury vehicle utilisation:</t>
  </si>
  <si>
    <t>West Coast vehicle utilisation:</t>
  </si>
  <si>
    <t>Otago vehicle utilisation:</t>
  </si>
  <si>
    <t>Southland vehicle utilisation:</t>
  </si>
  <si>
    <t>National total vehicle utilisation:</t>
  </si>
  <si>
    <t>Region</t>
  </si>
  <si>
    <t xml:space="preserve">Please Enter the story behind the information you have provided: Evidence or justification not necessarily modelling outcomes: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</si>
</sst>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00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Lucida Sans"/>
      <family val="2"/>
    </font>
    <font>
      <sz val="11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</cellStyleXfs>
  <cellXfs count="114">
    <xf numFmtId="0" fontId="0" fillId="0" borderId="0" xfId="0"/>
    <xf numFmtId="0" fontId="0" fillId="3" borderId="0" xfId="0" applyFill="1" applyAlignment="1" applyProtection="1">
      <alignment horizontal="center"/>
    </xf>
    <xf numFmtId="0" fontId="2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0" fillId="0" borderId="0" xfId="0" applyFill="1" applyBorder="1" applyAlignment="1" applyProtection="1"/>
    <xf numFmtId="0" fontId="8" fillId="0" borderId="0" xfId="0" applyFont="1" applyBorder="1" applyAlignment="1" applyProtection="1">
      <alignment horizontal="center" vertical="center"/>
    </xf>
    <xf numFmtId="0" fontId="5" fillId="0" borderId="0" xfId="0" applyFont="1" applyProtection="1"/>
    <xf numFmtId="0" fontId="14" fillId="4" borderId="0" xfId="0" applyFont="1" applyFill="1" applyBorder="1" applyAlignment="1" applyProtection="1">
      <alignment horizontal="right" vertical="center"/>
    </xf>
    <xf numFmtId="0" fontId="13" fillId="0" borderId="0" xfId="0" applyFont="1" applyAlignment="1" applyProtection="1"/>
    <xf numFmtId="0" fontId="13" fillId="0" borderId="0" xfId="0" applyFont="1" applyProtection="1"/>
    <xf numFmtId="0" fontId="4" fillId="0" borderId="0" xfId="0" applyFont="1" applyFill="1" applyAlignment="1" applyProtection="1"/>
    <xf numFmtId="0" fontId="4" fillId="0" borderId="0" xfId="0" applyFont="1" applyFill="1" applyProtection="1"/>
    <xf numFmtId="0" fontId="0" fillId="0" borderId="0" xfId="0" applyFill="1" applyProtection="1"/>
    <xf numFmtId="0" fontId="4" fillId="0" borderId="0" xfId="0" applyFont="1" applyFill="1" applyAlignment="1" applyProtection="1">
      <alignment horizontal="center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Protection="1"/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/>
    <xf numFmtId="0" fontId="0" fillId="0" borderId="0" xfId="0" applyBorder="1" applyAlignment="1" applyProtection="1">
      <alignment horizontal="center"/>
    </xf>
    <xf numFmtId="0" fontId="5" fillId="0" borderId="0" xfId="0" applyFont="1" applyBorder="1" applyProtection="1"/>
    <xf numFmtId="0" fontId="0" fillId="0" borderId="0" xfId="0" applyAlignment="1" applyProtection="1"/>
    <xf numFmtId="165" fontId="0" fillId="0" borderId="0" xfId="0" applyNumberFormat="1" applyProtection="1"/>
    <xf numFmtId="3" fontId="0" fillId="0" borderId="0" xfId="0" applyNumberFormat="1" applyBorder="1" applyAlignment="1" applyProtection="1"/>
    <xf numFmtId="3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vertical="center" wrapText="1"/>
    </xf>
    <xf numFmtId="0" fontId="4" fillId="0" borderId="0" xfId="0" applyFont="1" applyProtection="1"/>
    <xf numFmtId="0" fontId="0" fillId="0" borderId="0" xfId="0" applyNumberFormat="1" applyBorder="1" applyAlignment="1" applyProtection="1">
      <alignment horizontal="center"/>
    </xf>
    <xf numFmtId="2" fontId="2" fillId="0" borderId="0" xfId="2" applyNumberFormat="1" applyFont="1" applyFill="1" applyBorder="1" applyAlignment="1" applyProtection="1">
      <alignment vertical="center"/>
    </xf>
    <xf numFmtId="0" fontId="0" fillId="5" borderId="0" xfId="0" applyFill="1" applyProtection="1"/>
    <xf numFmtId="0" fontId="2" fillId="0" borderId="0" xfId="0" applyFont="1" applyFill="1" applyBorder="1" applyAlignment="1" applyProtection="1">
      <alignment horizontal="center"/>
    </xf>
    <xf numFmtId="0" fontId="2" fillId="5" borderId="0" xfId="0" applyFont="1" applyFill="1" applyAlignment="1" applyProtection="1">
      <alignment vertical="top"/>
    </xf>
    <xf numFmtId="0" fontId="0" fillId="5" borderId="0" xfId="0" applyFont="1" applyFill="1" applyAlignment="1" applyProtection="1">
      <alignment vertical="top"/>
    </xf>
    <xf numFmtId="164" fontId="0" fillId="5" borderId="0" xfId="0" applyNumberFormat="1" applyFill="1" applyProtection="1"/>
    <xf numFmtId="0" fontId="0" fillId="0" borderId="0" xfId="0" applyAlignment="1" applyProtection="1">
      <alignment horizontal="left" vertical="top" wrapText="1"/>
    </xf>
    <xf numFmtId="43" fontId="0" fillId="0" borderId="0" xfId="1" applyFont="1" applyFill="1" applyBorder="1" applyAlignment="1" applyProtection="1">
      <alignment horizontal="center"/>
    </xf>
    <xf numFmtId="0" fontId="0" fillId="0" borderId="0" xfId="2" applyNumberFormat="1" applyFont="1" applyFill="1" applyBorder="1" applyAlignment="1" applyProtection="1"/>
    <xf numFmtId="0" fontId="2" fillId="5" borderId="0" xfId="0" applyFont="1" applyFill="1" applyAlignment="1" applyProtection="1">
      <alignment horizontal="left" vertical="top"/>
    </xf>
    <xf numFmtId="0" fontId="0" fillId="5" borderId="0" xfId="0" applyFill="1" applyAlignment="1" applyProtection="1">
      <alignment horizontal="left" vertical="top" wrapText="1"/>
    </xf>
    <xf numFmtId="43" fontId="0" fillId="5" borderId="0" xfId="1" applyFont="1" applyFill="1" applyBorder="1" applyAlignment="1" applyProtection="1">
      <alignment horizontal="center"/>
    </xf>
    <xf numFmtId="43" fontId="0" fillId="5" borderId="0" xfId="1" applyFont="1" applyFill="1" applyBorder="1" applyAlignment="1" applyProtection="1"/>
    <xf numFmtId="43" fontId="0" fillId="0" borderId="0" xfId="1" applyFont="1" applyFill="1" applyBorder="1" applyAlignment="1" applyProtection="1"/>
    <xf numFmtId="43" fontId="0" fillId="0" borderId="0" xfId="1" applyNumberFormat="1" applyFont="1" applyFill="1" applyBorder="1" applyAlignment="1" applyProtection="1">
      <alignment horizontal="center" vertical="center"/>
    </xf>
    <xf numFmtId="0" fontId="2" fillId="5" borderId="0" xfId="0" applyFont="1" applyFill="1" applyProtection="1"/>
    <xf numFmtId="44" fontId="2" fillId="5" borderId="0" xfId="2" applyFont="1" applyFill="1" applyBorder="1" applyAlignment="1" applyProtection="1">
      <alignment horizontal="center"/>
    </xf>
    <xf numFmtId="44" fontId="0" fillId="0" borderId="0" xfId="2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2" fontId="0" fillId="0" borderId="0" xfId="2" applyNumberFormat="1" applyFont="1" applyFill="1" applyBorder="1" applyAlignment="1" applyProtection="1">
      <alignment vertical="center"/>
    </xf>
    <xf numFmtId="44" fontId="0" fillId="0" borderId="0" xfId="2" applyFont="1" applyFill="1" applyBorder="1" applyAlignment="1" applyProtection="1"/>
    <xf numFmtId="0" fontId="2" fillId="0" borderId="0" xfId="0" applyFont="1" applyAlignment="1" applyProtection="1">
      <alignment horizontal="left" vertical="top"/>
    </xf>
    <xf numFmtId="0" fontId="10" fillId="0" borderId="0" xfId="0" applyFont="1" applyBorder="1" applyAlignment="1" applyProtection="1">
      <alignment vertical="center" wrapText="1"/>
    </xf>
    <xf numFmtId="166" fontId="15" fillId="4" borderId="8" xfId="0" applyNumberFormat="1" applyFont="1" applyFill="1" applyBorder="1" applyAlignment="1" applyProtection="1">
      <alignment horizontal="center" vertical="center"/>
    </xf>
    <xf numFmtId="166" fontId="15" fillId="4" borderId="9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0" fontId="15" fillId="0" borderId="1" xfId="0" applyFont="1" applyBorder="1" applyAlignment="1" applyProtection="1">
      <alignment horizontal="left" vertical="center"/>
    </xf>
    <xf numFmtId="165" fontId="0" fillId="0" borderId="1" xfId="0" applyNumberFormat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164" fontId="0" fillId="2" borderId="1" xfId="1" applyNumberFormat="1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left" vertical="top" wrapText="1"/>
      <protection locked="0"/>
    </xf>
    <xf numFmtId="0" fontId="12" fillId="2" borderId="3" xfId="0" applyFont="1" applyFill="1" applyBorder="1" applyAlignment="1" applyProtection="1">
      <alignment horizontal="left" vertical="top" wrapText="1"/>
      <protection locked="0"/>
    </xf>
    <xf numFmtId="0" fontId="12" fillId="2" borderId="4" xfId="0" applyFont="1" applyFill="1" applyBorder="1" applyAlignment="1" applyProtection="1">
      <alignment horizontal="left" vertical="top" wrapText="1"/>
      <protection locked="0"/>
    </xf>
    <xf numFmtId="0" fontId="12" fillId="2" borderId="11" xfId="0" applyFont="1" applyFill="1" applyBorder="1" applyAlignment="1" applyProtection="1">
      <alignment horizontal="left" vertical="top" wrapText="1"/>
      <protection locked="0"/>
    </xf>
    <xf numFmtId="0" fontId="12" fillId="2" borderId="0" xfId="0" applyFont="1" applyFill="1" applyBorder="1" applyAlignment="1" applyProtection="1">
      <alignment horizontal="left" vertical="top" wrapText="1"/>
      <protection locked="0"/>
    </xf>
    <xf numFmtId="0" fontId="12" fillId="2" borderId="12" xfId="0" applyFont="1" applyFill="1" applyBorder="1" applyAlignment="1" applyProtection="1">
      <alignment horizontal="left" vertical="top" wrapText="1"/>
      <protection locked="0"/>
    </xf>
    <xf numFmtId="0" fontId="12" fillId="2" borderId="5" xfId="0" applyFont="1" applyFill="1" applyBorder="1" applyAlignment="1" applyProtection="1">
      <alignment horizontal="left" vertical="top" wrapText="1"/>
      <protection locked="0"/>
    </xf>
    <xf numFmtId="0" fontId="12" fillId="2" borderId="6" xfId="0" applyFont="1" applyFill="1" applyBorder="1" applyAlignment="1" applyProtection="1">
      <alignment horizontal="left" vertical="top" wrapText="1"/>
      <protection locked="0"/>
    </xf>
    <xf numFmtId="0" fontId="12" fillId="2" borderId="7" xfId="0" applyFont="1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3" fontId="0" fillId="0" borderId="8" xfId="0" applyNumberFormat="1" applyBorder="1" applyAlignment="1" applyProtection="1">
      <alignment horizontal="center"/>
    </xf>
    <xf numFmtId="3" fontId="0" fillId="0" borderId="10" xfId="0" applyNumberFormat="1" applyBorder="1" applyAlignment="1" applyProtection="1">
      <alignment horizontal="center"/>
    </xf>
    <xf numFmtId="3" fontId="0" fillId="0" borderId="9" xfId="0" applyNumberFormat="1" applyBorder="1" applyAlignment="1" applyProtection="1">
      <alignment horizontal="center"/>
    </xf>
    <xf numFmtId="44" fontId="0" fillId="0" borderId="0" xfId="2" applyFont="1" applyFill="1" applyAlignment="1" applyProtection="1">
      <alignment horizontal="center"/>
    </xf>
    <xf numFmtId="2" fontId="2" fillId="0" borderId="8" xfId="1" applyNumberFormat="1" applyFont="1" applyFill="1" applyBorder="1" applyAlignment="1" applyProtection="1">
      <alignment horizontal="center" vertical="center"/>
    </xf>
    <xf numFmtId="2" fontId="2" fillId="0" borderId="10" xfId="1" applyNumberFormat="1" applyFont="1" applyFill="1" applyBorder="1" applyAlignment="1" applyProtection="1">
      <alignment horizontal="center" vertical="center"/>
    </xf>
    <xf numFmtId="2" fontId="2" fillId="0" borderId="9" xfId="1" applyNumberFormat="1" applyFont="1" applyFill="1" applyBorder="1" applyAlignment="1" applyProtection="1">
      <alignment horizontal="center" vertical="center"/>
    </xf>
    <xf numFmtId="44" fontId="0" fillId="0" borderId="0" xfId="2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5" fillId="0" borderId="8" xfId="0" applyFont="1" applyFill="1" applyBorder="1" applyAlignment="1" applyProtection="1">
      <alignment horizontal="center" vertical="top"/>
    </xf>
    <xf numFmtId="0" fontId="5" fillId="0" borderId="9" xfId="0" applyFont="1" applyFill="1" applyBorder="1" applyAlignment="1" applyProtection="1">
      <alignment horizontal="center" vertical="top"/>
    </xf>
    <xf numFmtId="0" fontId="13" fillId="3" borderId="8" xfId="0" applyFont="1" applyFill="1" applyBorder="1" applyAlignment="1" applyProtection="1">
      <alignment horizontal="center"/>
    </xf>
    <xf numFmtId="0" fontId="13" fillId="3" borderId="10" xfId="0" applyFont="1" applyFill="1" applyBorder="1" applyAlignment="1" applyProtection="1">
      <alignment horizontal="center"/>
    </xf>
    <xf numFmtId="0" fontId="13" fillId="3" borderId="9" xfId="0" applyFont="1" applyFill="1" applyBorder="1" applyAlignment="1" applyProtection="1">
      <alignment horizontal="center"/>
    </xf>
    <xf numFmtId="44" fontId="0" fillId="2" borderId="8" xfId="2" applyFont="1" applyFill="1" applyBorder="1" applyAlignment="1" applyProtection="1">
      <alignment horizontal="center"/>
      <protection locked="0"/>
    </xf>
    <xf numFmtId="44" fontId="0" fillId="2" borderId="10" xfId="2" applyFont="1" applyFill="1" applyBorder="1" applyAlignment="1" applyProtection="1">
      <alignment horizontal="center"/>
      <protection locked="0"/>
    </xf>
    <xf numFmtId="44" fontId="0" fillId="2" borderId="9" xfId="2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3" fillId="6" borderId="8" xfId="0" applyFont="1" applyFill="1" applyBorder="1" applyAlignment="1" applyProtection="1">
      <alignment horizontal="center"/>
    </xf>
    <xf numFmtId="0" fontId="13" fillId="6" borderId="10" xfId="0" applyFont="1" applyFill="1" applyBorder="1" applyAlignment="1" applyProtection="1">
      <alignment horizontal="center"/>
    </xf>
    <xf numFmtId="0" fontId="13" fillId="6" borderId="9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W48"/>
  <sheetViews>
    <sheetView tabSelected="1" zoomScaleNormal="100" workbookViewId="0">
      <selection activeCell="R14" sqref="R14:S14"/>
    </sheetView>
  </sheetViews>
  <sheetFormatPr defaultColWidth="3.7109375" defaultRowHeight="15" x14ac:dyDescent="0.25"/>
  <cols>
    <col min="1" max="1" width="3.7109375" style="4"/>
    <col min="2" max="8" width="3.7109375" style="3"/>
    <col min="9" max="10" width="4.28515625" style="3" customWidth="1"/>
    <col min="11" max="13" width="3.7109375" style="3" customWidth="1"/>
    <col min="14" max="19" width="3.28515625" style="3" customWidth="1"/>
    <col min="20" max="34" width="3.7109375" style="3" customWidth="1"/>
    <col min="35" max="36" width="3.7109375" style="3"/>
    <col min="37" max="49" width="3.7109375" style="3" customWidth="1"/>
    <col min="50" max="16384" width="3.7109375" style="3"/>
  </cols>
  <sheetData>
    <row r="1" spans="1:49" x14ac:dyDescent="0.25">
      <c r="A1" s="1">
        <v>1</v>
      </c>
      <c r="B1" s="2" t="s">
        <v>43</v>
      </c>
    </row>
    <row r="2" spans="1:49" x14ac:dyDescent="0.25">
      <c r="B2" s="2"/>
      <c r="AD2" s="5"/>
      <c r="AE2" s="5"/>
      <c r="AF2" s="5"/>
    </row>
    <row r="3" spans="1:49" ht="14.45" customHeight="1" x14ac:dyDescent="0.25">
      <c r="A3" s="1">
        <v>3</v>
      </c>
      <c r="B3" s="3" t="s">
        <v>4</v>
      </c>
      <c r="E3" s="6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K3" s="3" t="s">
        <v>21</v>
      </c>
    </row>
    <row r="4" spans="1:49" x14ac:dyDescent="0.25">
      <c r="E4" s="6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</row>
    <row r="5" spans="1:49" x14ac:dyDescent="0.25">
      <c r="AD5" s="5"/>
      <c r="AE5" s="5"/>
      <c r="AF5" s="5"/>
      <c r="AK5" s="59" t="s">
        <v>61</v>
      </c>
      <c r="AL5" s="60"/>
      <c r="AM5" s="60"/>
      <c r="AN5" s="60"/>
      <c r="AO5" s="60"/>
      <c r="AP5" s="60"/>
      <c r="AQ5" s="60"/>
      <c r="AR5" s="60"/>
      <c r="AS5" s="61"/>
      <c r="AT5" s="58" t="s">
        <v>12</v>
      </c>
      <c r="AU5" s="58"/>
      <c r="AV5" s="7"/>
      <c r="AW5" s="8"/>
    </row>
    <row r="6" spans="1:49" x14ac:dyDescent="0.25">
      <c r="A6" s="1">
        <v>6</v>
      </c>
      <c r="V6" s="3" t="s">
        <v>11</v>
      </c>
      <c r="AD6" s="97"/>
      <c r="AE6" s="98"/>
      <c r="AF6" s="98"/>
      <c r="AG6" s="98"/>
      <c r="AH6" s="99"/>
      <c r="AK6" s="66" t="s">
        <v>13</v>
      </c>
      <c r="AL6" s="66"/>
      <c r="AM6" s="66"/>
      <c r="AN6" s="66"/>
      <c r="AO6" s="66"/>
      <c r="AP6" s="66"/>
      <c r="AQ6" s="66"/>
      <c r="AR6" s="66"/>
      <c r="AS6" s="66"/>
      <c r="AT6" s="56">
        <v>13.5</v>
      </c>
      <c r="AU6" s="57"/>
      <c r="AV6" s="9"/>
      <c r="AW6" s="8"/>
    </row>
    <row r="7" spans="1:49" x14ac:dyDescent="0.25">
      <c r="AK7" s="66" t="s">
        <v>14</v>
      </c>
      <c r="AL7" s="66"/>
      <c r="AM7" s="66"/>
      <c r="AN7" s="66"/>
      <c r="AO7" s="66"/>
      <c r="AP7" s="66"/>
      <c r="AQ7" s="66"/>
      <c r="AR7" s="66"/>
      <c r="AS7" s="66"/>
      <c r="AT7" s="56">
        <v>10.6</v>
      </c>
      <c r="AU7" s="57"/>
      <c r="AV7" s="9"/>
      <c r="AW7" s="8"/>
    </row>
    <row r="8" spans="1:49" x14ac:dyDescent="0.25">
      <c r="A8" s="1">
        <v>8</v>
      </c>
      <c r="B8" s="3" t="s">
        <v>0</v>
      </c>
      <c r="I8" s="94" t="s">
        <v>1</v>
      </c>
      <c r="J8" s="95"/>
      <c r="K8" s="95"/>
      <c r="L8" s="96"/>
      <c r="M8" s="10"/>
      <c r="N8" s="94" t="s">
        <v>2</v>
      </c>
      <c r="O8" s="95"/>
      <c r="P8" s="95"/>
      <c r="Q8" s="95"/>
      <c r="R8" s="95"/>
      <c r="S8" s="96"/>
      <c r="T8" s="11"/>
      <c r="U8" s="94" t="s">
        <v>3</v>
      </c>
      <c r="V8" s="95"/>
      <c r="W8" s="95"/>
      <c r="X8" s="96"/>
      <c r="Y8" s="11"/>
      <c r="Z8" s="94" t="s">
        <v>9</v>
      </c>
      <c r="AA8" s="95"/>
      <c r="AB8" s="95"/>
      <c r="AC8" s="96"/>
      <c r="AD8" s="11"/>
      <c r="AE8" s="109" t="s">
        <v>10</v>
      </c>
      <c r="AF8" s="110"/>
      <c r="AG8" s="110"/>
      <c r="AH8" s="111"/>
      <c r="AK8" s="66" t="s">
        <v>15</v>
      </c>
      <c r="AL8" s="66"/>
      <c r="AM8" s="66"/>
      <c r="AN8" s="66"/>
      <c r="AO8" s="66"/>
      <c r="AP8" s="66"/>
      <c r="AQ8" s="66"/>
      <c r="AR8" s="66"/>
      <c r="AS8" s="66"/>
      <c r="AT8" s="56">
        <v>7.6</v>
      </c>
      <c r="AU8" s="57"/>
      <c r="AV8" s="9"/>
      <c r="AW8" s="8"/>
    </row>
    <row r="9" spans="1:49" x14ac:dyDescent="0.25">
      <c r="A9" s="1">
        <v>9</v>
      </c>
      <c r="B9" s="3" t="s">
        <v>8</v>
      </c>
      <c r="I9" s="88">
        <v>1.2</v>
      </c>
      <c r="J9" s="89"/>
      <c r="K9" s="89"/>
      <c r="L9" s="90"/>
      <c r="M9" s="12"/>
      <c r="N9" s="88" t="s">
        <v>26</v>
      </c>
      <c r="O9" s="89"/>
      <c r="P9" s="89"/>
      <c r="Q9" s="89"/>
      <c r="R9" s="89"/>
      <c r="S9" s="90"/>
      <c r="T9" s="13"/>
      <c r="U9" s="88">
        <v>1</v>
      </c>
      <c r="V9" s="89"/>
      <c r="W9" s="89"/>
      <c r="X9" s="90"/>
      <c r="Y9" s="13"/>
      <c r="Z9" s="88">
        <v>1</v>
      </c>
      <c r="AA9" s="89"/>
      <c r="AB9" s="89"/>
      <c r="AC9" s="90"/>
      <c r="AD9" s="13"/>
      <c r="AE9" s="88">
        <v>5</v>
      </c>
      <c r="AF9" s="89"/>
      <c r="AG9" s="89"/>
      <c r="AH9" s="90"/>
      <c r="AK9" s="66" t="s">
        <v>16</v>
      </c>
      <c r="AL9" s="66"/>
      <c r="AM9" s="66"/>
      <c r="AN9" s="66"/>
      <c r="AO9" s="66"/>
      <c r="AP9" s="66"/>
      <c r="AQ9" s="66"/>
      <c r="AR9" s="66"/>
      <c r="AS9" s="66"/>
      <c r="AT9" s="56">
        <v>5.2</v>
      </c>
      <c r="AU9" s="57"/>
      <c r="AV9" s="9"/>
      <c r="AW9" s="8"/>
    </row>
    <row r="10" spans="1:49" x14ac:dyDescent="0.25">
      <c r="B10" s="14"/>
      <c r="C10" s="14"/>
      <c r="D10" s="14"/>
      <c r="E10" s="14"/>
      <c r="F10" s="14"/>
      <c r="G10" s="14"/>
      <c r="H10" s="14"/>
      <c r="I10" s="15"/>
      <c r="J10" s="15"/>
      <c r="K10" s="15"/>
      <c r="L10" s="15"/>
      <c r="M10" s="12"/>
      <c r="N10" s="15"/>
      <c r="O10" s="15"/>
      <c r="P10" s="15"/>
      <c r="Q10" s="15"/>
      <c r="R10" s="15"/>
      <c r="S10" s="15"/>
      <c r="T10" s="13"/>
      <c r="U10" s="15"/>
      <c r="V10" s="15"/>
      <c r="W10" s="15"/>
      <c r="X10" s="15"/>
      <c r="Y10" s="13"/>
      <c r="Z10" s="15"/>
      <c r="AA10" s="15"/>
      <c r="AB10" s="15"/>
      <c r="AC10" s="15"/>
      <c r="AD10" s="13"/>
      <c r="AE10" s="15"/>
      <c r="AF10" s="15"/>
      <c r="AG10" s="15"/>
      <c r="AH10" s="15"/>
      <c r="AK10" s="66" t="s">
        <v>17</v>
      </c>
      <c r="AL10" s="66"/>
      <c r="AM10" s="66"/>
      <c r="AN10" s="66"/>
      <c r="AO10" s="66"/>
      <c r="AP10" s="66"/>
      <c r="AQ10" s="66"/>
      <c r="AR10" s="66"/>
      <c r="AS10" s="66"/>
      <c r="AT10" s="56">
        <v>8.1</v>
      </c>
      <c r="AU10" s="57"/>
      <c r="AV10" s="9"/>
      <c r="AW10" s="8"/>
    </row>
    <row r="11" spans="1:49" ht="15.75" customHeight="1" x14ac:dyDescent="0.25">
      <c r="A11" s="1">
        <v>11</v>
      </c>
      <c r="B11" s="16" t="s">
        <v>38</v>
      </c>
      <c r="C11" s="16"/>
      <c r="D11" s="16"/>
      <c r="E11" s="16"/>
      <c r="F11" s="16"/>
      <c r="G11" s="16"/>
      <c r="H11" s="14"/>
      <c r="I11" s="15"/>
      <c r="J11" s="15"/>
      <c r="K11" s="15"/>
      <c r="L11" s="15"/>
      <c r="M11" s="17"/>
      <c r="N11" s="18"/>
      <c r="O11" s="18"/>
      <c r="P11" s="18"/>
      <c r="Q11" s="18"/>
      <c r="R11" s="18"/>
      <c r="S11" s="18"/>
      <c r="T11" s="14"/>
      <c r="U11" s="18"/>
      <c r="V11" s="18"/>
      <c r="W11" s="18"/>
      <c r="X11" s="18"/>
      <c r="Y11" s="14"/>
      <c r="Z11" s="18"/>
      <c r="AA11" s="18"/>
      <c r="AB11" s="18"/>
      <c r="AC11" s="18"/>
      <c r="AD11" s="14"/>
      <c r="AE11" s="19"/>
      <c r="AF11" s="19"/>
      <c r="AG11" s="19"/>
      <c r="AH11" s="19"/>
      <c r="AI11" s="14"/>
      <c r="AK11" s="66" t="s">
        <v>18</v>
      </c>
      <c r="AL11" s="66"/>
      <c r="AM11" s="66"/>
      <c r="AN11" s="66"/>
      <c r="AO11" s="66"/>
      <c r="AP11" s="66"/>
      <c r="AQ11" s="66"/>
      <c r="AR11" s="66"/>
      <c r="AS11" s="66"/>
      <c r="AT11" s="56">
        <v>4.9000000000000004</v>
      </c>
      <c r="AU11" s="57"/>
      <c r="AV11" s="9"/>
      <c r="AW11" s="8"/>
    </row>
    <row r="12" spans="1:49" x14ac:dyDescent="0.25">
      <c r="A12" s="1">
        <v>12</v>
      </c>
      <c r="B12" s="16"/>
      <c r="C12" s="16"/>
      <c r="D12" s="16"/>
      <c r="E12" s="16"/>
      <c r="F12" s="92" t="s">
        <v>24</v>
      </c>
      <c r="G12" s="93"/>
      <c r="H12" s="20"/>
      <c r="I12" s="68" t="s">
        <v>35</v>
      </c>
      <c r="J12" s="68"/>
      <c r="K12" s="68" t="s">
        <v>36</v>
      </c>
      <c r="L12" s="68"/>
      <c r="M12" s="21"/>
      <c r="N12" s="68" t="s">
        <v>35</v>
      </c>
      <c r="O12" s="68"/>
      <c r="P12" s="68" t="s">
        <v>36</v>
      </c>
      <c r="Q12" s="68"/>
      <c r="R12" s="68" t="s">
        <v>37</v>
      </c>
      <c r="S12" s="68"/>
      <c r="T12" s="21"/>
      <c r="U12" s="68" t="s">
        <v>35</v>
      </c>
      <c r="V12" s="68"/>
      <c r="W12" s="68" t="s">
        <v>36</v>
      </c>
      <c r="X12" s="68"/>
      <c r="Y12" s="22"/>
      <c r="Z12" s="68" t="s">
        <v>35</v>
      </c>
      <c r="AA12" s="68"/>
      <c r="AB12" s="68" t="s">
        <v>36</v>
      </c>
      <c r="AC12" s="68"/>
      <c r="AD12" s="21"/>
      <c r="AE12" s="68" t="s">
        <v>35</v>
      </c>
      <c r="AF12" s="68"/>
      <c r="AG12" s="68" t="s">
        <v>36</v>
      </c>
      <c r="AH12" s="68"/>
      <c r="AK12" s="66" t="s">
        <v>19</v>
      </c>
      <c r="AL12" s="66"/>
      <c r="AM12" s="66"/>
      <c r="AN12" s="66"/>
      <c r="AO12" s="66"/>
      <c r="AP12" s="66"/>
      <c r="AQ12" s="66"/>
      <c r="AR12" s="66"/>
      <c r="AS12" s="66"/>
      <c r="AT12" s="56">
        <v>8</v>
      </c>
      <c r="AU12" s="57"/>
      <c r="AV12" s="9"/>
      <c r="AW12" s="8"/>
    </row>
    <row r="13" spans="1:49" x14ac:dyDescent="0.25">
      <c r="A13" s="1">
        <v>13</v>
      </c>
      <c r="B13" s="3" t="s">
        <v>32</v>
      </c>
      <c r="F13" s="79"/>
      <c r="G13" s="79"/>
      <c r="I13" s="69"/>
      <c r="J13" s="69"/>
      <c r="K13" s="69">
        <v>0</v>
      </c>
      <c r="L13" s="69"/>
      <c r="M13" s="5"/>
      <c r="N13" s="69"/>
      <c r="O13" s="69"/>
      <c r="P13" s="69"/>
      <c r="Q13" s="69"/>
      <c r="R13" s="69"/>
      <c r="S13" s="69"/>
      <c r="T13" s="5"/>
      <c r="U13" s="69"/>
      <c r="V13" s="69"/>
      <c r="W13" s="69"/>
      <c r="X13" s="69"/>
      <c r="Y13" s="5"/>
      <c r="Z13" s="69"/>
      <c r="AA13" s="69"/>
      <c r="AB13" s="69"/>
      <c r="AC13" s="69"/>
      <c r="AD13" s="5"/>
      <c r="AE13" s="69"/>
      <c r="AF13" s="69"/>
      <c r="AG13" s="69"/>
      <c r="AH13" s="69"/>
      <c r="AK13" s="66" t="s">
        <v>20</v>
      </c>
      <c r="AL13" s="66"/>
      <c r="AM13" s="66"/>
      <c r="AN13" s="66"/>
      <c r="AO13" s="66"/>
      <c r="AP13" s="66"/>
      <c r="AQ13" s="66"/>
      <c r="AR13" s="66"/>
      <c r="AS13" s="66"/>
      <c r="AT13" s="56">
        <v>11.8</v>
      </c>
      <c r="AU13" s="57"/>
      <c r="AV13" s="9"/>
      <c r="AW13" s="8"/>
    </row>
    <row r="14" spans="1:49" x14ac:dyDescent="0.25">
      <c r="A14" s="1">
        <v>14</v>
      </c>
      <c r="B14" s="3" t="s">
        <v>33</v>
      </c>
      <c r="F14" s="79"/>
      <c r="G14" s="79"/>
      <c r="I14" s="69"/>
      <c r="J14" s="69"/>
      <c r="K14" s="69"/>
      <c r="L14" s="69"/>
      <c r="M14" s="5"/>
      <c r="N14" s="69"/>
      <c r="O14" s="69"/>
      <c r="P14" s="69"/>
      <c r="Q14" s="69"/>
      <c r="R14" s="69"/>
      <c r="S14" s="69"/>
      <c r="T14" s="5"/>
      <c r="U14" s="69"/>
      <c r="V14" s="69"/>
      <c r="W14" s="69"/>
      <c r="X14" s="69"/>
      <c r="Y14" s="5"/>
      <c r="Z14" s="69"/>
      <c r="AA14" s="69"/>
      <c r="AB14" s="69"/>
      <c r="AC14" s="69"/>
      <c r="AD14" s="5"/>
      <c r="AE14" s="69"/>
      <c r="AF14" s="69"/>
      <c r="AG14" s="69"/>
      <c r="AH14" s="69"/>
      <c r="AK14" s="66" t="s">
        <v>53</v>
      </c>
      <c r="AL14" s="66"/>
      <c r="AM14" s="66"/>
      <c r="AN14" s="66"/>
      <c r="AO14" s="66"/>
      <c r="AP14" s="66"/>
      <c r="AQ14" s="66"/>
      <c r="AR14" s="66"/>
      <c r="AS14" s="66"/>
      <c r="AT14" s="56">
        <v>10.1</v>
      </c>
      <c r="AU14" s="57"/>
      <c r="AV14" s="9"/>
      <c r="AW14" s="8"/>
    </row>
    <row r="15" spans="1:49" x14ac:dyDescent="0.25">
      <c r="A15" s="1">
        <v>15</v>
      </c>
      <c r="B15" s="3" t="s">
        <v>34</v>
      </c>
      <c r="F15" s="79"/>
      <c r="G15" s="79"/>
      <c r="I15" s="69"/>
      <c r="J15" s="69"/>
      <c r="K15" s="69"/>
      <c r="L15" s="69"/>
      <c r="N15" s="69"/>
      <c r="O15" s="69"/>
      <c r="P15" s="69"/>
      <c r="Q15" s="69"/>
      <c r="R15" s="69"/>
      <c r="S15" s="69"/>
      <c r="U15" s="69"/>
      <c r="V15" s="69"/>
      <c r="W15" s="69"/>
      <c r="X15" s="69"/>
      <c r="Z15" s="69"/>
      <c r="AA15" s="69"/>
      <c r="AB15" s="69"/>
      <c r="AC15" s="69"/>
      <c r="AE15" s="69"/>
      <c r="AF15" s="69"/>
      <c r="AG15" s="69"/>
      <c r="AH15" s="69"/>
      <c r="AK15" s="66" t="s">
        <v>54</v>
      </c>
      <c r="AL15" s="66"/>
      <c r="AM15" s="66"/>
      <c r="AN15" s="66"/>
      <c r="AO15" s="66"/>
      <c r="AP15" s="66"/>
      <c r="AQ15" s="66"/>
      <c r="AR15" s="66"/>
      <c r="AS15" s="66"/>
      <c r="AT15" s="56">
        <v>4.5999999999999996</v>
      </c>
      <c r="AU15" s="57"/>
      <c r="AV15" s="9"/>
      <c r="AW15" s="8"/>
    </row>
    <row r="16" spans="1:49" x14ac:dyDescent="0.25">
      <c r="F16" s="23"/>
      <c r="G16" s="23"/>
      <c r="I16" s="23"/>
      <c r="J16" s="23"/>
      <c r="K16" s="23"/>
      <c r="L16" s="23"/>
      <c r="N16" s="23"/>
      <c r="O16" s="23"/>
      <c r="P16" s="23"/>
      <c r="Q16" s="23"/>
      <c r="R16" s="23"/>
      <c r="S16" s="23"/>
      <c r="U16" s="23"/>
      <c r="V16" s="23"/>
      <c r="W16" s="23"/>
      <c r="X16" s="23"/>
      <c r="Z16" s="23"/>
      <c r="AA16" s="23"/>
      <c r="AB16" s="23"/>
      <c r="AC16" s="23"/>
      <c r="AE16" s="23"/>
      <c r="AF16" s="23"/>
      <c r="AG16" s="23"/>
      <c r="AH16" s="23"/>
      <c r="AK16" s="66" t="s">
        <v>55</v>
      </c>
      <c r="AL16" s="66">
        <v>11.8</v>
      </c>
      <c r="AM16" s="66"/>
      <c r="AN16" s="66"/>
      <c r="AO16" s="66"/>
      <c r="AP16" s="66"/>
      <c r="AQ16" s="66"/>
      <c r="AR16" s="66"/>
      <c r="AS16" s="66"/>
      <c r="AT16" s="56">
        <v>5.9</v>
      </c>
      <c r="AU16" s="57"/>
      <c r="AV16" s="24"/>
    </row>
    <row r="17" spans="1:47" x14ac:dyDescent="0.25">
      <c r="A17" s="1">
        <v>17</v>
      </c>
      <c r="B17" s="25" t="s">
        <v>50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U17" s="6"/>
      <c r="V17" s="6"/>
      <c r="W17" s="6"/>
      <c r="X17" s="6"/>
      <c r="Y17" s="6"/>
      <c r="Z17" s="6"/>
      <c r="AA17" s="6"/>
      <c r="AB17" s="6"/>
      <c r="AC17" s="6"/>
      <c r="AE17" s="6"/>
      <c r="AF17" s="6"/>
      <c r="AG17" s="6"/>
      <c r="AH17" s="6"/>
      <c r="AK17" s="66" t="s">
        <v>56</v>
      </c>
      <c r="AL17" s="66"/>
      <c r="AM17" s="66"/>
      <c r="AN17" s="66"/>
      <c r="AO17" s="66"/>
      <c r="AP17" s="66"/>
      <c r="AQ17" s="66"/>
      <c r="AR17" s="66"/>
      <c r="AS17" s="66"/>
      <c r="AT17" s="56">
        <v>6.9</v>
      </c>
      <c r="AU17" s="57"/>
    </row>
    <row r="18" spans="1:47" ht="15" customHeight="1" x14ac:dyDescent="0.25">
      <c r="A18" s="1">
        <v>18</v>
      </c>
      <c r="F18" s="112" t="s">
        <v>44</v>
      </c>
      <c r="G18" s="112"/>
      <c r="I18" s="62" t="s">
        <v>27</v>
      </c>
      <c r="J18" s="62"/>
      <c r="K18" s="62" t="s">
        <v>28</v>
      </c>
      <c r="L18" s="62"/>
      <c r="M18" s="5"/>
      <c r="N18" s="62" t="s">
        <v>27</v>
      </c>
      <c r="O18" s="62"/>
      <c r="P18" s="62" t="s">
        <v>28</v>
      </c>
      <c r="Q18" s="62"/>
      <c r="R18" s="23"/>
      <c r="S18" s="23"/>
      <c r="T18" s="5"/>
      <c r="U18" s="62" t="s">
        <v>27</v>
      </c>
      <c r="V18" s="62"/>
      <c r="W18" s="62" t="s">
        <v>28</v>
      </c>
      <c r="X18" s="62"/>
      <c r="Y18" s="6"/>
      <c r="Z18" s="62" t="s">
        <v>27</v>
      </c>
      <c r="AA18" s="62"/>
      <c r="AB18" s="62" t="s">
        <v>28</v>
      </c>
      <c r="AC18" s="62"/>
      <c r="AD18" s="5"/>
      <c r="AE18" s="62" t="s">
        <v>27</v>
      </c>
      <c r="AF18" s="62"/>
      <c r="AG18" s="62" t="s">
        <v>28</v>
      </c>
      <c r="AH18" s="62"/>
      <c r="AI18" s="5"/>
      <c r="AJ18" s="5"/>
      <c r="AK18" s="66" t="s">
        <v>57</v>
      </c>
      <c r="AL18" s="66"/>
      <c r="AM18" s="66"/>
      <c r="AN18" s="66"/>
      <c r="AO18" s="66"/>
      <c r="AP18" s="66"/>
      <c r="AQ18" s="66"/>
      <c r="AR18" s="66"/>
      <c r="AS18" s="66"/>
      <c r="AT18" s="56">
        <v>2</v>
      </c>
      <c r="AU18" s="57"/>
    </row>
    <row r="19" spans="1:47" x14ac:dyDescent="0.25">
      <c r="A19" s="1">
        <v>19</v>
      </c>
      <c r="B19" s="3" t="s">
        <v>29</v>
      </c>
      <c r="F19" s="79"/>
      <c r="G19" s="79"/>
      <c r="I19" s="79"/>
      <c r="J19" s="79"/>
      <c r="K19" s="79"/>
      <c r="L19" s="79"/>
      <c r="N19" s="79"/>
      <c r="O19" s="79"/>
      <c r="P19" s="79"/>
      <c r="Q19" s="79"/>
      <c r="R19" s="23"/>
      <c r="S19" s="23"/>
      <c r="U19" s="79"/>
      <c r="V19" s="79"/>
      <c r="W19" s="79"/>
      <c r="X19" s="79"/>
      <c r="Z19" s="79"/>
      <c r="AA19" s="79"/>
      <c r="AB19" s="79"/>
      <c r="AC19" s="79"/>
      <c r="AE19" s="79"/>
      <c r="AF19" s="79"/>
      <c r="AG19" s="79"/>
      <c r="AH19" s="79"/>
      <c r="AI19" s="5"/>
      <c r="AJ19" s="5"/>
      <c r="AK19" s="66" t="s">
        <v>58</v>
      </c>
      <c r="AL19" s="66"/>
      <c r="AM19" s="66"/>
      <c r="AN19" s="66"/>
      <c r="AO19" s="66"/>
      <c r="AP19" s="66"/>
      <c r="AQ19" s="66"/>
      <c r="AR19" s="66"/>
      <c r="AS19" s="66"/>
      <c r="AT19" s="56">
        <v>6.7</v>
      </c>
      <c r="AU19" s="57"/>
    </row>
    <row r="20" spans="1:47" x14ac:dyDescent="0.25">
      <c r="A20" s="1">
        <v>20</v>
      </c>
      <c r="B20" s="3" t="s">
        <v>31</v>
      </c>
      <c r="F20" s="79"/>
      <c r="G20" s="79"/>
      <c r="I20" s="79"/>
      <c r="J20" s="79"/>
      <c r="K20" s="79"/>
      <c r="L20" s="79"/>
      <c r="N20" s="79"/>
      <c r="O20" s="79"/>
      <c r="P20" s="79"/>
      <c r="Q20" s="79"/>
      <c r="R20" s="23"/>
      <c r="S20" s="23"/>
      <c r="U20" s="79"/>
      <c r="V20" s="79"/>
      <c r="W20" s="79"/>
      <c r="X20" s="79"/>
      <c r="Z20" s="79"/>
      <c r="AA20" s="79"/>
      <c r="AB20" s="79"/>
      <c r="AC20" s="79"/>
      <c r="AE20" s="79"/>
      <c r="AF20" s="79"/>
      <c r="AG20" s="79"/>
      <c r="AH20" s="79"/>
      <c r="AI20" s="5"/>
      <c r="AJ20" s="5"/>
      <c r="AK20" s="66" t="s">
        <v>59</v>
      </c>
      <c r="AL20" s="66"/>
      <c r="AM20" s="66"/>
      <c r="AN20" s="66"/>
      <c r="AO20" s="66"/>
      <c r="AP20" s="66"/>
      <c r="AQ20" s="66"/>
      <c r="AR20" s="66"/>
      <c r="AS20" s="66"/>
      <c r="AT20" s="56">
        <v>2.8</v>
      </c>
      <c r="AU20" s="57"/>
    </row>
    <row r="21" spans="1:47" x14ac:dyDescent="0.25">
      <c r="A21" s="1">
        <v>21</v>
      </c>
      <c r="B21" s="3" t="s">
        <v>30</v>
      </c>
      <c r="F21" s="79"/>
      <c r="G21" s="79"/>
      <c r="I21" s="79"/>
      <c r="J21" s="79"/>
      <c r="K21" s="79"/>
      <c r="L21" s="79"/>
      <c r="N21" s="79"/>
      <c r="O21" s="79"/>
      <c r="P21" s="79"/>
      <c r="Q21" s="79"/>
      <c r="R21" s="23"/>
      <c r="S21" s="23"/>
      <c r="U21" s="79"/>
      <c r="V21" s="79"/>
      <c r="W21" s="79"/>
      <c r="X21" s="79"/>
      <c r="Z21" s="79"/>
      <c r="AA21" s="79"/>
      <c r="AB21" s="79"/>
      <c r="AC21" s="79"/>
      <c r="AE21" s="79"/>
      <c r="AF21" s="79"/>
      <c r="AG21" s="79"/>
      <c r="AH21" s="79"/>
      <c r="AI21" s="5"/>
      <c r="AJ21" s="5"/>
      <c r="AK21" s="66" t="s">
        <v>60</v>
      </c>
      <c r="AL21" s="66"/>
      <c r="AM21" s="66"/>
      <c r="AN21" s="66"/>
      <c r="AO21" s="66"/>
      <c r="AP21" s="66"/>
      <c r="AQ21" s="66"/>
      <c r="AR21" s="66"/>
      <c r="AS21" s="66"/>
      <c r="AT21" s="56">
        <v>9.1999999999999993</v>
      </c>
      <c r="AU21" s="57"/>
    </row>
    <row r="22" spans="1:47" x14ac:dyDescent="0.25">
      <c r="U22" s="6"/>
      <c r="V22" s="6"/>
      <c r="W22" s="6"/>
      <c r="X22" s="6"/>
      <c r="Y22" s="6"/>
      <c r="Z22" s="6"/>
      <c r="AA22" s="6"/>
      <c r="AB22" s="6"/>
      <c r="AC22" s="6"/>
      <c r="AK22" s="26"/>
    </row>
    <row r="23" spans="1:47" ht="15" customHeight="1" x14ac:dyDescent="0.25">
      <c r="A23" s="1">
        <v>23</v>
      </c>
      <c r="B23" s="8" t="s">
        <v>45</v>
      </c>
      <c r="I23" s="80">
        <f>+(I9*((I13+K13)*$F$13*(I19-K19)+(I14+K14)*$F$14*(I20-K20)+(I15+K15)*$F$15*(I21-K21)))/60</f>
        <v>0</v>
      </c>
      <c r="J23" s="81"/>
      <c r="K23" s="81"/>
      <c r="L23" s="82"/>
      <c r="M23" s="27"/>
      <c r="N23" s="80">
        <f>+(R13*(N13+P13)*$F$13*(N19-P19)+R14*(N14+P14)*$F$14*(N20-P20)+R15*(N15+P15)*$F$15*(N21-P21))/60</f>
        <v>0</v>
      </c>
      <c r="O23" s="81"/>
      <c r="P23" s="81"/>
      <c r="Q23" s="82"/>
      <c r="R23" s="28"/>
      <c r="S23" s="28"/>
      <c r="T23" s="27"/>
      <c r="U23" s="80">
        <f>+(U9*((U13+W13)*$F$13*(U19-W19)+(U14+W14)*$F$14*(U20-W20)+(U15+W15)*$F$15*(U21-W21)))/60</f>
        <v>0</v>
      </c>
      <c r="V23" s="81"/>
      <c r="W23" s="81"/>
      <c r="X23" s="82"/>
      <c r="Y23" s="27"/>
      <c r="Z23" s="80">
        <f>+(Z9*((Z13+AB13)*$F$13*(Z19-AB19)+(Z14+AB14)*$F$14*(Z20-AB20)+(Z15+AB15)*$F$15*(Z21-AB21)))/60</f>
        <v>0</v>
      </c>
      <c r="AA23" s="81"/>
      <c r="AB23" s="81"/>
      <c r="AC23" s="82"/>
      <c r="AD23" s="27"/>
      <c r="AE23" s="80">
        <f>+(AE9*((AE13+AG13)*$F$13*(AE19-AG19)+(AE14+AG14)*$F$14*(AE20-AG20)+(AE15+AG15)*$F$15*(AE21-AG21)))/60</f>
        <v>0</v>
      </c>
      <c r="AF23" s="81"/>
      <c r="AG23" s="81"/>
      <c r="AH23" s="82"/>
      <c r="AT23" s="29"/>
    </row>
    <row r="24" spans="1:47" x14ac:dyDescent="0.25">
      <c r="U24" s="6"/>
      <c r="V24" s="6"/>
      <c r="W24" s="6"/>
      <c r="X24" s="6"/>
      <c r="Y24" s="6"/>
      <c r="Z24" s="6"/>
      <c r="AA24" s="6"/>
      <c r="AB24" s="6"/>
      <c r="AC24" s="6"/>
      <c r="AT24" s="29"/>
    </row>
    <row r="25" spans="1:47" x14ac:dyDescent="0.25">
      <c r="A25" s="1">
        <v>25</v>
      </c>
      <c r="B25" s="8" t="s">
        <v>46</v>
      </c>
      <c r="I25" s="80">
        <f>+I9*((I13+K13)*$F$13+(I14+K14)*$F$14+(I15+K15)*$F$15)</f>
        <v>0</v>
      </c>
      <c r="J25" s="81"/>
      <c r="K25" s="81"/>
      <c r="L25" s="82"/>
      <c r="N25" s="80">
        <f>+((N13+P13)*$F$13*R13+(N14+P14)*$F$14*R14+(N15+P15)*$F$15*R15)</f>
        <v>0</v>
      </c>
      <c r="O25" s="81"/>
      <c r="P25" s="81"/>
      <c r="Q25" s="82"/>
      <c r="U25" s="80">
        <f>+U9*((U13+W13)*$F$13+(U14+W14)*$F$14+(U15+W15)*$F$15)</f>
        <v>0</v>
      </c>
      <c r="V25" s="81"/>
      <c r="W25" s="81"/>
      <c r="X25" s="82"/>
      <c r="Y25" s="6"/>
      <c r="Z25" s="80">
        <f>+Z9*((Z13+AB13)*$F$13+(Z14+AB14)*$F$14+(Z15+AB15)*$F$15)</f>
        <v>0</v>
      </c>
      <c r="AA25" s="81"/>
      <c r="AB25" s="81"/>
      <c r="AC25" s="82"/>
      <c r="AE25" s="80">
        <f>+AE9*((AE13+AG13)*$F$13+(AE14+AG14)*$F$14+(AE15+AG15)*$F$15)</f>
        <v>0</v>
      </c>
      <c r="AF25" s="81"/>
      <c r="AG25" s="81"/>
      <c r="AH25" s="82"/>
      <c r="AT25" s="29"/>
    </row>
    <row r="26" spans="1:47" x14ac:dyDescent="0.25">
      <c r="B26" s="30"/>
      <c r="I26" s="28"/>
      <c r="J26" s="28"/>
      <c r="K26" s="28"/>
      <c r="L26" s="28"/>
      <c r="N26" s="31"/>
      <c r="O26" s="23"/>
      <c r="P26" s="23"/>
      <c r="Q26" s="23"/>
      <c r="U26" s="31"/>
      <c r="V26" s="23"/>
      <c r="W26" s="23"/>
      <c r="X26" s="23"/>
      <c r="Y26" s="6"/>
      <c r="Z26" s="31"/>
      <c r="AA26" s="23"/>
      <c r="AB26" s="23"/>
      <c r="AC26" s="23"/>
      <c r="AE26" s="31"/>
      <c r="AF26" s="23"/>
      <c r="AG26" s="23"/>
      <c r="AH26" s="23"/>
      <c r="AT26" s="29"/>
    </row>
    <row r="27" spans="1:47" x14ac:dyDescent="0.25">
      <c r="A27" s="1">
        <v>27</v>
      </c>
      <c r="B27" s="30" t="s">
        <v>49</v>
      </c>
      <c r="I27" s="80">
        <f>+(I9*((I13+K13)*$F$13*(I19-K19)*$F$19+(I14+K14)*$F$14*(I20-K20)*$F$20+(I15+K15)*$F$15*(I21-K21)*$F$21))/60</f>
        <v>0</v>
      </c>
      <c r="J27" s="81"/>
      <c r="K27" s="81"/>
      <c r="L27" s="82"/>
      <c r="M27" s="32"/>
      <c r="N27" s="80">
        <f>+(R13*(N13+P13)*$F$13*(N19-P19)*F19+R14*(N14+P14)*$F$14*(N20-P20)*F20+R15*(N15+P15)*$F$15*(N21-P21)*F21)/60</f>
        <v>0</v>
      </c>
      <c r="O27" s="81"/>
      <c r="P27" s="81"/>
      <c r="Q27" s="82"/>
      <c r="U27" s="80">
        <f>+(U9*((U13+W13)*$F$13*(U19-W19)*$F$19+(U14+W14)*$F$14*(U20-W20)*$F$20+(U15+W15)*$F$15*(U21-W21)*$F$21)/60)</f>
        <v>0</v>
      </c>
      <c r="V27" s="81"/>
      <c r="W27" s="81"/>
      <c r="X27" s="82"/>
      <c r="Y27" s="6"/>
      <c r="Z27" s="80">
        <f>+(Z9*((Z13+AB13)*$F$13*(Z19-AB19)*$F$19+(Z14+AB14)*$F$14*(Z20-AB20)*$F$20+(Z15+AB15)*$F$15*(Z21-AB21)*$F$21))/60</f>
        <v>0</v>
      </c>
      <c r="AA27" s="81"/>
      <c r="AB27" s="81"/>
      <c r="AC27" s="82"/>
      <c r="AE27" s="80">
        <f>+(AE9*((AE13+AG13)*$F$13*(AE19-AG19)*$F$19+(AE14+AG14)*$F$14*(AE20-AG20)*$F$20+(AE15+AG15)*$F$15*(AE21-AG21)*$F$21))/60</f>
        <v>0</v>
      </c>
      <c r="AF27" s="81"/>
      <c r="AG27" s="81"/>
      <c r="AH27" s="82"/>
    </row>
    <row r="28" spans="1:47" x14ac:dyDescent="0.25">
      <c r="B28" s="30"/>
      <c r="I28" s="28"/>
      <c r="J28" s="28"/>
      <c r="K28" s="28"/>
      <c r="L28" s="28"/>
      <c r="N28" s="31"/>
      <c r="O28" s="23"/>
      <c r="P28" s="23"/>
      <c r="Q28" s="23"/>
      <c r="U28" s="31"/>
      <c r="V28" s="23"/>
      <c r="W28" s="23"/>
      <c r="X28" s="23"/>
      <c r="Y28" s="6"/>
      <c r="Z28" s="31"/>
      <c r="AA28" s="23"/>
      <c r="AB28" s="23"/>
      <c r="AC28" s="23"/>
      <c r="AE28" s="31"/>
      <c r="AF28" s="23"/>
      <c r="AG28" s="23"/>
      <c r="AH28" s="23"/>
    </row>
    <row r="29" spans="1:47" x14ac:dyDescent="0.25">
      <c r="A29" s="1">
        <v>29</v>
      </c>
      <c r="B29" s="33" t="s">
        <v>25</v>
      </c>
      <c r="C29" s="33"/>
      <c r="D29" s="33"/>
      <c r="E29" s="33"/>
      <c r="F29" s="33"/>
      <c r="G29" s="33"/>
      <c r="T29" s="79"/>
      <c r="U29" s="79"/>
      <c r="V29" s="79"/>
      <c r="W29" s="79"/>
      <c r="X29" s="79"/>
      <c r="Y29" s="79"/>
      <c r="Z29" s="6"/>
      <c r="AA29" s="34" t="s">
        <v>6</v>
      </c>
      <c r="AB29" s="6"/>
      <c r="AC29" s="6"/>
    </row>
    <row r="30" spans="1:47" x14ac:dyDescent="0.25">
      <c r="U30" s="6"/>
      <c r="V30" s="6"/>
      <c r="W30" s="6"/>
      <c r="X30" s="6"/>
      <c r="Y30" s="6"/>
      <c r="Z30" s="6"/>
      <c r="AA30" s="34"/>
      <c r="AB30" s="6"/>
      <c r="AC30" s="6"/>
      <c r="AK30" s="26"/>
      <c r="AL30" s="26"/>
    </row>
    <row r="31" spans="1:47" ht="14.45" customHeight="1" x14ac:dyDescent="0.25">
      <c r="A31" s="1">
        <v>31</v>
      </c>
      <c r="B31" s="35" t="s">
        <v>47</v>
      </c>
      <c r="C31" s="36"/>
      <c r="D31" s="36"/>
      <c r="E31" s="36"/>
      <c r="F31" s="36"/>
      <c r="G31" s="36"/>
      <c r="H31" s="33"/>
      <c r="I31" s="33"/>
      <c r="J31" s="33"/>
      <c r="K31" s="33"/>
      <c r="L31" s="37"/>
      <c r="N31" s="14"/>
      <c r="O31" s="14"/>
      <c r="P31" s="14"/>
      <c r="Q31" s="14"/>
      <c r="R31" s="14"/>
      <c r="S31" s="14"/>
      <c r="T31" s="84" t="e">
        <f>+(I23+N23+U23+Z23+AE23)/(I25+N25+U25+Z25+AE25)*60</f>
        <v>#DIV/0!</v>
      </c>
      <c r="U31" s="85"/>
      <c r="V31" s="85"/>
      <c r="W31" s="85"/>
      <c r="X31" s="85"/>
      <c r="Y31" s="86"/>
      <c r="Z31" s="6"/>
      <c r="AA31" s="34" t="s">
        <v>7</v>
      </c>
      <c r="AK31" s="26"/>
      <c r="AL31" s="26"/>
    </row>
    <row r="32" spans="1:47" x14ac:dyDescent="0.25">
      <c r="B32" s="38"/>
      <c r="C32" s="38"/>
      <c r="D32" s="38"/>
      <c r="E32" s="38"/>
      <c r="F32" s="38"/>
      <c r="G32" s="38"/>
      <c r="I32" s="39"/>
      <c r="J32" s="39"/>
      <c r="K32" s="39"/>
      <c r="L32" s="39"/>
      <c r="M32" s="40"/>
      <c r="N32" s="17"/>
      <c r="O32" s="17"/>
      <c r="P32" s="17"/>
      <c r="Q32" s="17"/>
      <c r="R32" s="17"/>
      <c r="S32" s="17"/>
      <c r="T32" s="17"/>
      <c r="U32" s="6"/>
      <c r="V32" s="6"/>
      <c r="W32" s="6"/>
      <c r="X32" s="6"/>
      <c r="Y32" s="6"/>
      <c r="Z32" s="6"/>
      <c r="AA32" s="34"/>
      <c r="AB32" s="6"/>
      <c r="AC32" s="6"/>
      <c r="AK32" s="26"/>
      <c r="AL32" s="26"/>
    </row>
    <row r="33" spans="1:45" x14ac:dyDescent="0.25">
      <c r="A33" s="1">
        <v>33</v>
      </c>
      <c r="B33" s="41" t="s">
        <v>48</v>
      </c>
      <c r="C33" s="42"/>
      <c r="D33" s="42"/>
      <c r="E33" s="42"/>
      <c r="F33" s="42"/>
      <c r="G33" s="42"/>
      <c r="H33" s="33"/>
      <c r="I33" s="43"/>
      <c r="J33" s="33"/>
      <c r="K33" s="44"/>
      <c r="L33" s="44"/>
      <c r="M33" s="45"/>
      <c r="T33" s="84" t="e">
        <f>+(I23+N23+U23+Z23+AE23)/(F13+F14+F15)</f>
        <v>#DIV/0!</v>
      </c>
      <c r="U33" s="85"/>
      <c r="V33" s="85"/>
      <c r="W33" s="85"/>
      <c r="X33" s="85"/>
      <c r="Y33" s="86"/>
      <c r="Z33" s="6"/>
      <c r="AA33" s="34" t="s">
        <v>22</v>
      </c>
      <c r="AB33" s="113" t="s">
        <v>39</v>
      </c>
      <c r="AC33" s="113"/>
      <c r="AD33" s="113"/>
      <c r="AE33" s="113"/>
      <c r="AF33" s="113"/>
      <c r="AG33" s="113"/>
      <c r="AH33" s="5"/>
      <c r="AL33" s="62" t="s">
        <v>40</v>
      </c>
      <c r="AM33" s="62"/>
      <c r="AN33" s="62"/>
      <c r="AO33" s="62"/>
      <c r="AP33" s="62"/>
      <c r="AQ33" s="62"/>
      <c r="AR33" s="62"/>
      <c r="AS33" s="62"/>
    </row>
    <row r="34" spans="1:45" x14ac:dyDescent="0.25">
      <c r="C34" s="38"/>
      <c r="D34" s="38"/>
      <c r="E34" s="38"/>
      <c r="F34" s="38"/>
      <c r="G34" s="38"/>
      <c r="I34" s="39"/>
      <c r="J34" s="14"/>
      <c r="K34" s="45"/>
      <c r="L34" s="45"/>
      <c r="M34" s="45"/>
      <c r="T34" s="46"/>
      <c r="U34" s="46"/>
      <c r="V34" s="46"/>
      <c r="W34" s="46"/>
      <c r="X34" s="46"/>
      <c r="Y34" s="46"/>
      <c r="Z34" s="6"/>
      <c r="AA34" s="34"/>
      <c r="AB34" s="100" t="e">
        <f>+IF(T35="","",IF(T35&lt;0.12,"The Project does not meet the minimum standard","OK"))</f>
        <v>#DIV/0!</v>
      </c>
      <c r="AC34" s="101"/>
      <c r="AD34" s="101"/>
      <c r="AE34" s="101"/>
      <c r="AF34" s="101"/>
      <c r="AG34" s="102"/>
      <c r="AH34" s="5"/>
      <c r="AL34" s="63" t="e">
        <f>+T35*11*7.5787/10</f>
        <v>#DIV/0!</v>
      </c>
      <c r="AM34" s="63"/>
      <c r="AN34" s="63"/>
      <c r="AO34" s="63"/>
      <c r="AP34" s="63"/>
      <c r="AQ34" s="63"/>
      <c r="AR34" s="63"/>
      <c r="AS34" s="63"/>
    </row>
    <row r="35" spans="1:45" x14ac:dyDescent="0.25">
      <c r="A35" s="1">
        <v>35</v>
      </c>
      <c r="B35" s="47" t="s">
        <v>5</v>
      </c>
      <c r="C35" s="47"/>
      <c r="D35" s="47"/>
      <c r="E35" s="47"/>
      <c r="F35" s="47"/>
      <c r="G35" s="47"/>
      <c r="H35" s="47"/>
      <c r="I35" s="48"/>
      <c r="J35" s="48"/>
      <c r="K35" s="48"/>
      <c r="L35" s="48"/>
      <c r="M35" s="48"/>
      <c r="N35" s="47"/>
      <c r="O35" s="49"/>
      <c r="P35" s="49"/>
      <c r="Q35" s="49"/>
      <c r="R35" s="49"/>
      <c r="S35" s="49"/>
      <c r="T35" s="84" t="e">
        <f>+(I27+N27+U27+Z27+AE27)*10/AD6</f>
        <v>#DIV/0!</v>
      </c>
      <c r="U35" s="85"/>
      <c r="V35" s="85"/>
      <c r="W35" s="85"/>
      <c r="X35" s="85"/>
      <c r="Y35" s="86"/>
      <c r="AA35" s="50" t="s">
        <v>23</v>
      </c>
      <c r="AB35" s="103"/>
      <c r="AC35" s="104"/>
      <c r="AD35" s="104"/>
      <c r="AE35" s="104"/>
      <c r="AF35" s="104"/>
      <c r="AG35" s="105"/>
      <c r="AH35" s="51"/>
      <c r="AL35" s="67" t="s">
        <v>42</v>
      </c>
      <c r="AM35" s="67"/>
      <c r="AN35" s="67"/>
      <c r="AO35" s="67"/>
      <c r="AP35" s="67"/>
      <c r="AQ35" s="67"/>
      <c r="AR35" s="67"/>
      <c r="AS35" s="67"/>
    </row>
    <row r="36" spans="1:45" x14ac:dyDescent="0.25">
      <c r="B36" s="16"/>
      <c r="C36" s="16"/>
      <c r="D36" s="16"/>
      <c r="E36" s="16"/>
      <c r="F36" s="16"/>
      <c r="G36" s="16"/>
      <c r="I36" s="52"/>
      <c r="J36" s="52"/>
      <c r="K36" s="52"/>
      <c r="L36" s="52"/>
      <c r="M36" s="53"/>
      <c r="N36" s="53"/>
      <c r="O36" s="87"/>
      <c r="P36" s="87"/>
      <c r="Q36" s="87"/>
      <c r="R36" s="87"/>
      <c r="S36" s="87"/>
      <c r="T36" s="87"/>
      <c r="U36" s="14"/>
      <c r="V36" s="14"/>
      <c r="W36" s="14"/>
      <c r="X36" s="14"/>
      <c r="AB36" s="106"/>
      <c r="AC36" s="107"/>
      <c r="AD36" s="107"/>
      <c r="AE36" s="107"/>
      <c r="AF36" s="107"/>
      <c r="AG36" s="108"/>
      <c r="AH36" s="51"/>
    </row>
    <row r="37" spans="1:45" x14ac:dyDescent="0.25">
      <c r="A37" s="1">
        <v>37</v>
      </c>
      <c r="B37" s="54" t="s">
        <v>41</v>
      </c>
      <c r="C37" s="16"/>
      <c r="D37" s="16"/>
      <c r="E37" s="16"/>
      <c r="F37" s="16"/>
      <c r="G37" s="16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AB37" s="55"/>
      <c r="AC37" s="55"/>
      <c r="AD37" s="55"/>
      <c r="AE37" s="55"/>
      <c r="AF37" s="55"/>
      <c r="AG37" s="55"/>
    </row>
    <row r="38" spans="1:45" x14ac:dyDescent="0.25">
      <c r="B38" s="16"/>
      <c r="C38" s="16"/>
      <c r="D38" s="16"/>
      <c r="E38" s="16"/>
      <c r="F38" s="16"/>
      <c r="G38" s="16"/>
      <c r="I38" s="83"/>
      <c r="J38" s="83"/>
      <c r="K38" s="83"/>
      <c r="L38" s="83"/>
      <c r="M38" s="83"/>
      <c r="N38" s="14"/>
      <c r="O38" s="83"/>
      <c r="P38" s="83"/>
      <c r="Q38" s="83"/>
      <c r="R38" s="83"/>
      <c r="S38" s="83"/>
      <c r="T38" s="83"/>
      <c r="U38" s="14"/>
      <c r="V38" s="14"/>
      <c r="W38" s="14"/>
      <c r="X38" s="14"/>
      <c r="AB38" s="5"/>
      <c r="AC38" s="5"/>
      <c r="AD38" s="5"/>
      <c r="AE38" s="5"/>
      <c r="AF38" s="5"/>
      <c r="AG38" s="5"/>
      <c r="AH38" s="5"/>
      <c r="AK38" s="26"/>
      <c r="AL38" s="62" t="s">
        <v>52</v>
      </c>
      <c r="AM38" s="62"/>
      <c r="AN38" s="62"/>
      <c r="AO38" s="62"/>
      <c r="AP38" s="67" t="s">
        <v>51</v>
      </c>
      <c r="AQ38" s="67"/>
      <c r="AR38" s="67"/>
      <c r="AS38" s="67"/>
    </row>
    <row r="39" spans="1:45" x14ac:dyDescent="0.25">
      <c r="A39" s="1">
        <v>38</v>
      </c>
      <c r="B39" s="70" t="s">
        <v>62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2"/>
      <c r="AL39" s="62">
        <v>0.12</v>
      </c>
      <c r="AM39" s="62"/>
      <c r="AN39" s="62"/>
      <c r="AO39" s="62"/>
      <c r="AP39" s="63">
        <v>1</v>
      </c>
      <c r="AQ39" s="63"/>
      <c r="AR39" s="63"/>
      <c r="AS39" s="63"/>
    </row>
    <row r="40" spans="1:45" x14ac:dyDescent="0.25">
      <c r="B40" s="73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5"/>
      <c r="AL40" s="62">
        <v>0.36</v>
      </c>
      <c r="AM40" s="62"/>
      <c r="AN40" s="62"/>
      <c r="AO40" s="62"/>
      <c r="AP40" s="63">
        <v>3</v>
      </c>
      <c r="AQ40" s="63"/>
      <c r="AR40" s="63"/>
      <c r="AS40" s="63"/>
    </row>
    <row r="41" spans="1:45" x14ac:dyDescent="0.25">
      <c r="B41" s="73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5"/>
      <c r="AL41" s="63">
        <v>0.6</v>
      </c>
      <c r="AM41" s="63"/>
      <c r="AN41" s="63"/>
      <c r="AO41" s="63"/>
      <c r="AP41" s="63">
        <v>5</v>
      </c>
      <c r="AQ41" s="63"/>
      <c r="AR41" s="63"/>
      <c r="AS41" s="63"/>
    </row>
    <row r="42" spans="1:45" x14ac:dyDescent="0.25">
      <c r="B42" s="73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5"/>
      <c r="AL42" s="62">
        <v>1.2</v>
      </c>
      <c r="AM42" s="62"/>
      <c r="AN42" s="62"/>
      <c r="AO42" s="62"/>
      <c r="AP42" s="63">
        <v>10</v>
      </c>
      <c r="AQ42" s="63"/>
      <c r="AR42" s="63"/>
      <c r="AS42" s="63"/>
    </row>
    <row r="43" spans="1:45" x14ac:dyDescent="0.25"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5"/>
      <c r="AL43" s="64"/>
      <c r="AM43" s="64"/>
      <c r="AN43" s="64"/>
      <c r="AO43" s="64"/>
      <c r="AP43" s="65"/>
      <c r="AQ43" s="65"/>
      <c r="AR43" s="65"/>
      <c r="AS43" s="65"/>
    </row>
    <row r="44" spans="1:45" x14ac:dyDescent="0.25"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5"/>
    </row>
    <row r="45" spans="1:45" x14ac:dyDescent="0.25"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5"/>
    </row>
    <row r="46" spans="1:45" x14ac:dyDescent="0.25"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5"/>
    </row>
    <row r="47" spans="1:45" x14ac:dyDescent="0.25">
      <c r="B47" s="73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5"/>
    </row>
    <row r="48" spans="1:45" x14ac:dyDescent="0.25">
      <c r="B48" s="76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8"/>
    </row>
  </sheetData>
  <sheetProtection password="8EA3" sheet="1" objects="1" scenarios="1" selectLockedCells="1"/>
  <mergeCells count="178">
    <mergeCell ref="Z27:AC27"/>
    <mergeCell ref="AE27:AH27"/>
    <mergeCell ref="T35:Y35"/>
    <mergeCell ref="F18:G18"/>
    <mergeCell ref="F19:G19"/>
    <mergeCell ref="F20:G20"/>
    <mergeCell ref="F21:G21"/>
    <mergeCell ref="I27:L27"/>
    <mergeCell ref="AB33:AG33"/>
    <mergeCell ref="I23:L23"/>
    <mergeCell ref="U23:X23"/>
    <mergeCell ref="Z23:AC23"/>
    <mergeCell ref="AE23:AH23"/>
    <mergeCell ref="U25:X25"/>
    <mergeCell ref="AE21:AF21"/>
    <mergeCell ref="P19:Q19"/>
    <mergeCell ref="P20:Q20"/>
    <mergeCell ref="P21:Q21"/>
    <mergeCell ref="U19:V19"/>
    <mergeCell ref="U20:V20"/>
    <mergeCell ref="U21:V21"/>
    <mergeCell ref="W19:X19"/>
    <mergeCell ref="W20:X20"/>
    <mergeCell ref="W21:X21"/>
    <mergeCell ref="AD6:AH6"/>
    <mergeCell ref="AB34:AG36"/>
    <mergeCell ref="N9:S9"/>
    <mergeCell ref="U9:X9"/>
    <mergeCell ref="Z9:AC9"/>
    <mergeCell ref="AE9:AH9"/>
    <mergeCell ref="N8:S8"/>
    <mergeCell ref="U8:X8"/>
    <mergeCell ref="Z8:AC8"/>
    <mergeCell ref="AE8:AH8"/>
    <mergeCell ref="U14:V14"/>
    <mergeCell ref="W14:X14"/>
    <mergeCell ref="U15:V15"/>
    <mergeCell ref="W15:X15"/>
    <mergeCell ref="Z12:AA12"/>
    <mergeCell ref="Z15:AA15"/>
    <mergeCell ref="AG15:AH15"/>
    <mergeCell ref="AB12:AC12"/>
    <mergeCell ref="Z13:AA13"/>
    <mergeCell ref="AB13:AC13"/>
    <mergeCell ref="Z14:AA14"/>
    <mergeCell ref="AB14:AC14"/>
    <mergeCell ref="Z25:AC25"/>
    <mergeCell ref="N23:Q23"/>
    <mergeCell ref="F3:AH4"/>
    <mergeCell ref="F12:G12"/>
    <mergeCell ref="I8:L8"/>
    <mergeCell ref="R12:S12"/>
    <mergeCell ref="R13:S13"/>
    <mergeCell ref="R14:S14"/>
    <mergeCell ref="R15:S15"/>
    <mergeCell ref="I25:L25"/>
    <mergeCell ref="N25:Q25"/>
    <mergeCell ref="AB15:AC15"/>
    <mergeCell ref="AE12:AF12"/>
    <mergeCell ref="AG12:AH12"/>
    <mergeCell ref="AE13:AF13"/>
    <mergeCell ref="AG13:AH13"/>
    <mergeCell ref="AE14:AF14"/>
    <mergeCell ref="AG14:AH14"/>
    <mergeCell ref="AE15:AF15"/>
    <mergeCell ref="Z21:AA21"/>
    <mergeCell ref="AB18:AC18"/>
    <mergeCell ref="AG18:AH18"/>
    <mergeCell ref="AB20:AC20"/>
    <mergeCell ref="AB21:AC21"/>
    <mergeCell ref="AE19:AF19"/>
    <mergeCell ref="AE20:AF20"/>
    <mergeCell ref="Z19:AA19"/>
    <mergeCell ref="Z20:AA20"/>
    <mergeCell ref="AB19:AC19"/>
    <mergeCell ref="I9:L9"/>
    <mergeCell ref="I13:J13"/>
    <mergeCell ref="I14:J14"/>
    <mergeCell ref="I15:J15"/>
    <mergeCell ref="K13:L13"/>
    <mergeCell ref="K14:L14"/>
    <mergeCell ref="K15:L15"/>
    <mergeCell ref="N13:O13"/>
    <mergeCell ref="P13:Q13"/>
    <mergeCell ref="N14:O14"/>
    <mergeCell ref="P14:Q14"/>
    <mergeCell ref="N15:O15"/>
    <mergeCell ref="P15:Q15"/>
    <mergeCell ref="I12:J12"/>
    <mergeCell ref="K12:L12"/>
    <mergeCell ref="N12:O12"/>
    <mergeCell ref="P12:Q12"/>
    <mergeCell ref="O38:T38"/>
    <mergeCell ref="T33:Y33"/>
    <mergeCell ref="O36:T36"/>
    <mergeCell ref="I38:M38"/>
    <mergeCell ref="N27:Q27"/>
    <mergeCell ref="U27:X27"/>
    <mergeCell ref="T31:Y31"/>
    <mergeCell ref="T29:Y29"/>
    <mergeCell ref="I18:J18"/>
    <mergeCell ref="K18:L18"/>
    <mergeCell ref="N18:O18"/>
    <mergeCell ref="U18:V18"/>
    <mergeCell ref="I19:J19"/>
    <mergeCell ref="I20:J20"/>
    <mergeCell ref="I21:J21"/>
    <mergeCell ref="K19:L19"/>
    <mergeCell ref="K20:L20"/>
    <mergeCell ref="K21:L21"/>
    <mergeCell ref="N19:O19"/>
    <mergeCell ref="N20:O20"/>
    <mergeCell ref="AL34:AS34"/>
    <mergeCell ref="AL35:AS35"/>
    <mergeCell ref="AL33:AS33"/>
    <mergeCell ref="AL38:AO38"/>
    <mergeCell ref="AP38:AS38"/>
    <mergeCell ref="AL39:AO39"/>
    <mergeCell ref="AP39:AS39"/>
    <mergeCell ref="U12:V12"/>
    <mergeCell ref="W12:X12"/>
    <mergeCell ref="U13:V13"/>
    <mergeCell ref="W13:X13"/>
    <mergeCell ref="B39:AH48"/>
    <mergeCell ref="F13:G13"/>
    <mergeCell ref="F14:G14"/>
    <mergeCell ref="F15:G15"/>
    <mergeCell ref="Z18:AA18"/>
    <mergeCell ref="AE18:AF18"/>
    <mergeCell ref="N21:O21"/>
    <mergeCell ref="AE25:AH25"/>
    <mergeCell ref="AG19:AH19"/>
    <mergeCell ref="AG20:AH20"/>
    <mergeCell ref="AG21:AH21"/>
    <mergeCell ref="P18:Q18"/>
    <mergeCell ref="W18:X18"/>
    <mergeCell ref="AL40:AO40"/>
    <mergeCell ref="AP40:AS40"/>
    <mergeCell ref="AL41:AO41"/>
    <mergeCell ref="AP41:AS41"/>
    <mergeCell ref="AL42:AO42"/>
    <mergeCell ref="AP42:AS42"/>
    <mergeCell ref="AL43:AO43"/>
    <mergeCell ref="AP43:AS43"/>
    <mergeCell ref="AK6:AS6"/>
    <mergeCell ref="AK7:AS7"/>
    <mergeCell ref="AK8:AS8"/>
    <mergeCell ref="AK9:AS9"/>
    <mergeCell ref="AK10:AS10"/>
    <mergeCell ref="AK11:AS11"/>
    <mergeCell ref="AK12:AS12"/>
    <mergeCell ref="AK13:AS13"/>
    <mergeCell ref="AK14:AS14"/>
    <mergeCell ref="AK15:AS15"/>
    <mergeCell ref="AK16:AS16"/>
    <mergeCell ref="AK17:AS17"/>
    <mergeCell ref="AK18:AS18"/>
    <mergeCell ref="AK19:AS19"/>
    <mergeCell ref="AK20:AS20"/>
    <mergeCell ref="AK21:AS21"/>
    <mergeCell ref="AT21:AU21"/>
    <mergeCell ref="AT20:AU20"/>
    <mergeCell ref="AT19:AU19"/>
    <mergeCell ref="AT18:AU18"/>
    <mergeCell ref="AT17:AU17"/>
    <mergeCell ref="AT5:AU5"/>
    <mergeCell ref="AT6:AU6"/>
    <mergeCell ref="AT7:AU7"/>
    <mergeCell ref="AK5:AS5"/>
    <mergeCell ref="AT10:AU10"/>
    <mergeCell ref="AT9:AU9"/>
    <mergeCell ref="AT8:AU8"/>
    <mergeCell ref="AT16:AU16"/>
    <mergeCell ref="AT15:AU15"/>
    <mergeCell ref="AT14:AU14"/>
    <mergeCell ref="AT13:AU13"/>
    <mergeCell ref="AT12:AU12"/>
    <mergeCell ref="AT11:AU11"/>
  </mergeCells>
  <pageMargins left="0.7" right="0.7" top="0.75" bottom="0.75" header="0.3" footer="0.3"/>
  <pageSetup paperSize="9" scale="6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Saving</vt:lpstr>
      <vt:lpstr>Saving!Print_Area</vt:lpstr>
    </vt:vector>
  </TitlesOfParts>
  <Company>NZ Transport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Ranjan Pant</dc:creator>
  <cp:lastModifiedBy>Ranjan Pant</cp:lastModifiedBy>
  <cp:lastPrinted>2015-09-23T03:29:11Z</cp:lastPrinted>
  <dcterms:created xsi:type="dcterms:W3CDTF">2015-01-13T23:29:04Z</dcterms:created>
  <dcterms:modified xsi:type="dcterms:W3CDTF">2016-06-12T21:32:35Z</dcterms:modified>
</cp:coreProperties>
</file>