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645" yWindow="315" windowWidth="17790" windowHeight="8190" tabRatio="910" firstSheet="1" activeTab="1"/>
  </bookViews>
  <sheets>
    <sheet name="overview &amp; guide" sheetId="12" r:id="rId1"/>
    <sheet name="201819 SH LCLR Funding bid" sheetId="1" r:id="rId2"/>
    <sheet name="NZTA Results Reporting LR" sheetId="5" state="hidden" r:id="rId3"/>
    <sheet name="NZTA Results Reporting SPR" sheetId="9" state="hidden" r:id="rId4"/>
    <sheet name="TIO_LINK" sheetId="6" state="hidden" r:id="rId5"/>
    <sheet name="Options" sheetId="4"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1" hidden="1">'201819 SH LCLR Funding bid'!$B$11:$I$426</definedName>
    <definedName name="Benefit_Class" localSheetId="1">Options!$D$2:$D$19</definedName>
    <definedName name="Classification" localSheetId="1">[1]Options!$E$2:$E$9</definedName>
    <definedName name="Impact">#REF!</definedName>
    <definedName name="Intervention" localSheetId="0">[2]Options!$C$2:$C$23</definedName>
    <definedName name="Intervention" localSheetId="4">[3]Options!$C$2:$C$23</definedName>
    <definedName name="Intervention">Options!$C$2:$C$23</definedName>
    <definedName name="NOC">'[4]Master Activity List'!$AE$1:$AE$24</definedName>
    <definedName name="NZTA_Reporting" localSheetId="0">[2]Options!$F$2:$F$3</definedName>
    <definedName name="NZTA_Reporting" localSheetId="4">[3]Options!$F$2:$F$3</definedName>
    <definedName name="NZTA_Reporting">Options!$F$2:$F$3</definedName>
    <definedName name="_xlnm.Print_Area" localSheetId="1">'201819 SH LCLR Funding bid'!$B$2:$G$362</definedName>
    <definedName name="_xlnm.Print_Area" localSheetId="0">'overview &amp; guide'!$B$2:$M$48</definedName>
    <definedName name="ResClassification">'[4]Master Activity List'!$AD$1:$AD$6</definedName>
    <definedName name="Road_Classification" localSheetId="1">Options!$E$2:$E$10</definedName>
    <definedName name="RTC" localSheetId="1">[1]Options!$G$2:$G$17</definedName>
    <definedName name="Scope" localSheetId="1">Options!$B$2:$B$13</definedName>
    <definedName name="Source" localSheetId="1">Options!$B$2:$B$13</definedName>
    <definedName name="Status" localSheetId="1">Options!$A$2:$A$7</definedName>
  </definedNames>
  <calcPr calcId="145621"/>
</workbook>
</file>

<file path=xl/calcChain.xml><?xml version="1.0" encoding="utf-8"?>
<calcChain xmlns="http://schemas.openxmlformats.org/spreadsheetml/2006/main">
  <c r="J427" i="1" l="1"/>
  <c r="G427" i="1"/>
  <c r="J237" i="1" l="1"/>
  <c r="J426" i="1"/>
  <c r="J404" i="1"/>
  <c r="J382" i="1"/>
  <c r="J309" i="1"/>
  <c r="J297" i="1"/>
  <c r="J285" i="1"/>
  <c r="J263" i="1"/>
  <c r="J213" i="1"/>
  <c r="J212" i="1"/>
  <c r="J199" i="1"/>
  <c r="J177" i="1"/>
  <c r="J153" i="1"/>
  <c r="J139" i="1"/>
  <c r="J85" i="1"/>
  <c r="J36" i="1"/>
  <c r="B434" i="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33" i="1"/>
  <c r="B432" i="1"/>
  <c r="B13" i="1" l="1"/>
  <c r="B14" i="1" s="1"/>
  <c r="B15" i="1" s="1"/>
  <c r="B16" i="1" s="1"/>
  <c r="B17" i="1" s="1"/>
  <c r="B18" i="1" s="1"/>
  <c r="B19" i="1" s="1"/>
  <c r="B20" i="1" s="1"/>
  <c r="B21" i="1" s="1"/>
  <c r="B22" i="1" s="1"/>
  <c r="B23" i="1" s="1"/>
  <c r="B24" i="1" s="1"/>
  <c r="B25" i="1" s="1"/>
  <c r="D5" i="1" l="1"/>
  <c r="D2" i="9" l="1"/>
  <c r="K3" i="9"/>
  <c r="B5" i="9"/>
  <c r="C5" i="9"/>
  <c r="D5" i="9"/>
  <c r="E5" i="9"/>
  <c r="F5" i="9"/>
  <c r="F52" i="9" s="1"/>
  <c r="G5" i="9"/>
  <c r="H5" i="9"/>
  <c r="I5" i="9"/>
  <c r="J5" i="9"/>
  <c r="J74" i="9" s="1"/>
  <c r="K5" i="9"/>
  <c r="K55" i="9" s="1"/>
  <c r="L5" i="9"/>
  <c r="M5" i="9"/>
  <c r="N5" i="9"/>
  <c r="N75" i="9" s="1"/>
  <c r="O5" i="9"/>
  <c r="P5" i="9"/>
  <c r="Q5" i="9"/>
  <c r="R5" i="9"/>
  <c r="R37" i="9" s="1"/>
  <c r="S5" i="9"/>
  <c r="T5" i="9"/>
  <c r="B6" i="9"/>
  <c r="E6" i="9" s="1"/>
  <c r="J6" i="9"/>
  <c r="B7" i="9"/>
  <c r="B32" i="9" s="1"/>
  <c r="B8" i="9"/>
  <c r="E33" i="9" s="1"/>
  <c r="B9" i="9"/>
  <c r="B10" i="9"/>
  <c r="Q10" i="9" s="1"/>
  <c r="B11" i="9"/>
  <c r="E11" i="9"/>
  <c r="M11" i="9"/>
  <c r="Q11" i="9"/>
  <c r="B12" i="9"/>
  <c r="B37" i="9" s="1"/>
  <c r="B13" i="9"/>
  <c r="E13" i="9" s="1"/>
  <c r="C13" i="9"/>
  <c r="B14" i="9"/>
  <c r="G14" i="9" s="1"/>
  <c r="B15" i="9"/>
  <c r="I15" i="9" s="1"/>
  <c r="B16" i="9"/>
  <c r="B17" i="9"/>
  <c r="O17" i="9" s="1"/>
  <c r="B18" i="9"/>
  <c r="M18" i="9" s="1"/>
  <c r="B19" i="9"/>
  <c r="E19" i="9" s="1"/>
  <c r="B20" i="9"/>
  <c r="E20" i="9" s="1"/>
  <c r="B21" i="9"/>
  <c r="M21" i="9" s="1"/>
  <c r="B22" i="9"/>
  <c r="O22" i="9" s="1"/>
  <c r="B23" i="9"/>
  <c r="E23" i="9" s="1"/>
  <c r="B24" i="9"/>
  <c r="E24" i="9" s="1"/>
  <c r="B25" i="9"/>
  <c r="B50" i="9" s="1"/>
  <c r="B26" i="9"/>
  <c r="S26" i="9" s="1"/>
  <c r="B27" i="9"/>
  <c r="E27" i="9" s="1"/>
  <c r="B30" i="9"/>
  <c r="E30" i="9"/>
  <c r="I30" i="9"/>
  <c r="M30" i="9"/>
  <c r="Q30" i="9"/>
  <c r="B31" i="9"/>
  <c r="E31" i="9"/>
  <c r="I31" i="9"/>
  <c r="M31" i="9"/>
  <c r="Q31" i="9"/>
  <c r="M33" i="9"/>
  <c r="B34" i="9"/>
  <c r="B36" i="9"/>
  <c r="I36" i="9"/>
  <c r="Q36" i="9"/>
  <c r="B38" i="9"/>
  <c r="E38" i="9"/>
  <c r="I38" i="9"/>
  <c r="M38" i="9"/>
  <c r="Q38" i="9"/>
  <c r="E40" i="9"/>
  <c r="Q43" i="9"/>
  <c r="K44" i="9"/>
  <c r="M46" i="9"/>
  <c r="Q46" i="9"/>
  <c r="G47" i="9"/>
  <c r="M48" i="9"/>
  <c r="E49" i="9"/>
  <c r="I49" i="9"/>
  <c r="Q49" i="9"/>
  <c r="G50" i="9"/>
  <c r="Q50" i="9"/>
  <c r="B52" i="9"/>
  <c r="E52" i="9"/>
  <c r="H52" i="9"/>
  <c r="I52" i="9"/>
  <c r="L52" i="9"/>
  <c r="M52" i="9"/>
  <c r="P52" i="9"/>
  <c r="Q52" i="9"/>
  <c r="B55" i="9"/>
  <c r="E55" i="9"/>
  <c r="I55" i="9"/>
  <c r="M55" i="9"/>
  <c r="Q55" i="9"/>
  <c r="S55" i="9"/>
  <c r="B56" i="9"/>
  <c r="E56" i="9"/>
  <c r="I56" i="9"/>
  <c r="M56" i="9"/>
  <c r="Q56" i="9"/>
  <c r="E58" i="9"/>
  <c r="H58" i="9"/>
  <c r="I58" i="9"/>
  <c r="M58" i="9"/>
  <c r="P58" i="9"/>
  <c r="T58" i="9"/>
  <c r="B59" i="9"/>
  <c r="H59" i="9"/>
  <c r="P59" i="9"/>
  <c r="B61" i="9"/>
  <c r="D61" i="9"/>
  <c r="E61" i="9"/>
  <c r="I61" i="9"/>
  <c r="P61" i="9"/>
  <c r="Q61" i="9"/>
  <c r="H62" i="9"/>
  <c r="P62" i="9"/>
  <c r="B63" i="9"/>
  <c r="E63" i="9"/>
  <c r="I63" i="9"/>
  <c r="M63" i="9"/>
  <c r="Q63" i="9"/>
  <c r="D66" i="9"/>
  <c r="L66" i="9"/>
  <c r="G67" i="9"/>
  <c r="H68" i="9"/>
  <c r="Q68" i="9"/>
  <c r="E69" i="9"/>
  <c r="B71" i="9"/>
  <c r="E71" i="9"/>
  <c r="I71" i="9"/>
  <c r="Q71" i="9"/>
  <c r="E72" i="9"/>
  <c r="M72" i="9"/>
  <c r="I73" i="9"/>
  <c r="B74" i="9"/>
  <c r="D74" i="9"/>
  <c r="E74" i="9"/>
  <c r="H74" i="9"/>
  <c r="I74" i="9"/>
  <c r="L74" i="9"/>
  <c r="M74" i="9"/>
  <c r="P74" i="9"/>
  <c r="Q74" i="9"/>
  <c r="T74" i="9"/>
  <c r="B75" i="9"/>
  <c r="I75" i="9"/>
  <c r="M75" i="9"/>
  <c r="M76" i="9"/>
  <c r="B77" i="9"/>
  <c r="E77" i="9"/>
  <c r="I77" i="9"/>
  <c r="M77" i="9"/>
  <c r="O77" i="9"/>
  <c r="Q77" i="9"/>
  <c r="C82" i="9"/>
  <c r="E82" i="9"/>
  <c r="I82" i="9"/>
  <c r="M82" i="9"/>
  <c r="Q82" i="9"/>
  <c r="B83" i="9"/>
  <c r="B86" i="9"/>
  <c r="B88" i="9"/>
  <c r="B89" i="9"/>
  <c r="B90" i="9"/>
  <c r="B91" i="9"/>
  <c r="B98" i="9"/>
  <c r="B101" i="9"/>
  <c r="B102" i="9"/>
  <c r="B104" i="9"/>
  <c r="A107" i="9"/>
  <c r="B110" i="9"/>
  <c r="B112" i="9"/>
  <c r="B113" i="9"/>
  <c r="B115" i="9"/>
  <c r="B116" i="9"/>
  <c r="B117" i="9"/>
  <c r="B125" i="9"/>
  <c r="B126" i="9"/>
  <c r="B128" i="9"/>
  <c r="B129" i="9"/>
  <c r="B131" i="9"/>
  <c r="B95" i="9" l="1"/>
  <c r="P72" i="9"/>
  <c r="H72" i="9"/>
  <c r="T68" i="9"/>
  <c r="I68" i="9"/>
  <c r="I64" i="9"/>
  <c r="B43" i="9"/>
  <c r="B99" i="9"/>
  <c r="F77" i="9"/>
  <c r="T72" i="9"/>
  <c r="L72" i="9"/>
  <c r="D72" i="9"/>
  <c r="P68" i="9"/>
  <c r="E68" i="9"/>
  <c r="B60" i="9"/>
  <c r="M43" i="9"/>
  <c r="Q39" i="9"/>
  <c r="B122" i="9"/>
  <c r="R82" i="9"/>
  <c r="F82" i="9"/>
  <c r="J75" i="9"/>
  <c r="R74" i="9"/>
  <c r="Q72" i="9"/>
  <c r="I72" i="9"/>
  <c r="M68" i="9"/>
  <c r="B68" i="9"/>
  <c r="Q64" i="9"/>
  <c r="I43" i="9"/>
  <c r="E35" i="9"/>
  <c r="B130" i="9"/>
  <c r="R77" i="9"/>
  <c r="R76" i="9"/>
  <c r="N74" i="9"/>
  <c r="M73" i="9"/>
  <c r="I60" i="9"/>
  <c r="J52" i="9"/>
  <c r="Q48" i="9"/>
  <c r="B48" i="9"/>
  <c r="K45" i="9"/>
  <c r="F38" i="9"/>
  <c r="M35" i="9"/>
  <c r="F31" i="9"/>
  <c r="H23" i="9"/>
  <c r="F10" i="9"/>
  <c r="S47" i="9"/>
  <c r="O36" i="9"/>
  <c r="G63" i="9"/>
  <c r="C46" i="9"/>
  <c r="B114" i="9"/>
  <c r="B100" i="9"/>
  <c r="B87" i="9"/>
  <c r="E76" i="9"/>
  <c r="F74" i="9"/>
  <c r="Q73" i="9"/>
  <c r="E73" i="9"/>
  <c r="J71" i="9"/>
  <c r="L70" i="9"/>
  <c r="M51" i="9"/>
  <c r="K48" i="9"/>
  <c r="Q42" i="9"/>
  <c r="B35" i="9"/>
  <c r="B127" i="9"/>
  <c r="N73" i="9"/>
  <c r="B73" i="9"/>
  <c r="B70" i="9"/>
  <c r="M60" i="9"/>
  <c r="R57" i="9"/>
  <c r="R52" i="9"/>
  <c r="I48" i="9"/>
  <c r="N35" i="9"/>
  <c r="Q18" i="9"/>
  <c r="B121" i="9"/>
  <c r="B96" i="9"/>
  <c r="G82" i="9"/>
  <c r="S77" i="9"/>
  <c r="Q76" i="9"/>
  <c r="I76" i="9"/>
  <c r="D76" i="9"/>
  <c r="Q70" i="9"/>
  <c r="H70" i="9"/>
  <c r="S69" i="9"/>
  <c r="B69" i="9"/>
  <c r="O68" i="9"/>
  <c r="E67" i="9"/>
  <c r="O65" i="9"/>
  <c r="P64" i="9"/>
  <c r="E64" i="9"/>
  <c r="G56" i="9"/>
  <c r="E51" i="9"/>
  <c r="C49" i="9"/>
  <c r="I45" i="9"/>
  <c r="E44" i="9"/>
  <c r="K43" i="9"/>
  <c r="K41" i="9"/>
  <c r="O39" i="9"/>
  <c r="G38" i="9"/>
  <c r="C36" i="9"/>
  <c r="S31" i="9"/>
  <c r="K27" i="9"/>
  <c r="M19" i="9"/>
  <c r="S13" i="9"/>
  <c r="N52" i="9"/>
  <c r="J34" i="9"/>
  <c r="F44" i="9"/>
  <c r="B124" i="9"/>
  <c r="B118" i="9"/>
  <c r="O82" i="9"/>
  <c r="P76" i="9"/>
  <c r="H76" i="9"/>
  <c r="B76" i="9"/>
  <c r="S73" i="9"/>
  <c r="P70" i="9"/>
  <c r="G70" i="9"/>
  <c r="M69" i="9"/>
  <c r="S66" i="9"/>
  <c r="G65" i="9"/>
  <c r="L64" i="9"/>
  <c r="D64" i="9"/>
  <c r="O56" i="9"/>
  <c r="C55" i="9"/>
  <c r="B51" i="9"/>
  <c r="O49" i="9"/>
  <c r="B45" i="9"/>
  <c r="B44" i="9"/>
  <c r="O40" i="9"/>
  <c r="O24" i="9"/>
  <c r="M20" i="9"/>
  <c r="I19" i="9"/>
  <c r="M13" i="9"/>
  <c r="M90" i="9" s="1"/>
  <c r="B123" i="9"/>
  <c r="B94" i="9"/>
  <c r="S82" i="9"/>
  <c r="G77" i="9"/>
  <c r="T76" i="9"/>
  <c r="N76" i="9"/>
  <c r="F76" i="9"/>
  <c r="G73" i="9"/>
  <c r="C71" i="9"/>
  <c r="M70" i="9"/>
  <c r="E70" i="9"/>
  <c r="I69" i="9"/>
  <c r="M67" i="9"/>
  <c r="T64" i="9"/>
  <c r="K64" i="9"/>
  <c r="B64" i="9"/>
  <c r="K60" i="9"/>
  <c r="O58" i="9"/>
  <c r="O51" i="9"/>
  <c r="M44" i="9"/>
  <c r="C22" i="9"/>
  <c r="I13" i="9"/>
  <c r="T52" i="9"/>
  <c r="L68" i="9"/>
  <c r="D52" i="9"/>
  <c r="D16" i="9"/>
  <c r="I41" i="9"/>
  <c r="S41" i="9"/>
  <c r="E66" i="9"/>
  <c r="K66" i="9"/>
  <c r="P66" i="9"/>
  <c r="E15" i="9"/>
  <c r="K15" i="9"/>
  <c r="S15" i="9"/>
  <c r="B40" i="9"/>
  <c r="I40" i="9"/>
  <c r="Q40" i="9"/>
  <c r="E65" i="9"/>
  <c r="K65" i="9"/>
  <c r="S65" i="9"/>
  <c r="S38" i="9"/>
  <c r="S49" i="9"/>
  <c r="S101" i="9" s="1"/>
  <c r="S52" i="9"/>
  <c r="O27" i="9"/>
  <c r="O31" i="9"/>
  <c r="O52" i="9"/>
  <c r="O63" i="9"/>
  <c r="K38" i="9"/>
  <c r="K52" i="9"/>
  <c r="G31" i="9"/>
  <c r="G48" i="9"/>
  <c r="G52" i="9"/>
  <c r="G68" i="9"/>
  <c r="C43" i="9"/>
  <c r="C52" i="9"/>
  <c r="B120" i="9"/>
  <c r="K82" i="9"/>
  <c r="K77" i="9"/>
  <c r="K104" i="9" s="1"/>
  <c r="S75" i="9"/>
  <c r="G75" i="9"/>
  <c r="K73" i="9"/>
  <c r="S72" i="9"/>
  <c r="O72" i="9"/>
  <c r="K72" i="9"/>
  <c r="G72" i="9"/>
  <c r="C72" i="9"/>
  <c r="O71" i="9"/>
  <c r="K70" i="9"/>
  <c r="O69" i="9"/>
  <c r="G69" i="9"/>
  <c r="S68" i="9"/>
  <c r="S67" i="9"/>
  <c r="Q66" i="9"/>
  <c r="I66" i="9"/>
  <c r="C66" i="9"/>
  <c r="U66" i="9" s="1"/>
  <c r="M65" i="9"/>
  <c r="C65" i="9"/>
  <c r="K63" i="9"/>
  <c r="O61" i="9"/>
  <c r="G61" i="9"/>
  <c r="S60" i="9"/>
  <c r="B57" i="9"/>
  <c r="C50" i="9"/>
  <c r="K49" i="9"/>
  <c r="S48" i="9"/>
  <c r="O47" i="9"/>
  <c r="O99" i="9" s="1"/>
  <c r="E47" i="9"/>
  <c r="S45" i="9"/>
  <c r="S44" i="9"/>
  <c r="G44" i="9"/>
  <c r="S43" i="9"/>
  <c r="K42" i="9"/>
  <c r="E41" i="9"/>
  <c r="M40" i="9"/>
  <c r="C40" i="9"/>
  <c r="I39" i="9"/>
  <c r="O38" i="9"/>
  <c r="K36" i="9"/>
  <c r="I33" i="9"/>
  <c r="S30" i="9"/>
  <c r="K30" i="9"/>
  <c r="C30" i="9"/>
  <c r="G27" i="9"/>
  <c r="K26" i="9"/>
  <c r="G24" i="9"/>
  <c r="G23" i="9"/>
  <c r="L22" i="9"/>
  <c r="E21" i="9"/>
  <c r="G21" i="9"/>
  <c r="B46" i="9"/>
  <c r="K46" i="9"/>
  <c r="C20" i="9"/>
  <c r="I20" i="9"/>
  <c r="E45" i="9"/>
  <c r="E97" i="9" s="1"/>
  <c r="M45" i="9"/>
  <c r="D70" i="9"/>
  <c r="Q15" i="9"/>
  <c r="G15" i="9"/>
  <c r="R14" i="9"/>
  <c r="C10" i="9"/>
  <c r="M10" i="9"/>
  <c r="C35" i="9"/>
  <c r="K35" i="9"/>
  <c r="Q35" i="9"/>
  <c r="G60" i="9"/>
  <c r="O60" i="9"/>
  <c r="B119" i="9"/>
  <c r="B97" i="9"/>
  <c r="B93" i="9"/>
  <c r="B85" i="9"/>
  <c r="J82" i="9"/>
  <c r="C77" i="9"/>
  <c r="L76" i="9"/>
  <c r="Q75" i="9"/>
  <c r="K75" i="9"/>
  <c r="E75" i="9"/>
  <c r="S74" i="9"/>
  <c r="O74" i="9"/>
  <c r="O101" i="9" s="1"/>
  <c r="K74" i="9"/>
  <c r="G74" i="9"/>
  <c r="U74" i="9" s="1"/>
  <c r="C74" i="9"/>
  <c r="O73" i="9"/>
  <c r="O100" i="9" s="1"/>
  <c r="J73" i="9"/>
  <c r="C73" i="9"/>
  <c r="R72" i="9"/>
  <c r="N72" i="9"/>
  <c r="J72" i="9"/>
  <c r="F72" i="9"/>
  <c r="B72" i="9"/>
  <c r="M71" i="9"/>
  <c r="M98" i="9" s="1"/>
  <c r="G71" i="9"/>
  <c r="T70" i="9"/>
  <c r="O70" i="9"/>
  <c r="I70" i="9"/>
  <c r="I97" i="9" s="1"/>
  <c r="D124" i="9" s="1"/>
  <c r="C70" i="9"/>
  <c r="N69" i="9"/>
  <c r="K68" i="9"/>
  <c r="D68" i="9"/>
  <c r="O67" i="9"/>
  <c r="C67" i="9"/>
  <c r="O66" i="9"/>
  <c r="H66" i="9"/>
  <c r="B66" i="9"/>
  <c r="J65" i="9"/>
  <c r="B65" i="9"/>
  <c r="O64" i="9"/>
  <c r="G64" i="9"/>
  <c r="S63" i="9"/>
  <c r="S90" i="9" s="1"/>
  <c r="J63" i="9"/>
  <c r="C63" i="9"/>
  <c r="T61" i="9"/>
  <c r="L61" i="9"/>
  <c r="Q60" i="9"/>
  <c r="E60" i="9"/>
  <c r="E87" i="9" s="1"/>
  <c r="L59" i="9"/>
  <c r="S58" i="9"/>
  <c r="K58" i="9"/>
  <c r="D58" i="9"/>
  <c r="S56" i="9"/>
  <c r="K56" i="9"/>
  <c r="C56" i="9"/>
  <c r="O55" i="9"/>
  <c r="G55" i="9"/>
  <c r="G51" i="9"/>
  <c r="M50" i="9"/>
  <c r="C48" i="9"/>
  <c r="M47" i="9"/>
  <c r="C47" i="9"/>
  <c r="I46" i="9"/>
  <c r="Q45" i="9"/>
  <c r="G45" i="9"/>
  <c r="O44" i="9"/>
  <c r="G43" i="9"/>
  <c r="Q41" i="9"/>
  <c r="C41" i="9"/>
  <c r="K40" i="9"/>
  <c r="K92" i="9" s="1"/>
  <c r="S39" i="9"/>
  <c r="E39" i="9"/>
  <c r="S36" i="9"/>
  <c r="S35" i="9"/>
  <c r="I35" i="9"/>
  <c r="C27" i="9"/>
  <c r="J51" i="9"/>
  <c r="Q20" i="9"/>
  <c r="S19" i="9"/>
  <c r="C19" i="9"/>
  <c r="O19" i="9"/>
  <c r="C44" i="9"/>
  <c r="I44" i="9"/>
  <c r="Q44" i="9"/>
  <c r="C69" i="9"/>
  <c r="K69" i="9"/>
  <c r="Q69" i="9"/>
  <c r="O15" i="9"/>
  <c r="F15" i="9"/>
  <c r="C11" i="9"/>
  <c r="K11" i="9"/>
  <c r="E36" i="9"/>
  <c r="E88" i="9" s="1"/>
  <c r="M36" i="9"/>
  <c r="C61" i="9"/>
  <c r="U61" i="9" s="1"/>
  <c r="H61" i="9"/>
  <c r="M61" i="9"/>
  <c r="M88" i="9" s="1"/>
  <c r="S61" i="9"/>
  <c r="G9" i="9"/>
  <c r="D59" i="9"/>
  <c r="T59" i="9"/>
  <c r="B92" i="9"/>
  <c r="O75" i="9"/>
  <c r="C75" i="9"/>
  <c r="S71" i="9"/>
  <c r="K71" i="9"/>
  <c r="S70" i="9"/>
  <c r="C68" i="9"/>
  <c r="T66" i="9"/>
  <c r="M66" i="9"/>
  <c r="G66" i="9"/>
  <c r="Q65" i="9"/>
  <c r="I65" i="9"/>
  <c r="K61" i="9"/>
  <c r="C60" i="9"/>
  <c r="C58" i="9"/>
  <c r="K50" i="9"/>
  <c r="K102" i="9" s="1"/>
  <c r="K47" i="9"/>
  <c r="S46" i="9"/>
  <c r="G46" i="9"/>
  <c r="O45" i="9"/>
  <c r="C45" i="9"/>
  <c r="O41" i="9"/>
  <c r="S40" i="9"/>
  <c r="G40" i="9"/>
  <c r="C39" i="9"/>
  <c r="C38" i="9"/>
  <c r="G36" i="9"/>
  <c r="O35" i="9"/>
  <c r="O87" i="9" s="1"/>
  <c r="G35" i="9"/>
  <c r="K31" i="9"/>
  <c r="C31" i="9"/>
  <c r="O30" i="9"/>
  <c r="G30" i="9"/>
  <c r="S27" i="9"/>
  <c r="E25" i="9"/>
  <c r="P25" i="9"/>
  <c r="I50" i="9"/>
  <c r="S50" i="9"/>
  <c r="O23" i="9"/>
  <c r="S22" i="9"/>
  <c r="E22" i="9"/>
  <c r="K22" i="9"/>
  <c r="K99" i="9" s="1"/>
  <c r="B47" i="9"/>
  <c r="I47" i="9"/>
  <c r="Q47" i="9"/>
  <c r="I17" i="9"/>
  <c r="B67" i="9"/>
  <c r="I67" i="9"/>
  <c r="M15" i="9"/>
  <c r="C15" i="9"/>
  <c r="C92" i="9" s="1"/>
  <c r="E14" i="9"/>
  <c r="M14" i="9"/>
  <c r="K39" i="9"/>
  <c r="C64" i="9"/>
  <c r="U64" i="9" s="1"/>
  <c r="H64" i="9"/>
  <c r="M64" i="9"/>
  <c r="S64" i="9"/>
  <c r="G13" i="9"/>
  <c r="G8" i="9"/>
  <c r="Q8" i="9"/>
  <c r="B33" i="9"/>
  <c r="Q33" i="9"/>
  <c r="B58" i="9"/>
  <c r="G58" i="9"/>
  <c r="L58" i="9"/>
  <c r="Q58" i="9"/>
  <c r="C18" i="9"/>
  <c r="R11" i="9"/>
  <c r="R15" i="9"/>
  <c r="R20" i="9"/>
  <c r="R27" i="9"/>
  <c r="R31" i="9"/>
  <c r="R53" i="9" s="1"/>
  <c r="R33" i="9"/>
  <c r="R36" i="9"/>
  <c r="R38" i="9"/>
  <c r="R40" i="9"/>
  <c r="R44" i="9"/>
  <c r="R56" i="9"/>
  <c r="R60" i="9"/>
  <c r="R65" i="9"/>
  <c r="R70" i="9"/>
  <c r="R73" i="9"/>
  <c r="R9" i="9"/>
  <c r="R34" i="9"/>
  <c r="R46" i="9"/>
  <c r="R13" i="9"/>
  <c r="R16" i="9"/>
  <c r="R19" i="9"/>
  <c r="R96" i="9" s="1"/>
  <c r="R22" i="9"/>
  <c r="R30" i="9"/>
  <c r="R35" i="9"/>
  <c r="R43" i="9"/>
  <c r="R45" i="9"/>
  <c r="R48" i="9"/>
  <c r="N34" i="9"/>
  <c r="N39" i="9"/>
  <c r="N47" i="9"/>
  <c r="N48" i="9"/>
  <c r="N59" i="9"/>
  <c r="N63" i="9"/>
  <c r="N70" i="9"/>
  <c r="N71" i="9"/>
  <c r="N82" i="9"/>
  <c r="N15" i="9"/>
  <c r="N31" i="9"/>
  <c r="N36" i="9"/>
  <c r="N38" i="9"/>
  <c r="N40" i="9"/>
  <c r="N44" i="9"/>
  <c r="N20" i="9"/>
  <c r="N27" i="9"/>
  <c r="N33" i="9"/>
  <c r="N49" i="9"/>
  <c r="J11" i="9"/>
  <c r="J20" i="9"/>
  <c r="J27" i="9"/>
  <c r="J30" i="9"/>
  <c r="J33" i="9"/>
  <c r="J35" i="9"/>
  <c r="J45" i="9"/>
  <c r="J49" i="9"/>
  <c r="J55" i="9"/>
  <c r="J57" i="9"/>
  <c r="J69" i="9"/>
  <c r="J70" i="9"/>
  <c r="J77" i="9"/>
  <c r="J22" i="9"/>
  <c r="J25" i="9"/>
  <c r="J47" i="9"/>
  <c r="J15" i="9"/>
  <c r="J19" i="9"/>
  <c r="J31" i="9"/>
  <c r="J36" i="9"/>
  <c r="J38" i="9"/>
  <c r="J39" i="9"/>
  <c r="J40" i="9"/>
  <c r="J41" i="9"/>
  <c r="J44" i="9"/>
  <c r="F39" i="9"/>
  <c r="F50" i="9"/>
  <c r="F59" i="9"/>
  <c r="F70" i="9"/>
  <c r="F75" i="9"/>
  <c r="F30" i="9"/>
  <c r="F35" i="9"/>
  <c r="F43" i="9"/>
  <c r="F45" i="9"/>
  <c r="F20" i="9"/>
  <c r="F27" i="9"/>
  <c r="F104" i="9" s="1"/>
  <c r="F33" i="9"/>
  <c r="F34" i="9"/>
  <c r="F46" i="9"/>
  <c r="F47" i="9"/>
  <c r="F49" i="9"/>
  <c r="N77" i="9"/>
  <c r="J76" i="9"/>
  <c r="R75" i="9"/>
  <c r="F73" i="9"/>
  <c r="R71" i="9"/>
  <c r="F71" i="9"/>
  <c r="R69" i="9"/>
  <c r="F69" i="9"/>
  <c r="R67" i="9"/>
  <c r="J67" i="9"/>
  <c r="R66" i="9"/>
  <c r="N66" i="9"/>
  <c r="J66" i="9"/>
  <c r="F66" i="9"/>
  <c r="N65" i="9"/>
  <c r="R64" i="9"/>
  <c r="N64" i="9"/>
  <c r="J64" i="9"/>
  <c r="F64" i="9"/>
  <c r="F60" i="9"/>
  <c r="J59" i="9"/>
  <c r="N57" i="9"/>
  <c r="F56" i="9"/>
  <c r="N55" i="9"/>
  <c r="R51" i="9"/>
  <c r="R50" i="9"/>
  <c r="N45" i="9"/>
  <c r="F36" i="9"/>
  <c r="N13" i="9"/>
  <c r="F8" i="9"/>
  <c r="J60" i="9"/>
  <c r="R59" i="9"/>
  <c r="F57" i="9"/>
  <c r="J56" i="9"/>
  <c r="R55" i="9"/>
  <c r="F55" i="9"/>
  <c r="N43" i="9"/>
  <c r="F40" i="9"/>
  <c r="F92" i="9" s="1"/>
  <c r="N23" i="9"/>
  <c r="F22" i="9"/>
  <c r="F99" i="9" s="1"/>
  <c r="F18" i="9"/>
  <c r="F17" i="9"/>
  <c r="C17" i="9"/>
  <c r="J17" i="9"/>
  <c r="R17" i="9"/>
  <c r="B42" i="9"/>
  <c r="G42" i="9"/>
  <c r="M42" i="9"/>
  <c r="R42" i="9"/>
  <c r="F67" i="9"/>
  <c r="K67" i="9"/>
  <c r="Q67" i="9"/>
  <c r="E17" i="9"/>
  <c r="M17" i="9"/>
  <c r="S17" i="9"/>
  <c r="C42" i="9"/>
  <c r="C94" i="9" s="1"/>
  <c r="I42" i="9"/>
  <c r="N42" i="9"/>
  <c r="S42" i="9"/>
  <c r="G17" i="9"/>
  <c r="G94" i="9" s="1"/>
  <c r="N17" i="9"/>
  <c r="E42" i="9"/>
  <c r="J42" i="9"/>
  <c r="O42" i="9"/>
  <c r="O94" i="9" s="1"/>
  <c r="R68" i="9"/>
  <c r="N68" i="9"/>
  <c r="J68" i="9"/>
  <c r="F68" i="9"/>
  <c r="N67" i="9"/>
  <c r="F65" i="9"/>
  <c r="R63" i="9"/>
  <c r="F63" i="9"/>
  <c r="R61" i="9"/>
  <c r="N61" i="9"/>
  <c r="J61" i="9"/>
  <c r="F61" i="9"/>
  <c r="N60" i="9"/>
  <c r="R58" i="9"/>
  <c r="N58" i="9"/>
  <c r="J58" i="9"/>
  <c r="F58" i="9"/>
  <c r="N56" i="9"/>
  <c r="N50" i="9"/>
  <c r="F48" i="9"/>
  <c r="R47" i="9"/>
  <c r="N46" i="9"/>
  <c r="F42" i="9"/>
  <c r="R32" i="9"/>
  <c r="N30" i="9"/>
  <c r="E26" i="9"/>
  <c r="C26" i="9"/>
  <c r="L26" i="9"/>
  <c r="F51" i="9"/>
  <c r="K51" i="9"/>
  <c r="Q51" i="9"/>
  <c r="C76" i="9"/>
  <c r="G76" i="9"/>
  <c r="K76" i="9"/>
  <c r="O76" i="9"/>
  <c r="S76" i="9"/>
  <c r="S103" i="9" s="1"/>
  <c r="B103" i="9"/>
  <c r="F26" i="9"/>
  <c r="O26" i="9"/>
  <c r="J26" i="9"/>
  <c r="R26" i="9"/>
  <c r="C51" i="9"/>
  <c r="I51" i="9"/>
  <c r="N51" i="9"/>
  <c r="S51" i="9"/>
  <c r="F16" i="9"/>
  <c r="F11" i="9"/>
  <c r="R8" i="9"/>
  <c r="M8" i="9"/>
  <c r="M85" i="9" s="1"/>
  <c r="F19" i="9"/>
  <c r="K18" i="9"/>
  <c r="N16" i="9"/>
  <c r="N93" i="9" s="1"/>
  <c r="Q13" i="9"/>
  <c r="K13" i="9"/>
  <c r="F13" i="9"/>
  <c r="K10" i="9"/>
  <c r="K87" i="9" s="1"/>
  <c r="K8" i="9"/>
  <c r="J32" i="9"/>
  <c r="H27" i="9"/>
  <c r="O43" i="9"/>
  <c r="J43" i="9"/>
  <c r="E43" i="9"/>
  <c r="N41" i="9"/>
  <c r="F41" i="9"/>
  <c r="N22" i="9"/>
  <c r="G22" i="9"/>
  <c r="G99" i="9" s="1"/>
  <c r="R21" i="9"/>
  <c r="N19" i="9"/>
  <c r="G19" i="9"/>
  <c r="R18" i="9"/>
  <c r="R95" i="9" s="1"/>
  <c r="G18" i="9"/>
  <c r="J16" i="9"/>
  <c r="J93" i="9" s="1"/>
  <c r="O13" i="9"/>
  <c r="O90" i="9" s="1"/>
  <c r="J13" i="9"/>
  <c r="R10" i="9"/>
  <c r="G10" i="9"/>
  <c r="N6" i="9"/>
  <c r="B109" i="9"/>
  <c r="B82" i="9"/>
  <c r="R25" i="9"/>
  <c r="K25" i="9"/>
  <c r="C25" i="9"/>
  <c r="C102" i="9" s="1"/>
  <c r="R24" i="9"/>
  <c r="J24" i="9"/>
  <c r="C24" i="9"/>
  <c r="S21" i="9"/>
  <c r="N21" i="9"/>
  <c r="I21" i="9"/>
  <c r="C21" i="9"/>
  <c r="S16" i="9"/>
  <c r="O16" i="9"/>
  <c r="K16" i="9"/>
  <c r="G16" i="9"/>
  <c r="C16" i="9"/>
  <c r="C93" i="9" s="1"/>
  <c r="S14" i="9"/>
  <c r="S91" i="9" s="1"/>
  <c r="N14" i="9"/>
  <c r="I14" i="9"/>
  <c r="C14" i="9"/>
  <c r="L12" i="9"/>
  <c r="O7" i="9"/>
  <c r="O25" i="9"/>
  <c r="G25" i="9"/>
  <c r="T24" i="9"/>
  <c r="N24" i="9"/>
  <c r="F24" i="9"/>
  <c r="S23" i="9"/>
  <c r="S100" i="9" s="1"/>
  <c r="K23" i="9"/>
  <c r="F23" i="9"/>
  <c r="F100" i="9" s="1"/>
  <c r="Q21" i="9"/>
  <c r="K21" i="9"/>
  <c r="K98" i="9" s="1"/>
  <c r="F21" i="9"/>
  <c r="T20" i="9"/>
  <c r="P20" i="9"/>
  <c r="L20" i="9"/>
  <c r="H20" i="9"/>
  <c r="D20" i="9"/>
  <c r="O18" i="9"/>
  <c r="J18" i="9"/>
  <c r="J95" i="9" s="1"/>
  <c r="E18" i="9"/>
  <c r="Q16" i="9"/>
  <c r="M16" i="9"/>
  <c r="I16" i="9"/>
  <c r="I93" i="9" s="1"/>
  <c r="D120" i="9" s="1"/>
  <c r="E16" i="9"/>
  <c r="E93" i="9" s="1"/>
  <c r="Q14" i="9"/>
  <c r="Q91" i="9" s="1"/>
  <c r="K14" i="9"/>
  <c r="F14" i="9"/>
  <c r="F91" i="9" s="1"/>
  <c r="O10" i="9"/>
  <c r="J10" i="9"/>
  <c r="J87" i="9" s="1"/>
  <c r="E10" i="9"/>
  <c r="M9" i="9"/>
  <c r="R6" i="9"/>
  <c r="I6" i="9"/>
  <c r="I83" i="9" s="1"/>
  <c r="D110" i="9" s="1"/>
  <c r="O50" i="9"/>
  <c r="J50" i="9"/>
  <c r="J102" i="9" s="1"/>
  <c r="E50" i="9"/>
  <c r="R49" i="9"/>
  <c r="M49" i="9"/>
  <c r="G49" i="9"/>
  <c r="B49" i="9"/>
  <c r="O48" i="9"/>
  <c r="J48" i="9"/>
  <c r="E48" i="9"/>
  <c r="E100" i="9" s="1"/>
  <c r="O46" i="9"/>
  <c r="J46" i="9"/>
  <c r="E46" i="9"/>
  <c r="R41" i="9"/>
  <c r="R93" i="9" s="1"/>
  <c r="M41" i="9"/>
  <c r="M93" i="9" s="1"/>
  <c r="G41" i="9"/>
  <c r="B41" i="9"/>
  <c r="R39" i="9"/>
  <c r="M39" i="9"/>
  <c r="G39" i="9"/>
  <c r="B39" i="9"/>
  <c r="N26" i="9"/>
  <c r="G26" i="9"/>
  <c r="S25" i="9"/>
  <c r="N25" i="9"/>
  <c r="F25" i="9"/>
  <c r="F102" i="9" s="1"/>
  <c r="S24" i="9"/>
  <c r="K24" i="9"/>
  <c r="D24" i="9"/>
  <c r="R23" i="9"/>
  <c r="J23" i="9"/>
  <c r="J100" i="9" s="1"/>
  <c r="C23" i="9"/>
  <c r="O21" i="9"/>
  <c r="J21" i="9"/>
  <c r="S20" i="9"/>
  <c r="O20" i="9"/>
  <c r="K20" i="9"/>
  <c r="G20" i="9"/>
  <c r="Q19" i="9"/>
  <c r="K19" i="9"/>
  <c r="K96" i="9" s="1"/>
  <c r="S18" i="9"/>
  <c r="N18" i="9"/>
  <c r="N95" i="9" s="1"/>
  <c r="I18" i="9"/>
  <c r="Q17" i="9"/>
  <c r="K17" i="9"/>
  <c r="T16" i="9"/>
  <c r="P16" i="9"/>
  <c r="L16" i="9"/>
  <c r="H16" i="9"/>
  <c r="O14" i="9"/>
  <c r="O91" i="9" s="1"/>
  <c r="J14" i="9"/>
  <c r="O11" i="9"/>
  <c r="G11" i="9"/>
  <c r="S10" i="9"/>
  <c r="N10" i="9"/>
  <c r="N87" i="9" s="1"/>
  <c r="I10" i="9"/>
  <c r="I87" i="9" s="1"/>
  <c r="D114" i="9" s="1"/>
  <c r="Q6" i="9"/>
  <c r="Q83" i="9" s="1"/>
  <c r="F6" i="9"/>
  <c r="F83" i="9" s="1"/>
  <c r="E101" i="9"/>
  <c r="R99" i="9"/>
  <c r="J99" i="9"/>
  <c r="I90" i="9"/>
  <c r="D117" i="9" s="1"/>
  <c r="Q88" i="9"/>
  <c r="R87" i="9"/>
  <c r="C101" i="9"/>
  <c r="G98" i="9"/>
  <c r="E91" i="9"/>
  <c r="Q98" i="9"/>
  <c r="E104" i="9"/>
  <c r="N102" i="9"/>
  <c r="I95" i="9"/>
  <c r="D122" i="9" s="1"/>
  <c r="I96" i="9"/>
  <c r="D123" i="9" s="1"/>
  <c r="Q95" i="9"/>
  <c r="K91" i="9"/>
  <c r="Q87" i="9"/>
  <c r="E96" i="9"/>
  <c r="Q90" i="9"/>
  <c r="M95" i="9"/>
  <c r="E92" i="9"/>
  <c r="E90" i="9"/>
  <c r="I98" i="9"/>
  <c r="D125" i="9" s="1"/>
  <c r="E83" i="9"/>
  <c r="R103" i="9"/>
  <c r="R104" i="9"/>
  <c r="N104" i="9"/>
  <c r="M96" i="9"/>
  <c r="J101" i="9"/>
  <c r="O103" i="9"/>
  <c r="C98" i="9"/>
  <c r="T12" i="9"/>
  <c r="L62" i="9"/>
  <c r="D12" i="9"/>
  <c r="H12" i="9"/>
  <c r="C12" i="9"/>
  <c r="I12" i="9"/>
  <c r="M12" i="9"/>
  <c r="Q12" i="9"/>
  <c r="C37" i="9"/>
  <c r="G37" i="9"/>
  <c r="K37" i="9"/>
  <c r="O37" i="9"/>
  <c r="S37" i="9"/>
  <c r="E12" i="9"/>
  <c r="J12" i="9"/>
  <c r="N12" i="9"/>
  <c r="R12" i="9"/>
  <c r="D37" i="9"/>
  <c r="H37" i="9"/>
  <c r="L37" i="9"/>
  <c r="P37" i="9"/>
  <c r="T37" i="9"/>
  <c r="K12" i="9"/>
  <c r="S12" i="9"/>
  <c r="E37" i="9"/>
  <c r="M37" i="9"/>
  <c r="E62" i="9"/>
  <c r="I62" i="9"/>
  <c r="M62" i="9"/>
  <c r="Q62" i="9"/>
  <c r="F12" i="9"/>
  <c r="O12" i="9"/>
  <c r="I37" i="9"/>
  <c r="Q37" i="9"/>
  <c r="C62" i="9"/>
  <c r="G62" i="9"/>
  <c r="K62" i="9"/>
  <c r="O62" i="9"/>
  <c r="S62" i="9"/>
  <c r="G12" i="9"/>
  <c r="F37" i="9"/>
  <c r="F62" i="9"/>
  <c r="N62" i="9"/>
  <c r="P12" i="9"/>
  <c r="N37" i="9"/>
  <c r="B62" i="9"/>
  <c r="J62" i="9"/>
  <c r="R62" i="9"/>
  <c r="T62" i="9"/>
  <c r="D62" i="9"/>
  <c r="U58" i="9"/>
  <c r="J37" i="9"/>
  <c r="C7" i="9"/>
  <c r="G7" i="9"/>
  <c r="D7" i="9"/>
  <c r="H7" i="9"/>
  <c r="L7" i="9"/>
  <c r="P7" i="9"/>
  <c r="T7" i="9"/>
  <c r="F7" i="9"/>
  <c r="M7" i="9"/>
  <c r="R7" i="9"/>
  <c r="C32" i="9"/>
  <c r="G32" i="9"/>
  <c r="K32" i="9"/>
  <c r="O32" i="9"/>
  <c r="S32" i="9"/>
  <c r="I7" i="9"/>
  <c r="N7" i="9"/>
  <c r="S7" i="9"/>
  <c r="D32" i="9"/>
  <c r="H32" i="9"/>
  <c r="L32" i="9"/>
  <c r="P32" i="9"/>
  <c r="T32" i="9"/>
  <c r="K7" i="9"/>
  <c r="E32" i="9"/>
  <c r="M32" i="9"/>
  <c r="E57" i="9"/>
  <c r="I57" i="9"/>
  <c r="M57" i="9"/>
  <c r="Q57" i="9"/>
  <c r="E7" i="9"/>
  <c r="Q7" i="9"/>
  <c r="I32" i="9"/>
  <c r="Q32" i="9"/>
  <c r="C57" i="9"/>
  <c r="G57" i="9"/>
  <c r="K57" i="9"/>
  <c r="O57" i="9"/>
  <c r="S57" i="9"/>
  <c r="J7" i="9"/>
  <c r="F32" i="9"/>
  <c r="H57" i="9"/>
  <c r="P57" i="9"/>
  <c r="N32" i="9"/>
  <c r="D57" i="9"/>
  <c r="L57" i="9"/>
  <c r="T57" i="9"/>
  <c r="B84" i="9"/>
  <c r="B111" i="9"/>
  <c r="T31" i="9"/>
  <c r="T35" i="9"/>
  <c r="T36" i="9"/>
  <c r="T38" i="9"/>
  <c r="T39" i="9"/>
  <c r="T40" i="9"/>
  <c r="T41" i="9"/>
  <c r="T42" i="9"/>
  <c r="T43" i="9"/>
  <c r="T44" i="9"/>
  <c r="T45" i="9"/>
  <c r="T46" i="9"/>
  <c r="T47" i="9"/>
  <c r="T48" i="9"/>
  <c r="T49" i="9"/>
  <c r="T50" i="9"/>
  <c r="T51" i="9"/>
  <c r="T13" i="9"/>
  <c r="T17" i="9"/>
  <c r="T21" i="9"/>
  <c r="T25" i="9"/>
  <c r="T55" i="9"/>
  <c r="T15" i="9"/>
  <c r="T19" i="9"/>
  <c r="T23" i="9"/>
  <c r="T27" i="9"/>
  <c r="T14" i="9"/>
  <c r="T26" i="9"/>
  <c r="T30" i="9"/>
  <c r="T56" i="9"/>
  <c r="T65" i="9"/>
  <c r="T69" i="9"/>
  <c r="T73" i="9"/>
  <c r="T77" i="9"/>
  <c r="T18" i="9"/>
  <c r="T22" i="9"/>
  <c r="T60" i="9"/>
  <c r="T63" i="9"/>
  <c r="T67" i="9"/>
  <c r="T71" i="9"/>
  <c r="T75" i="9"/>
  <c r="T82" i="9"/>
  <c r="P31" i="9"/>
  <c r="P35" i="9"/>
  <c r="P36" i="9"/>
  <c r="P38" i="9"/>
  <c r="P39" i="9"/>
  <c r="P40" i="9"/>
  <c r="P41" i="9"/>
  <c r="P42" i="9"/>
  <c r="P43" i="9"/>
  <c r="P44" i="9"/>
  <c r="P45" i="9"/>
  <c r="P97" i="9" s="1"/>
  <c r="P46" i="9"/>
  <c r="P47" i="9"/>
  <c r="P48" i="9"/>
  <c r="P49" i="9"/>
  <c r="P50" i="9"/>
  <c r="P51" i="9"/>
  <c r="P13" i="9"/>
  <c r="P17" i="9"/>
  <c r="P21" i="9"/>
  <c r="P22" i="9"/>
  <c r="P99" i="9" s="1"/>
  <c r="P26" i="9"/>
  <c r="P55" i="9"/>
  <c r="P15" i="9"/>
  <c r="P19" i="9"/>
  <c r="P24" i="9"/>
  <c r="P14" i="9"/>
  <c r="P23" i="9"/>
  <c r="P30" i="9"/>
  <c r="P56" i="9"/>
  <c r="P65" i="9"/>
  <c r="P69" i="9"/>
  <c r="P73" i="9"/>
  <c r="P77" i="9"/>
  <c r="P18" i="9"/>
  <c r="P27" i="9"/>
  <c r="P60" i="9"/>
  <c r="P63" i="9"/>
  <c r="P67" i="9"/>
  <c r="P71" i="9"/>
  <c r="P75" i="9"/>
  <c r="P82" i="9"/>
  <c r="L31" i="9"/>
  <c r="L35" i="9"/>
  <c r="L36" i="9"/>
  <c r="L38" i="9"/>
  <c r="L39" i="9"/>
  <c r="L40" i="9"/>
  <c r="L41" i="9"/>
  <c r="L42" i="9"/>
  <c r="L43" i="9"/>
  <c r="L44" i="9"/>
  <c r="L45" i="9"/>
  <c r="L46" i="9"/>
  <c r="L47" i="9"/>
  <c r="L48" i="9"/>
  <c r="L49" i="9"/>
  <c r="L50" i="9"/>
  <c r="L51" i="9"/>
  <c r="L103" i="9" s="1"/>
  <c r="L13" i="9"/>
  <c r="L17" i="9"/>
  <c r="L21" i="9"/>
  <c r="L23" i="9"/>
  <c r="L27" i="9"/>
  <c r="L55" i="9"/>
  <c r="L15" i="9"/>
  <c r="L19" i="9"/>
  <c r="L25" i="9"/>
  <c r="L14" i="9"/>
  <c r="L30" i="9"/>
  <c r="L56" i="9"/>
  <c r="L65" i="9"/>
  <c r="L69" i="9"/>
  <c r="L73" i="9"/>
  <c r="L77" i="9"/>
  <c r="L18" i="9"/>
  <c r="L24" i="9"/>
  <c r="L101" i="9" s="1"/>
  <c r="L60" i="9"/>
  <c r="L63" i="9"/>
  <c r="L67" i="9"/>
  <c r="L71" i="9"/>
  <c r="L75" i="9"/>
  <c r="L82" i="9"/>
  <c r="H31" i="9"/>
  <c r="H35" i="9"/>
  <c r="H36" i="9"/>
  <c r="H38" i="9"/>
  <c r="H39" i="9"/>
  <c r="H40" i="9"/>
  <c r="H41" i="9"/>
  <c r="H93" i="9" s="1"/>
  <c r="H42" i="9"/>
  <c r="H43" i="9"/>
  <c r="H44" i="9"/>
  <c r="H45" i="9"/>
  <c r="H46" i="9"/>
  <c r="H47" i="9"/>
  <c r="H48" i="9"/>
  <c r="H49" i="9"/>
  <c r="H50" i="9"/>
  <c r="H51" i="9"/>
  <c r="H13" i="9"/>
  <c r="H17" i="9"/>
  <c r="H21" i="9"/>
  <c r="H24" i="9"/>
  <c r="H55" i="9"/>
  <c r="H15" i="9"/>
  <c r="H19" i="9"/>
  <c r="H22" i="9"/>
  <c r="H99" i="9" s="1"/>
  <c r="H26" i="9"/>
  <c r="H14" i="9"/>
  <c r="H25" i="9"/>
  <c r="H30" i="9"/>
  <c r="H56" i="9"/>
  <c r="H65" i="9"/>
  <c r="H69" i="9"/>
  <c r="H73" i="9"/>
  <c r="H77" i="9"/>
  <c r="H104" i="9" s="1"/>
  <c r="H18" i="9"/>
  <c r="H60" i="9"/>
  <c r="H63" i="9"/>
  <c r="H67" i="9"/>
  <c r="H71" i="9"/>
  <c r="H75" i="9"/>
  <c r="H82" i="9"/>
  <c r="D31" i="9"/>
  <c r="D35" i="9"/>
  <c r="D36" i="9"/>
  <c r="D38" i="9"/>
  <c r="D39" i="9"/>
  <c r="D40" i="9"/>
  <c r="D41" i="9"/>
  <c r="D42" i="9"/>
  <c r="D43" i="9"/>
  <c r="D44" i="9"/>
  <c r="D45" i="9"/>
  <c r="D97" i="9" s="1"/>
  <c r="D46" i="9"/>
  <c r="D47" i="9"/>
  <c r="D48" i="9"/>
  <c r="D49" i="9"/>
  <c r="D101" i="9" s="1"/>
  <c r="D50" i="9"/>
  <c r="D51" i="9"/>
  <c r="D13" i="9"/>
  <c r="D17" i="9"/>
  <c r="D21" i="9"/>
  <c r="D25" i="9"/>
  <c r="D55" i="9"/>
  <c r="D15" i="9"/>
  <c r="D19" i="9"/>
  <c r="D23" i="9"/>
  <c r="D27" i="9"/>
  <c r="D14" i="9"/>
  <c r="D22" i="9"/>
  <c r="D30" i="9"/>
  <c r="D56" i="9"/>
  <c r="D65" i="9"/>
  <c r="D69" i="9"/>
  <c r="D73" i="9"/>
  <c r="D77" i="9"/>
  <c r="D18" i="9"/>
  <c r="D26" i="9"/>
  <c r="D60" i="9"/>
  <c r="D63" i="9"/>
  <c r="D67" i="9"/>
  <c r="D71" i="9"/>
  <c r="D75" i="9"/>
  <c r="D82" i="9"/>
  <c r="U70" i="9"/>
  <c r="D9" i="9"/>
  <c r="H9" i="9"/>
  <c r="L9" i="9"/>
  <c r="P9" i="9"/>
  <c r="T9" i="9"/>
  <c r="E9" i="9"/>
  <c r="J9" i="9"/>
  <c r="J86" i="9" s="1"/>
  <c r="O9" i="9"/>
  <c r="C34" i="9"/>
  <c r="G34" i="9"/>
  <c r="K34" i="9"/>
  <c r="O34" i="9"/>
  <c r="S34" i="9"/>
  <c r="F9" i="9"/>
  <c r="K9" i="9"/>
  <c r="Q9" i="9"/>
  <c r="D34" i="9"/>
  <c r="H34" i="9"/>
  <c r="L34" i="9"/>
  <c r="P34" i="9"/>
  <c r="T34" i="9"/>
  <c r="C9" i="9"/>
  <c r="N9" i="9"/>
  <c r="N86" i="9" s="1"/>
  <c r="E34" i="9"/>
  <c r="M34" i="9"/>
  <c r="E59" i="9"/>
  <c r="I59" i="9"/>
  <c r="M59" i="9"/>
  <c r="Q59" i="9"/>
  <c r="I9" i="9"/>
  <c r="S9" i="9"/>
  <c r="I34" i="9"/>
  <c r="Q34" i="9"/>
  <c r="C59" i="9"/>
  <c r="G59" i="9"/>
  <c r="K59" i="9"/>
  <c r="O59" i="9"/>
  <c r="S59" i="9"/>
  <c r="U72" i="9"/>
  <c r="D8" i="9"/>
  <c r="H8" i="9"/>
  <c r="L8" i="9"/>
  <c r="P8" i="9"/>
  <c r="T8" i="9"/>
  <c r="C8" i="9"/>
  <c r="I8" i="9"/>
  <c r="N8" i="9"/>
  <c r="N85" i="9" s="1"/>
  <c r="S8" i="9"/>
  <c r="C33" i="9"/>
  <c r="G33" i="9"/>
  <c r="G85" i="9" s="1"/>
  <c r="K33" i="9"/>
  <c r="K85" i="9" s="1"/>
  <c r="O33" i="9"/>
  <c r="S33" i="9"/>
  <c r="E8" i="9"/>
  <c r="E85" i="9" s="1"/>
  <c r="J8" i="9"/>
  <c r="O8" i="9"/>
  <c r="D33" i="9"/>
  <c r="H33" i="9"/>
  <c r="L33" i="9"/>
  <c r="P33" i="9"/>
  <c r="T33" i="9"/>
  <c r="S11" i="9"/>
  <c r="N11" i="9"/>
  <c r="I11" i="9"/>
  <c r="I88" i="9" s="1"/>
  <c r="D10" i="9"/>
  <c r="H10" i="9"/>
  <c r="L10" i="9"/>
  <c r="P10" i="9"/>
  <c r="T10" i="9"/>
  <c r="M6" i="9"/>
  <c r="Q27" i="9"/>
  <c r="Q104" i="9" s="1"/>
  <c r="M27" i="9"/>
  <c r="M104" i="9" s="1"/>
  <c r="I27" i="9"/>
  <c r="I104" i="9" s="1"/>
  <c r="Q26" i="9"/>
  <c r="Q103" i="9" s="1"/>
  <c r="M26" i="9"/>
  <c r="M103" i="9" s="1"/>
  <c r="I26" i="9"/>
  <c r="Q25" i="9"/>
  <c r="Q102" i="9" s="1"/>
  <c r="M25" i="9"/>
  <c r="M102" i="9" s="1"/>
  <c r="I25" i="9"/>
  <c r="I102" i="9" s="1"/>
  <c r="Q24" i="9"/>
  <c r="Q101" i="9" s="1"/>
  <c r="M24" i="9"/>
  <c r="M101" i="9" s="1"/>
  <c r="I24" i="9"/>
  <c r="I101" i="9" s="1"/>
  <c r="Q23" i="9"/>
  <c r="M23" i="9"/>
  <c r="M100" i="9" s="1"/>
  <c r="I23" i="9"/>
  <c r="Q22" i="9"/>
  <c r="M22" i="9"/>
  <c r="M99" i="9" s="1"/>
  <c r="I22" i="9"/>
  <c r="I99" i="9" s="1"/>
  <c r="D11" i="9"/>
  <c r="H11" i="9"/>
  <c r="L11" i="9"/>
  <c r="P11" i="9"/>
  <c r="T11" i="9"/>
  <c r="C6" i="9"/>
  <c r="G6" i="9"/>
  <c r="K6" i="9"/>
  <c r="O6" i="9"/>
  <c r="S6" i="9"/>
  <c r="D6" i="9"/>
  <c r="H6" i="9"/>
  <c r="L6" i="9"/>
  <c r="P6" i="9"/>
  <c r="T6" i="9"/>
  <c r="Q96" i="9" l="1"/>
  <c r="K100" i="9"/>
  <c r="G96" i="9"/>
  <c r="O97" i="9"/>
  <c r="Q93" i="9"/>
  <c r="R102" i="9"/>
  <c r="O95" i="9"/>
  <c r="F90" i="9"/>
  <c r="F88" i="9"/>
  <c r="G90" i="9"/>
  <c r="O93" i="9"/>
  <c r="C96" i="9"/>
  <c r="C99" i="9"/>
  <c r="C104" i="9"/>
  <c r="C97" i="9"/>
  <c r="E98" i="9"/>
  <c r="I91" i="9"/>
  <c r="D118" i="9" s="1"/>
  <c r="S97" i="9"/>
  <c r="S94" i="9"/>
  <c r="G104" i="9"/>
  <c r="I92" i="9"/>
  <c r="D119" i="9" s="1"/>
  <c r="O92" i="9"/>
  <c r="K95" i="9"/>
  <c r="S96" i="9"/>
  <c r="M87" i="9"/>
  <c r="I100" i="9"/>
  <c r="G103" i="9"/>
  <c r="O98" i="9"/>
  <c r="E102" i="9"/>
  <c r="N100" i="9"/>
  <c r="O96" i="9"/>
  <c r="I103" i="9"/>
  <c r="L93" i="9"/>
  <c r="S87" i="9"/>
  <c r="U20" i="9"/>
  <c r="J98" i="9"/>
  <c r="N103" i="9"/>
  <c r="G101" i="9"/>
  <c r="G102" i="9"/>
  <c r="C91" i="9"/>
  <c r="S93" i="9"/>
  <c r="S98" i="9"/>
  <c r="J90" i="9"/>
  <c r="K90" i="9"/>
  <c r="F96" i="9"/>
  <c r="F93" i="9"/>
  <c r="C103" i="9"/>
  <c r="F103" i="9"/>
  <c r="E103" i="9"/>
  <c r="N98" i="9"/>
  <c r="E94" i="9"/>
  <c r="F94" i="9"/>
  <c r="F85" i="9"/>
  <c r="J91" i="9"/>
  <c r="U76" i="9"/>
  <c r="J83" i="9"/>
  <c r="J97" i="9"/>
  <c r="N92" i="9"/>
  <c r="R92" i="9"/>
  <c r="R83" i="9"/>
  <c r="C87" i="9"/>
  <c r="G100" i="9"/>
  <c r="K88" i="9"/>
  <c r="C95" i="9"/>
  <c r="O104" i="9"/>
  <c r="S92" i="9"/>
  <c r="Q100" i="9"/>
  <c r="G88" i="9"/>
  <c r="K97" i="9"/>
  <c r="K103" i="9"/>
  <c r="G92" i="9"/>
  <c r="S99" i="9"/>
  <c r="K93" i="9"/>
  <c r="U16" i="9"/>
  <c r="J78" i="9"/>
  <c r="N78" i="9"/>
  <c r="N83" i="9"/>
  <c r="N99" i="9"/>
  <c r="N94" i="9"/>
  <c r="N90" i="9"/>
  <c r="N91" i="9"/>
  <c r="R94" i="9"/>
  <c r="G95" i="9"/>
  <c r="Q92" i="9"/>
  <c r="Q94" i="9"/>
  <c r="M94" i="9"/>
  <c r="J94" i="9"/>
  <c r="R86" i="9"/>
  <c r="F101" i="9"/>
  <c r="F95" i="9"/>
  <c r="F97" i="9"/>
  <c r="J96" i="9"/>
  <c r="J92" i="9"/>
  <c r="J104" i="9"/>
  <c r="J88" i="9"/>
  <c r="N97" i="9"/>
  <c r="R100" i="9"/>
  <c r="R90" i="9"/>
  <c r="R88" i="9"/>
  <c r="R97" i="9"/>
  <c r="Q85" i="9"/>
  <c r="I94" i="9"/>
  <c r="D121" i="9" s="1"/>
  <c r="S102" i="9"/>
  <c r="S104" i="9"/>
  <c r="C90" i="9"/>
  <c r="G93" i="9"/>
  <c r="O102" i="9"/>
  <c r="C88" i="9"/>
  <c r="Q97" i="9"/>
  <c r="G97" i="9"/>
  <c r="M91" i="9"/>
  <c r="E95" i="9"/>
  <c r="F98" i="9"/>
  <c r="R101" i="9"/>
  <c r="K94" i="9"/>
  <c r="F87" i="9"/>
  <c r="N101" i="9"/>
  <c r="N96" i="9"/>
  <c r="R85" i="9"/>
  <c r="M92" i="9"/>
  <c r="G87" i="9"/>
  <c r="G91" i="9"/>
  <c r="K101" i="9"/>
  <c r="R91" i="9"/>
  <c r="M97" i="9"/>
  <c r="F124" i="9" s="1"/>
  <c r="E99" i="9"/>
  <c r="N88" i="9"/>
  <c r="J85" i="9"/>
  <c r="P93" i="9"/>
  <c r="F78" i="9"/>
  <c r="U52" i="9"/>
  <c r="Q99" i="9"/>
  <c r="S88" i="9"/>
  <c r="I85" i="9"/>
  <c r="F86" i="9"/>
  <c r="H97" i="9"/>
  <c r="S95" i="9"/>
  <c r="D93" i="9"/>
  <c r="U93" i="9" s="1"/>
  <c r="L99" i="9"/>
  <c r="J53" i="9"/>
  <c r="U68" i="9"/>
  <c r="L97" i="9"/>
  <c r="T101" i="9"/>
  <c r="T97" i="9"/>
  <c r="T93" i="9"/>
  <c r="G120" i="9" s="1"/>
  <c r="R78" i="9"/>
  <c r="O88" i="9"/>
  <c r="C100" i="9"/>
  <c r="J103" i="9"/>
  <c r="E130" i="9" s="1"/>
  <c r="R98" i="9"/>
  <c r="L89" i="9"/>
  <c r="L88" i="9"/>
  <c r="E115" i="9" s="1"/>
  <c r="T88" i="9"/>
  <c r="M86" i="9"/>
  <c r="U43" i="9"/>
  <c r="U18" i="9"/>
  <c r="U47" i="9"/>
  <c r="L95" i="9"/>
  <c r="E122" i="9" s="1"/>
  <c r="L104" i="9"/>
  <c r="E131" i="9" s="1"/>
  <c r="E128" i="9"/>
  <c r="U17" i="9"/>
  <c r="U63" i="9"/>
  <c r="U77" i="9"/>
  <c r="U15" i="9"/>
  <c r="P103" i="9"/>
  <c r="F130" i="9" s="1"/>
  <c r="U25" i="9"/>
  <c r="P87" i="9"/>
  <c r="F114" i="9" s="1"/>
  <c r="U75" i="9"/>
  <c r="U71" i="9"/>
  <c r="D99" i="9"/>
  <c r="C126" i="9" s="1"/>
  <c r="U50" i="9"/>
  <c r="U42" i="9"/>
  <c r="U73" i="9"/>
  <c r="U51" i="9"/>
  <c r="U67" i="9"/>
  <c r="L102" i="9"/>
  <c r="E129" i="9" s="1"/>
  <c r="L90" i="9"/>
  <c r="E117" i="9" s="1"/>
  <c r="P104" i="9"/>
  <c r="F131" i="9" s="1"/>
  <c r="P100" i="9"/>
  <c r="F127" i="9" s="1"/>
  <c r="P92" i="9"/>
  <c r="F119" i="9" s="1"/>
  <c r="P102" i="9"/>
  <c r="F129" i="9" s="1"/>
  <c r="S78" i="9"/>
  <c r="E78" i="9"/>
  <c r="S53" i="9"/>
  <c r="E89" i="9"/>
  <c r="I89" i="9"/>
  <c r="D116" i="9" s="1"/>
  <c r="O85" i="9"/>
  <c r="S86" i="9"/>
  <c r="K86" i="9"/>
  <c r="D103" i="9"/>
  <c r="U69" i="9"/>
  <c r="U46" i="9"/>
  <c r="U38" i="9"/>
  <c r="H101" i="9"/>
  <c r="C128" i="9" s="1"/>
  <c r="H88" i="9"/>
  <c r="H87" i="9"/>
  <c r="L85" i="9"/>
  <c r="G86" i="9"/>
  <c r="D95" i="9"/>
  <c r="U65" i="9"/>
  <c r="D91" i="9"/>
  <c r="U49" i="9"/>
  <c r="U41" i="9"/>
  <c r="U36" i="9"/>
  <c r="H98" i="9"/>
  <c r="P95" i="9"/>
  <c r="F122" i="9" s="1"/>
  <c r="P91" i="9"/>
  <c r="F118" i="9" s="1"/>
  <c r="O53" i="9"/>
  <c r="G84" i="9"/>
  <c r="N53" i="9"/>
  <c r="F53" i="9"/>
  <c r="R89" i="9"/>
  <c r="E120" i="9"/>
  <c r="G124" i="9"/>
  <c r="E126" i="9"/>
  <c r="P28" i="9"/>
  <c r="P83" i="9"/>
  <c r="S28" i="9"/>
  <c r="S83" i="9"/>
  <c r="M28" i="9"/>
  <c r="M83" i="9"/>
  <c r="L86" i="9"/>
  <c r="D98" i="9"/>
  <c r="T78" i="9"/>
  <c r="T90" i="9"/>
  <c r="U57" i="9"/>
  <c r="C78" i="9"/>
  <c r="U32" i="9"/>
  <c r="C53" i="9"/>
  <c r="D84" i="9"/>
  <c r="U21" i="9"/>
  <c r="L83" i="9"/>
  <c r="L28" i="9"/>
  <c r="D127" i="9"/>
  <c r="T87" i="9"/>
  <c r="U8" i="9"/>
  <c r="C85" i="9"/>
  <c r="I86" i="9"/>
  <c r="U9" i="9"/>
  <c r="C86" i="9"/>
  <c r="H86" i="9"/>
  <c r="D92" i="9"/>
  <c r="H96" i="9"/>
  <c r="L78" i="9"/>
  <c r="L100" i="9"/>
  <c r="P94" i="9"/>
  <c r="T100" i="9"/>
  <c r="T53" i="9"/>
  <c r="Q53" i="9"/>
  <c r="M53" i="9"/>
  <c r="S84" i="9"/>
  <c r="R28" i="9"/>
  <c r="R84" i="9"/>
  <c r="U12" i="9"/>
  <c r="C89" i="9"/>
  <c r="U13" i="9"/>
  <c r="T89" i="9"/>
  <c r="H100" i="9"/>
  <c r="C124" i="9"/>
  <c r="K28" i="9"/>
  <c r="K83" i="9"/>
  <c r="P88" i="9"/>
  <c r="F115" i="9" s="1"/>
  <c r="D126" i="9"/>
  <c r="D130" i="9"/>
  <c r="D115" i="9"/>
  <c r="S85" i="9"/>
  <c r="T85" i="9"/>
  <c r="D85" i="9"/>
  <c r="N28" i="9"/>
  <c r="U26" i="9"/>
  <c r="U23" i="9"/>
  <c r="U34" i="9"/>
  <c r="T86" i="9"/>
  <c r="D86" i="9"/>
  <c r="U27" i="9"/>
  <c r="U56" i="9"/>
  <c r="D78" i="9"/>
  <c r="D104" i="9"/>
  <c r="D90" i="9"/>
  <c r="U48" i="9"/>
  <c r="U44" i="9"/>
  <c r="U40" i="9"/>
  <c r="U35" i="9"/>
  <c r="H95" i="9"/>
  <c r="H91" i="9"/>
  <c r="H92" i="9"/>
  <c r="H94" i="9"/>
  <c r="L92" i="9"/>
  <c r="L98" i="9"/>
  <c r="P78" i="9"/>
  <c r="P101" i="9"/>
  <c r="F128" i="9" s="1"/>
  <c r="P90" i="9"/>
  <c r="T99" i="9"/>
  <c r="T103" i="9"/>
  <c r="T96" i="9"/>
  <c r="T98" i="9"/>
  <c r="K78" i="9"/>
  <c r="I53" i="9"/>
  <c r="M78" i="9"/>
  <c r="E53" i="9"/>
  <c r="N84" i="9"/>
  <c r="K53" i="9"/>
  <c r="M84" i="9"/>
  <c r="L84" i="9"/>
  <c r="C84" i="9"/>
  <c r="U7" i="9"/>
  <c r="G128" i="9"/>
  <c r="P89" i="9"/>
  <c r="G89" i="9"/>
  <c r="O89" i="9"/>
  <c r="S89" i="9"/>
  <c r="N89" i="9"/>
  <c r="Q89" i="9"/>
  <c r="H89" i="9"/>
  <c r="U45" i="9"/>
  <c r="D112" i="9"/>
  <c r="D96" i="9"/>
  <c r="H53" i="9"/>
  <c r="P98" i="9"/>
  <c r="T104" i="9"/>
  <c r="E28" i="9"/>
  <c r="E84" i="9"/>
  <c r="T84" i="9"/>
  <c r="O28" i="9"/>
  <c r="O83" i="9"/>
  <c r="U11" i="9"/>
  <c r="D88" i="9"/>
  <c r="D131" i="9"/>
  <c r="U10" i="9"/>
  <c r="D87" i="9"/>
  <c r="U33" i="9"/>
  <c r="H85" i="9"/>
  <c r="U24" i="9"/>
  <c r="U22" i="9"/>
  <c r="U19" i="9"/>
  <c r="U59" i="9"/>
  <c r="E86" i="9"/>
  <c r="D94" i="9"/>
  <c r="H102" i="9"/>
  <c r="L96" i="9"/>
  <c r="L53" i="9"/>
  <c r="T102" i="9"/>
  <c r="O78" i="9"/>
  <c r="Q78" i="9"/>
  <c r="P84" i="9"/>
  <c r="O84" i="9"/>
  <c r="U37" i="9"/>
  <c r="Q28" i="9"/>
  <c r="H28" i="9"/>
  <c r="H83" i="9"/>
  <c r="T83" i="9"/>
  <c r="T28" i="9"/>
  <c r="D83" i="9"/>
  <c r="D28" i="9"/>
  <c r="G28" i="9"/>
  <c r="G83" i="9"/>
  <c r="F126" i="9"/>
  <c r="D129" i="9"/>
  <c r="L87" i="9"/>
  <c r="P85" i="9"/>
  <c r="U14" i="9"/>
  <c r="Q86" i="9"/>
  <c r="O86" i="9"/>
  <c r="P86" i="9"/>
  <c r="U60" i="9"/>
  <c r="D100" i="9"/>
  <c r="D102" i="9"/>
  <c r="U39" i="9"/>
  <c r="D53" i="9"/>
  <c r="U31" i="9"/>
  <c r="H78" i="9"/>
  <c r="H103" i="9"/>
  <c r="H90" i="9"/>
  <c r="L91" i="9"/>
  <c r="L94" i="9"/>
  <c r="P96" i="9"/>
  <c r="P53" i="9"/>
  <c r="T95" i="9"/>
  <c r="T91" i="9"/>
  <c r="T92" i="9"/>
  <c r="T94" i="9"/>
  <c r="J28" i="9"/>
  <c r="J84" i="9"/>
  <c r="G78" i="9"/>
  <c r="Q84" i="9"/>
  <c r="I78" i="9"/>
  <c r="K84" i="9"/>
  <c r="I28" i="9"/>
  <c r="I84" i="9"/>
  <c r="G53" i="9"/>
  <c r="F84" i="9"/>
  <c r="H84" i="9"/>
  <c r="U62" i="9"/>
  <c r="F89" i="9"/>
  <c r="K89" i="9"/>
  <c r="J89" i="9"/>
  <c r="M89" i="9"/>
  <c r="D89" i="9"/>
  <c r="F28" i="9"/>
  <c r="F120" i="9"/>
  <c r="U6" i="9"/>
  <c r="C28" i="9"/>
  <c r="C83" i="9"/>
  <c r="D128" i="9"/>
  <c r="E124" i="9" l="1"/>
  <c r="U97" i="9"/>
  <c r="C120" i="9"/>
  <c r="H120" i="9" s="1"/>
  <c r="E112" i="9"/>
  <c r="G115" i="9"/>
  <c r="U98" i="9"/>
  <c r="G113" i="9"/>
  <c r="U99" i="9"/>
  <c r="C125" i="9"/>
  <c r="C118" i="9"/>
  <c r="E113" i="9"/>
  <c r="C121" i="9"/>
  <c r="C122" i="9"/>
  <c r="U90" i="9"/>
  <c r="U95" i="9"/>
  <c r="U92" i="9"/>
  <c r="F123" i="9"/>
  <c r="E114" i="9"/>
  <c r="D105" i="9"/>
  <c r="G129" i="9"/>
  <c r="H128" i="9"/>
  <c r="C110" i="9"/>
  <c r="C105" i="9"/>
  <c r="U83" i="9"/>
  <c r="U94" i="9"/>
  <c r="E111" i="9"/>
  <c r="J105" i="9"/>
  <c r="G118" i="9"/>
  <c r="E121" i="9"/>
  <c r="U102" i="9"/>
  <c r="C129" i="9"/>
  <c r="C119" i="9"/>
  <c r="G105" i="9"/>
  <c r="G131" i="9"/>
  <c r="U84" i="9"/>
  <c r="C111" i="9"/>
  <c r="N105" i="9"/>
  <c r="G126" i="9"/>
  <c r="E125" i="9"/>
  <c r="R105" i="9"/>
  <c r="E127" i="9"/>
  <c r="C112" i="9"/>
  <c r="U85" i="9"/>
  <c r="G117" i="9"/>
  <c r="C123" i="9"/>
  <c r="C130" i="9"/>
  <c r="U88" i="9"/>
  <c r="C115" i="9"/>
  <c r="G130" i="9"/>
  <c r="H124" i="9"/>
  <c r="D113" i="9"/>
  <c r="F116" i="9"/>
  <c r="G122" i="9"/>
  <c r="E118" i="9"/>
  <c r="U53" i="9"/>
  <c r="U100" i="9"/>
  <c r="C127" i="9"/>
  <c r="T105" i="9"/>
  <c r="E123" i="9"/>
  <c r="U91" i="9"/>
  <c r="C114" i="9"/>
  <c r="U87" i="9"/>
  <c r="O105" i="9"/>
  <c r="F125" i="9"/>
  <c r="F112" i="9"/>
  <c r="G116" i="9"/>
  <c r="G125" i="9"/>
  <c r="F117" i="9"/>
  <c r="E119" i="9"/>
  <c r="U78" i="9"/>
  <c r="G112" i="9"/>
  <c r="U86" i="9"/>
  <c r="C113" i="9"/>
  <c r="U96" i="9"/>
  <c r="P105" i="9"/>
  <c r="G119" i="9"/>
  <c r="C131" i="9"/>
  <c r="U104" i="9"/>
  <c r="K105" i="9"/>
  <c r="E110" i="9"/>
  <c r="C116" i="9"/>
  <c r="U89" i="9"/>
  <c r="M105" i="9"/>
  <c r="F110" i="9"/>
  <c r="G110" i="9"/>
  <c r="S105" i="9"/>
  <c r="U103" i="9"/>
  <c r="U28" i="9"/>
  <c r="E116" i="9"/>
  <c r="I105" i="9"/>
  <c r="D111" i="9"/>
  <c r="G121" i="9"/>
  <c r="H105" i="9"/>
  <c r="Q105" i="9"/>
  <c r="E105" i="9"/>
  <c r="F105" i="9"/>
  <c r="F121" i="9"/>
  <c r="F111" i="9"/>
  <c r="G123" i="9"/>
  <c r="F113" i="9"/>
  <c r="G111" i="9"/>
  <c r="G127" i="9"/>
  <c r="G114" i="9"/>
  <c r="L105" i="9"/>
  <c r="C117" i="9"/>
  <c r="U101" i="9"/>
  <c r="H118" i="9" l="1"/>
  <c r="H125" i="9"/>
  <c r="H122" i="9"/>
  <c r="H117" i="9"/>
  <c r="H113" i="9"/>
  <c r="H115" i="9"/>
  <c r="H111" i="9"/>
  <c r="H110" i="9"/>
  <c r="C132" i="9"/>
  <c r="D132" i="9"/>
  <c r="F132" i="9"/>
  <c r="H116" i="9"/>
  <c r="H127" i="9"/>
  <c r="H119" i="9"/>
  <c r="H114" i="9"/>
  <c r="H130" i="9"/>
  <c r="H129" i="9"/>
  <c r="U105" i="9"/>
  <c r="H121" i="9"/>
  <c r="G132" i="9"/>
  <c r="E132" i="9"/>
  <c r="H131" i="9"/>
  <c r="H123" i="9"/>
  <c r="H112" i="9"/>
  <c r="H126" i="9"/>
  <c r="H132" i="9" l="1"/>
  <c r="M98" i="4"/>
  <c r="W98" i="4" l="1"/>
  <c r="S98" i="4"/>
  <c r="O98" i="4"/>
  <c r="V98" i="4"/>
  <c r="R98" i="4"/>
  <c r="N98" i="4"/>
  <c r="U98" i="4"/>
  <c r="Q98" i="4"/>
  <c r="T98" i="4"/>
  <c r="P98" i="4"/>
  <c r="X98" i="4" l="1"/>
  <c r="T5" i="5"/>
  <c r="T82" i="5" s="1"/>
  <c r="S5" i="5"/>
  <c r="S82" i="5" s="1"/>
  <c r="R5" i="5"/>
  <c r="R55" i="5" s="1"/>
  <c r="Q5" i="5"/>
  <c r="Q82" i="5" s="1"/>
  <c r="P5" i="5"/>
  <c r="P82" i="5" s="1"/>
  <c r="O5" i="5"/>
  <c r="O82" i="5" s="1"/>
  <c r="N5" i="5"/>
  <c r="N55" i="5" s="1"/>
  <c r="M5" i="5"/>
  <c r="M30" i="5" s="1"/>
  <c r="L5" i="5"/>
  <c r="L82" i="5" s="1"/>
  <c r="K5" i="5"/>
  <c r="K82" i="5" s="1"/>
  <c r="J5" i="5"/>
  <c r="J55" i="5" s="1"/>
  <c r="I5" i="5"/>
  <c r="I30" i="5" s="1"/>
  <c r="H5" i="5"/>
  <c r="H82" i="5" s="1"/>
  <c r="G5" i="5"/>
  <c r="G82" i="5" s="1"/>
  <c r="F5" i="5"/>
  <c r="F55" i="5" s="1"/>
  <c r="E5" i="5"/>
  <c r="E30" i="5" s="1"/>
  <c r="D5" i="5"/>
  <c r="D82" i="5" s="1"/>
  <c r="C5" i="5"/>
  <c r="D1" i="9" l="1"/>
  <c r="G55" i="5"/>
  <c r="C82" i="5"/>
  <c r="C55" i="5"/>
  <c r="Q55" i="5"/>
  <c r="N82" i="5"/>
  <c r="O55" i="5"/>
  <c r="J82" i="5"/>
  <c r="I55" i="5"/>
  <c r="Q30" i="5"/>
  <c r="M55" i="5"/>
  <c r="E55" i="5"/>
  <c r="F82" i="5"/>
  <c r="S55" i="5"/>
  <c r="K55" i="5"/>
  <c r="R82" i="5"/>
  <c r="C30" i="5"/>
  <c r="S30" i="5"/>
  <c r="O30" i="5"/>
  <c r="K30" i="5"/>
  <c r="G30" i="5"/>
  <c r="T55" i="5"/>
  <c r="P55" i="5"/>
  <c r="L55" i="5"/>
  <c r="H55" i="5"/>
  <c r="D55" i="5"/>
  <c r="M82" i="5"/>
  <c r="I82" i="5"/>
  <c r="E82" i="5"/>
  <c r="T30" i="5"/>
  <c r="P30" i="5"/>
  <c r="L30" i="5"/>
  <c r="H30" i="5"/>
  <c r="D30" i="5"/>
  <c r="R30" i="5"/>
  <c r="N30" i="5"/>
  <c r="J30" i="5"/>
  <c r="F30" i="5"/>
  <c r="B27" i="5"/>
  <c r="B104" i="5" s="1"/>
  <c r="B7" i="5"/>
  <c r="B84" i="5" s="1"/>
  <c r="B8" i="5"/>
  <c r="B85" i="5" s="1"/>
  <c r="B9" i="5"/>
  <c r="B113" i="5" s="1"/>
  <c r="B10" i="5"/>
  <c r="B114" i="5" s="1"/>
  <c r="B11" i="5"/>
  <c r="B88" i="5" s="1"/>
  <c r="B12" i="5"/>
  <c r="B89" i="5" s="1"/>
  <c r="B13" i="5"/>
  <c r="B117" i="5" s="1"/>
  <c r="B14" i="5"/>
  <c r="B118" i="5" s="1"/>
  <c r="B15" i="5"/>
  <c r="B92" i="5" s="1"/>
  <c r="B16" i="5"/>
  <c r="B93" i="5" s="1"/>
  <c r="B17" i="5"/>
  <c r="B121" i="5" s="1"/>
  <c r="B18" i="5"/>
  <c r="B122" i="5" s="1"/>
  <c r="B19" i="5"/>
  <c r="B96" i="5" s="1"/>
  <c r="B20" i="5"/>
  <c r="B97" i="5" s="1"/>
  <c r="B21" i="5"/>
  <c r="B125" i="5" s="1"/>
  <c r="B22" i="5"/>
  <c r="B126" i="5" s="1"/>
  <c r="B23" i="5"/>
  <c r="B100" i="5" s="1"/>
  <c r="B24" i="5"/>
  <c r="B101" i="5" s="1"/>
  <c r="B25" i="5"/>
  <c r="B129" i="5" s="1"/>
  <c r="B26" i="5"/>
  <c r="B130" i="5" s="1"/>
  <c r="B6" i="5"/>
  <c r="B110" i="5" s="1"/>
  <c r="B35" i="5" l="1"/>
  <c r="B99" i="5"/>
  <c r="B51" i="5"/>
  <c r="B91" i="5"/>
  <c r="B43" i="5"/>
  <c r="B116" i="5"/>
  <c r="B66" i="5"/>
  <c r="B102" i="5"/>
  <c r="B94" i="5"/>
  <c r="B42" i="5"/>
  <c r="B128" i="5"/>
  <c r="B47" i="5"/>
  <c r="B39" i="5"/>
  <c r="B74" i="5"/>
  <c r="B58" i="5"/>
  <c r="B98" i="5"/>
  <c r="B90" i="5"/>
  <c r="B124" i="5"/>
  <c r="B86" i="5"/>
  <c r="B50" i="5"/>
  <c r="B34" i="5"/>
  <c r="B62" i="5"/>
  <c r="B112" i="5"/>
  <c r="B46" i="5"/>
  <c r="B38" i="5"/>
  <c r="B70" i="5"/>
  <c r="B103" i="5"/>
  <c r="B95" i="5"/>
  <c r="B87" i="5"/>
  <c r="B120" i="5"/>
  <c r="B56" i="5"/>
  <c r="B77" i="5"/>
  <c r="B73" i="5"/>
  <c r="B65" i="5"/>
  <c r="B57" i="5"/>
  <c r="B131" i="5"/>
  <c r="B127" i="5"/>
  <c r="B123" i="5"/>
  <c r="B119" i="5"/>
  <c r="B115" i="5"/>
  <c r="B111" i="5"/>
  <c r="B31" i="5"/>
  <c r="B49" i="5"/>
  <c r="B45" i="5"/>
  <c r="B41" i="5"/>
  <c r="B37" i="5"/>
  <c r="B33" i="5"/>
  <c r="B76" i="5"/>
  <c r="B72" i="5"/>
  <c r="B68" i="5"/>
  <c r="B64" i="5"/>
  <c r="B60" i="5"/>
  <c r="B83" i="5"/>
  <c r="B69" i="5"/>
  <c r="B61" i="5"/>
  <c r="B52" i="5"/>
  <c r="B48" i="5"/>
  <c r="B44" i="5"/>
  <c r="B40" i="5"/>
  <c r="B36" i="5"/>
  <c r="B32" i="5"/>
  <c r="B75" i="5"/>
  <c r="B71" i="5"/>
  <c r="B67" i="5"/>
  <c r="B63" i="5"/>
  <c r="B59" i="5"/>
  <c r="T77" i="5" l="1"/>
  <c r="S77" i="5"/>
  <c r="R77" i="5"/>
  <c r="Q77" i="5"/>
  <c r="P77" i="5"/>
  <c r="O77" i="5"/>
  <c r="N77" i="5"/>
  <c r="M77" i="5"/>
  <c r="L77" i="5"/>
  <c r="K77" i="5"/>
  <c r="J77" i="5"/>
  <c r="I77" i="5"/>
  <c r="H77" i="5"/>
  <c r="G77" i="5"/>
  <c r="F77" i="5"/>
  <c r="E77" i="5"/>
  <c r="D77" i="5"/>
  <c r="C77" i="5"/>
  <c r="T76" i="5"/>
  <c r="S76" i="5"/>
  <c r="R76" i="5"/>
  <c r="Q76" i="5"/>
  <c r="P76" i="5"/>
  <c r="O76" i="5"/>
  <c r="N76" i="5"/>
  <c r="M76" i="5"/>
  <c r="L76" i="5"/>
  <c r="K76" i="5"/>
  <c r="J76" i="5"/>
  <c r="I76" i="5"/>
  <c r="H76" i="5"/>
  <c r="G76" i="5"/>
  <c r="F76" i="5"/>
  <c r="E76" i="5"/>
  <c r="D76" i="5"/>
  <c r="C76" i="5"/>
  <c r="T75" i="5"/>
  <c r="S75" i="5"/>
  <c r="R75" i="5"/>
  <c r="Q75" i="5"/>
  <c r="P75" i="5"/>
  <c r="O75" i="5"/>
  <c r="N75" i="5"/>
  <c r="M75" i="5"/>
  <c r="L75" i="5"/>
  <c r="K75" i="5"/>
  <c r="J75" i="5"/>
  <c r="I75" i="5"/>
  <c r="H75" i="5"/>
  <c r="G75" i="5"/>
  <c r="F75" i="5"/>
  <c r="E75" i="5"/>
  <c r="D75" i="5"/>
  <c r="C75" i="5"/>
  <c r="T74" i="5"/>
  <c r="S74" i="5"/>
  <c r="R74" i="5"/>
  <c r="Q74" i="5"/>
  <c r="P74" i="5"/>
  <c r="O74" i="5"/>
  <c r="N74" i="5"/>
  <c r="M74" i="5"/>
  <c r="L74" i="5"/>
  <c r="K74" i="5"/>
  <c r="J74" i="5"/>
  <c r="I74" i="5"/>
  <c r="H74" i="5"/>
  <c r="G74" i="5"/>
  <c r="F74" i="5"/>
  <c r="E74" i="5"/>
  <c r="D74" i="5"/>
  <c r="C74" i="5"/>
  <c r="T73" i="5"/>
  <c r="S73" i="5"/>
  <c r="R73" i="5"/>
  <c r="Q73" i="5"/>
  <c r="P73" i="5"/>
  <c r="O73" i="5"/>
  <c r="N73" i="5"/>
  <c r="M73" i="5"/>
  <c r="L73" i="5"/>
  <c r="K73" i="5"/>
  <c r="J73" i="5"/>
  <c r="I73" i="5"/>
  <c r="H73" i="5"/>
  <c r="G73" i="5"/>
  <c r="F73" i="5"/>
  <c r="E73" i="5"/>
  <c r="D73" i="5"/>
  <c r="C73" i="5"/>
  <c r="T72" i="5"/>
  <c r="S72" i="5"/>
  <c r="R72" i="5"/>
  <c r="Q72" i="5"/>
  <c r="P72" i="5"/>
  <c r="O72" i="5"/>
  <c r="N72" i="5"/>
  <c r="M72" i="5"/>
  <c r="L72" i="5"/>
  <c r="K72" i="5"/>
  <c r="J72" i="5"/>
  <c r="I72" i="5"/>
  <c r="H72" i="5"/>
  <c r="G72" i="5"/>
  <c r="F72" i="5"/>
  <c r="E72" i="5"/>
  <c r="D72" i="5"/>
  <c r="C72" i="5"/>
  <c r="T71" i="5"/>
  <c r="S71" i="5"/>
  <c r="R71" i="5"/>
  <c r="Q71" i="5"/>
  <c r="P71" i="5"/>
  <c r="O71" i="5"/>
  <c r="N71" i="5"/>
  <c r="M71" i="5"/>
  <c r="L71" i="5"/>
  <c r="K71" i="5"/>
  <c r="J71" i="5"/>
  <c r="I71" i="5"/>
  <c r="H71" i="5"/>
  <c r="G71" i="5"/>
  <c r="F71" i="5"/>
  <c r="E71" i="5"/>
  <c r="D71" i="5"/>
  <c r="C71" i="5"/>
  <c r="T70" i="5"/>
  <c r="S70" i="5"/>
  <c r="R70" i="5"/>
  <c r="Q70" i="5"/>
  <c r="P70" i="5"/>
  <c r="O70" i="5"/>
  <c r="N70" i="5"/>
  <c r="M70" i="5"/>
  <c r="L70" i="5"/>
  <c r="K70" i="5"/>
  <c r="J70" i="5"/>
  <c r="I70" i="5"/>
  <c r="H70" i="5"/>
  <c r="G70" i="5"/>
  <c r="F70" i="5"/>
  <c r="E70" i="5"/>
  <c r="D70" i="5"/>
  <c r="C70" i="5"/>
  <c r="T69" i="5"/>
  <c r="S69" i="5"/>
  <c r="R69" i="5"/>
  <c r="Q69" i="5"/>
  <c r="P69" i="5"/>
  <c r="O69" i="5"/>
  <c r="N69" i="5"/>
  <c r="M69" i="5"/>
  <c r="L69" i="5"/>
  <c r="K69" i="5"/>
  <c r="J69" i="5"/>
  <c r="I69" i="5"/>
  <c r="H69" i="5"/>
  <c r="G69" i="5"/>
  <c r="F69" i="5"/>
  <c r="E69" i="5"/>
  <c r="D69" i="5"/>
  <c r="C69" i="5"/>
  <c r="T68" i="5"/>
  <c r="S68" i="5"/>
  <c r="R68" i="5"/>
  <c r="Q68" i="5"/>
  <c r="P68" i="5"/>
  <c r="O68" i="5"/>
  <c r="N68" i="5"/>
  <c r="M68" i="5"/>
  <c r="L68" i="5"/>
  <c r="K68" i="5"/>
  <c r="J68" i="5"/>
  <c r="I68" i="5"/>
  <c r="H68" i="5"/>
  <c r="G68" i="5"/>
  <c r="F68" i="5"/>
  <c r="E68" i="5"/>
  <c r="D68" i="5"/>
  <c r="C68" i="5"/>
  <c r="T67" i="5"/>
  <c r="S67" i="5"/>
  <c r="R67" i="5"/>
  <c r="Q67" i="5"/>
  <c r="P67" i="5"/>
  <c r="O67" i="5"/>
  <c r="N67" i="5"/>
  <c r="M67" i="5"/>
  <c r="L67" i="5"/>
  <c r="K67" i="5"/>
  <c r="J67" i="5"/>
  <c r="I67" i="5"/>
  <c r="H67" i="5"/>
  <c r="G67" i="5"/>
  <c r="F67" i="5"/>
  <c r="E67" i="5"/>
  <c r="D67" i="5"/>
  <c r="C67" i="5"/>
  <c r="T66" i="5"/>
  <c r="S66" i="5"/>
  <c r="R66" i="5"/>
  <c r="Q66" i="5"/>
  <c r="P66" i="5"/>
  <c r="O66" i="5"/>
  <c r="N66" i="5"/>
  <c r="M66" i="5"/>
  <c r="L66" i="5"/>
  <c r="K66" i="5"/>
  <c r="J66" i="5"/>
  <c r="I66" i="5"/>
  <c r="H66" i="5"/>
  <c r="G66" i="5"/>
  <c r="F66" i="5"/>
  <c r="E66" i="5"/>
  <c r="D66" i="5"/>
  <c r="C66" i="5"/>
  <c r="T65" i="5"/>
  <c r="S65" i="5"/>
  <c r="R65" i="5"/>
  <c r="Q65" i="5"/>
  <c r="P65" i="5"/>
  <c r="O65" i="5"/>
  <c r="N65" i="5"/>
  <c r="M65" i="5"/>
  <c r="L65" i="5"/>
  <c r="K65" i="5"/>
  <c r="J65" i="5"/>
  <c r="I65" i="5"/>
  <c r="H65" i="5"/>
  <c r="G65" i="5"/>
  <c r="F65" i="5"/>
  <c r="E65" i="5"/>
  <c r="D65" i="5"/>
  <c r="C65" i="5"/>
  <c r="T64" i="5"/>
  <c r="S64" i="5"/>
  <c r="R64" i="5"/>
  <c r="Q64" i="5"/>
  <c r="P64" i="5"/>
  <c r="O64" i="5"/>
  <c r="N64" i="5"/>
  <c r="M64" i="5"/>
  <c r="L64" i="5"/>
  <c r="K64" i="5"/>
  <c r="J64" i="5"/>
  <c r="I64" i="5"/>
  <c r="H64" i="5"/>
  <c r="G64" i="5"/>
  <c r="F64" i="5"/>
  <c r="E64" i="5"/>
  <c r="D64" i="5"/>
  <c r="C64" i="5"/>
  <c r="T63" i="5"/>
  <c r="S63" i="5"/>
  <c r="R63" i="5"/>
  <c r="Q63" i="5"/>
  <c r="P63" i="5"/>
  <c r="O63" i="5"/>
  <c r="N63" i="5"/>
  <c r="M63" i="5"/>
  <c r="L63" i="5"/>
  <c r="K63" i="5"/>
  <c r="J63" i="5"/>
  <c r="I63" i="5"/>
  <c r="H63" i="5"/>
  <c r="G63" i="5"/>
  <c r="F63" i="5"/>
  <c r="E63" i="5"/>
  <c r="D63" i="5"/>
  <c r="C63" i="5"/>
  <c r="T62" i="5"/>
  <c r="S62" i="5"/>
  <c r="R62" i="5"/>
  <c r="Q62" i="5"/>
  <c r="P62" i="5"/>
  <c r="O62" i="5"/>
  <c r="N62" i="5"/>
  <c r="M62" i="5"/>
  <c r="L62" i="5"/>
  <c r="K62" i="5"/>
  <c r="J62" i="5"/>
  <c r="I62" i="5"/>
  <c r="H62" i="5"/>
  <c r="G62" i="5"/>
  <c r="F62" i="5"/>
  <c r="E62" i="5"/>
  <c r="D62" i="5"/>
  <c r="C62" i="5"/>
  <c r="T61" i="5"/>
  <c r="S61" i="5"/>
  <c r="R61" i="5"/>
  <c r="Q61" i="5"/>
  <c r="P61" i="5"/>
  <c r="O61" i="5"/>
  <c r="N61" i="5"/>
  <c r="M61" i="5"/>
  <c r="L61" i="5"/>
  <c r="K61" i="5"/>
  <c r="J61" i="5"/>
  <c r="I61" i="5"/>
  <c r="H61" i="5"/>
  <c r="G61" i="5"/>
  <c r="F61" i="5"/>
  <c r="E61" i="5"/>
  <c r="D61" i="5"/>
  <c r="C61" i="5"/>
  <c r="T60" i="5"/>
  <c r="S60" i="5"/>
  <c r="R60" i="5"/>
  <c r="Q60" i="5"/>
  <c r="P60" i="5"/>
  <c r="O60" i="5"/>
  <c r="N60" i="5"/>
  <c r="M60" i="5"/>
  <c r="L60" i="5"/>
  <c r="K60" i="5"/>
  <c r="J60" i="5"/>
  <c r="I60" i="5"/>
  <c r="H60" i="5"/>
  <c r="G60" i="5"/>
  <c r="F60" i="5"/>
  <c r="E60" i="5"/>
  <c r="D60" i="5"/>
  <c r="C60" i="5"/>
  <c r="T59" i="5"/>
  <c r="S59" i="5"/>
  <c r="R59" i="5"/>
  <c r="Q59" i="5"/>
  <c r="P59" i="5"/>
  <c r="O59" i="5"/>
  <c r="N59" i="5"/>
  <c r="M59" i="5"/>
  <c r="L59" i="5"/>
  <c r="K59" i="5"/>
  <c r="J59" i="5"/>
  <c r="I59" i="5"/>
  <c r="H59" i="5"/>
  <c r="G59" i="5"/>
  <c r="F59" i="5"/>
  <c r="E59" i="5"/>
  <c r="D59" i="5"/>
  <c r="C59" i="5"/>
  <c r="T58" i="5"/>
  <c r="S58" i="5"/>
  <c r="R58" i="5"/>
  <c r="Q58" i="5"/>
  <c r="P58" i="5"/>
  <c r="O58" i="5"/>
  <c r="N58" i="5"/>
  <c r="M58" i="5"/>
  <c r="L58" i="5"/>
  <c r="K58" i="5"/>
  <c r="J58" i="5"/>
  <c r="I58" i="5"/>
  <c r="H58" i="5"/>
  <c r="G58" i="5"/>
  <c r="F58" i="5"/>
  <c r="E58" i="5"/>
  <c r="D58" i="5"/>
  <c r="C58" i="5"/>
  <c r="T57" i="5"/>
  <c r="S57" i="5"/>
  <c r="R57" i="5"/>
  <c r="Q57" i="5"/>
  <c r="P57" i="5"/>
  <c r="O57" i="5"/>
  <c r="N57" i="5"/>
  <c r="M57" i="5"/>
  <c r="L57" i="5"/>
  <c r="K57" i="5"/>
  <c r="J57" i="5"/>
  <c r="I57" i="5"/>
  <c r="H57" i="5"/>
  <c r="G57" i="5"/>
  <c r="F57" i="5"/>
  <c r="E57" i="5"/>
  <c r="D57" i="5"/>
  <c r="C57" i="5"/>
  <c r="T56" i="5"/>
  <c r="S56" i="5"/>
  <c r="R56" i="5"/>
  <c r="Q56" i="5"/>
  <c r="P56" i="5"/>
  <c r="O56" i="5"/>
  <c r="N56" i="5"/>
  <c r="M56" i="5"/>
  <c r="L56" i="5"/>
  <c r="K56" i="5"/>
  <c r="J56" i="5"/>
  <c r="I56" i="5"/>
  <c r="H56" i="5"/>
  <c r="G56" i="5"/>
  <c r="F56" i="5"/>
  <c r="E56" i="5"/>
  <c r="D56" i="5"/>
  <c r="C56" i="5"/>
  <c r="C6" i="5"/>
  <c r="C31" i="5"/>
  <c r="T52" i="5"/>
  <c r="S52" i="5"/>
  <c r="R52" i="5"/>
  <c r="Q52" i="5"/>
  <c r="P52" i="5"/>
  <c r="O52" i="5"/>
  <c r="N52" i="5"/>
  <c r="M52" i="5"/>
  <c r="L52" i="5"/>
  <c r="K52" i="5"/>
  <c r="J52" i="5"/>
  <c r="I52" i="5"/>
  <c r="H52" i="5"/>
  <c r="G52" i="5"/>
  <c r="F52" i="5"/>
  <c r="E52" i="5"/>
  <c r="D52" i="5"/>
  <c r="C52" i="5"/>
  <c r="T51" i="5"/>
  <c r="S51" i="5"/>
  <c r="R51" i="5"/>
  <c r="Q51" i="5"/>
  <c r="P51" i="5"/>
  <c r="O51" i="5"/>
  <c r="N51" i="5"/>
  <c r="M51" i="5"/>
  <c r="L51" i="5"/>
  <c r="K51" i="5"/>
  <c r="J51" i="5"/>
  <c r="I51" i="5"/>
  <c r="H51" i="5"/>
  <c r="G51" i="5"/>
  <c r="F51" i="5"/>
  <c r="E51" i="5"/>
  <c r="D51" i="5"/>
  <c r="C51" i="5"/>
  <c r="T50" i="5"/>
  <c r="S50" i="5"/>
  <c r="R50" i="5"/>
  <c r="Q50" i="5"/>
  <c r="P50" i="5"/>
  <c r="O50" i="5"/>
  <c r="N50" i="5"/>
  <c r="M50" i="5"/>
  <c r="L50" i="5"/>
  <c r="K50" i="5"/>
  <c r="J50" i="5"/>
  <c r="I50" i="5"/>
  <c r="H50" i="5"/>
  <c r="G50" i="5"/>
  <c r="F50" i="5"/>
  <c r="E50" i="5"/>
  <c r="D50" i="5"/>
  <c r="C50" i="5"/>
  <c r="T49" i="5"/>
  <c r="S49" i="5"/>
  <c r="R49" i="5"/>
  <c r="Q49" i="5"/>
  <c r="P49" i="5"/>
  <c r="O49" i="5"/>
  <c r="N49" i="5"/>
  <c r="M49" i="5"/>
  <c r="L49" i="5"/>
  <c r="K49" i="5"/>
  <c r="J49" i="5"/>
  <c r="I49" i="5"/>
  <c r="H49" i="5"/>
  <c r="G49" i="5"/>
  <c r="F49" i="5"/>
  <c r="E49" i="5"/>
  <c r="D49" i="5"/>
  <c r="C49" i="5"/>
  <c r="T48" i="5"/>
  <c r="S48" i="5"/>
  <c r="R48" i="5"/>
  <c r="Q48" i="5"/>
  <c r="P48" i="5"/>
  <c r="O48" i="5"/>
  <c r="N48" i="5"/>
  <c r="M48" i="5"/>
  <c r="L48" i="5"/>
  <c r="K48" i="5"/>
  <c r="J48" i="5"/>
  <c r="I48" i="5"/>
  <c r="H48" i="5"/>
  <c r="G48" i="5"/>
  <c r="F48" i="5"/>
  <c r="E48" i="5"/>
  <c r="D48" i="5"/>
  <c r="C48" i="5"/>
  <c r="T47" i="5"/>
  <c r="S47" i="5"/>
  <c r="R47" i="5"/>
  <c r="Q47" i="5"/>
  <c r="P47" i="5"/>
  <c r="O47" i="5"/>
  <c r="N47" i="5"/>
  <c r="M47" i="5"/>
  <c r="L47" i="5"/>
  <c r="K47" i="5"/>
  <c r="J47" i="5"/>
  <c r="I47" i="5"/>
  <c r="H47" i="5"/>
  <c r="G47" i="5"/>
  <c r="F47" i="5"/>
  <c r="E47" i="5"/>
  <c r="D47" i="5"/>
  <c r="C47" i="5"/>
  <c r="T46" i="5"/>
  <c r="S46" i="5"/>
  <c r="R46" i="5"/>
  <c r="Q46" i="5"/>
  <c r="P46" i="5"/>
  <c r="O46" i="5"/>
  <c r="N46" i="5"/>
  <c r="M46" i="5"/>
  <c r="L46" i="5"/>
  <c r="K46" i="5"/>
  <c r="J46" i="5"/>
  <c r="I46" i="5"/>
  <c r="H46" i="5"/>
  <c r="G46" i="5"/>
  <c r="F46" i="5"/>
  <c r="E46" i="5"/>
  <c r="D46" i="5"/>
  <c r="C46" i="5"/>
  <c r="T45" i="5"/>
  <c r="S45" i="5"/>
  <c r="R45" i="5"/>
  <c r="Q45" i="5"/>
  <c r="P45" i="5"/>
  <c r="O45" i="5"/>
  <c r="N45" i="5"/>
  <c r="M45" i="5"/>
  <c r="L45" i="5"/>
  <c r="K45" i="5"/>
  <c r="J45" i="5"/>
  <c r="I45" i="5"/>
  <c r="H45" i="5"/>
  <c r="G45" i="5"/>
  <c r="F45" i="5"/>
  <c r="E45" i="5"/>
  <c r="D45" i="5"/>
  <c r="C45" i="5"/>
  <c r="T44" i="5"/>
  <c r="S44" i="5"/>
  <c r="R44" i="5"/>
  <c r="Q44" i="5"/>
  <c r="P44" i="5"/>
  <c r="O44" i="5"/>
  <c r="N44" i="5"/>
  <c r="M44" i="5"/>
  <c r="L44" i="5"/>
  <c r="K44" i="5"/>
  <c r="J44" i="5"/>
  <c r="I44" i="5"/>
  <c r="H44" i="5"/>
  <c r="G44" i="5"/>
  <c r="F44" i="5"/>
  <c r="E44" i="5"/>
  <c r="D44" i="5"/>
  <c r="C44" i="5"/>
  <c r="T43" i="5"/>
  <c r="S43" i="5"/>
  <c r="R43" i="5"/>
  <c r="Q43" i="5"/>
  <c r="P43" i="5"/>
  <c r="O43" i="5"/>
  <c r="N43" i="5"/>
  <c r="M43" i="5"/>
  <c r="L43" i="5"/>
  <c r="K43" i="5"/>
  <c r="J43" i="5"/>
  <c r="I43" i="5"/>
  <c r="H43" i="5"/>
  <c r="G43" i="5"/>
  <c r="F43" i="5"/>
  <c r="E43" i="5"/>
  <c r="D43" i="5"/>
  <c r="C43" i="5"/>
  <c r="T42" i="5"/>
  <c r="S42" i="5"/>
  <c r="R42" i="5"/>
  <c r="Q42" i="5"/>
  <c r="P42" i="5"/>
  <c r="O42" i="5"/>
  <c r="N42" i="5"/>
  <c r="M42" i="5"/>
  <c r="L42" i="5"/>
  <c r="K42" i="5"/>
  <c r="J42" i="5"/>
  <c r="I42" i="5"/>
  <c r="H42" i="5"/>
  <c r="G42" i="5"/>
  <c r="F42" i="5"/>
  <c r="E42" i="5"/>
  <c r="D42" i="5"/>
  <c r="C42" i="5"/>
  <c r="T41" i="5"/>
  <c r="S41" i="5"/>
  <c r="R41" i="5"/>
  <c r="Q41" i="5"/>
  <c r="P41" i="5"/>
  <c r="O41" i="5"/>
  <c r="N41" i="5"/>
  <c r="M41" i="5"/>
  <c r="L41" i="5"/>
  <c r="K41" i="5"/>
  <c r="J41" i="5"/>
  <c r="I41" i="5"/>
  <c r="H41" i="5"/>
  <c r="G41" i="5"/>
  <c r="F41" i="5"/>
  <c r="E41" i="5"/>
  <c r="D41" i="5"/>
  <c r="C41" i="5"/>
  <c r="T40" i="5"/>
  <c r="S40" i="5"/>
  <c r="R40" i="5"/>
  <c r="Q40" i="5"/>
  <c r="P40" i="5"/>
  <c r="O40" i="5"/>
  <c r="N40" i="5"/>
  <c r="M40" i="5"/>
  <c r="L40" i="5"/>
  <c r="K40" i="5"/>
  <c r="J40" i="5"/>
  <c r="I40" i="5"/>
  <c r="H40" i="5"/>
  <c r="G40" i="5"/>
  <c r="F40" i="5"/>
  <c r="E40" i="5"/>
  <c r="D40" i="5"/>
  <c r="C40" i="5"/>
  <c r="T39" i="5"/>
  <c r="S39" i="5"/>
  <c r="R39" i="5"/>
  <c r="Q39" i="5"/>
  <c r="P39" i="5"/>
  <c r="O39" i="5"/>
  <c r="N39" i="5"/>
  <c r="M39" i="5"/>
  <c r="L39" i="5"/>
  <c r="K39" i="5"/>
  <c r="J39" i="5"/>
  <c r="I39" i="5"/>
  <c r="H39" i="5"/>
  <c r="G39" i="5"/>
  <c r="F39" i="5"/>
  <c r="E39" i="5"/>
  <c r="D39" i="5"/>
  <c r="C39" i="5"/>
  <c r="T38" i="5"/>
  <c r="S38" i="5"/>
  <c r="R38" i="5"/>
  <c r="Q38" i="5"/>
  <c r="P38" i="5"/>
  <c r="O38" i="5"/>
  <c r="N38" i="5"/>
  <c r="M38" i="5"/>
  <c r="L38" i="5"/>
  <c r="K38" i="5"/>
  <c r="J38" i="5"/>
  <c r="I38" i="5"/>
  <c r="H38" i="5"/>
  <c r="G38" i="5"/>
  <c r="F38" i="5"/>
  <c r="E38" i="5"/>
  <c r="D38" i="5"/>
  <c r="C38" i="5"/>
  <c r="T37" i="5"/>
  <c r="S37" i="5"/>
  <c r="R37" i="5"/>
  <c r="Q37" i="5"/>
  <c r="P37" i="5"/>
  <c r="O37" i="5"/>
  <c r="N37" i="5"/>
  <c r="M37" i="5"/>
  <c r="L37" i="5"/>
  <c r="K37" i="5"/>
  <c r="J37" i="5"/>
  <c r="I37" i="5"/>
  <c r="H37" i="5"/>
  <c r="G37" i="5"/>
  <c r="F37" i="5"/>
  <c r="E37" i="5"/>
  <c r="D37" i="5"/>
  <c r="C37" i="5"/>
  <c r="T36" i="5"/>
  <c r="S36" i="5"/>
  <c r="R36" i="5"/>
  <c r="Q36" i="5"/>
  <c r="P36" i="5"/>
  <c r="O36" i="5"/>
  <c r="N36" i="5"/>
  <c r="M36" i="5"/>
  <c r="L36" i="5"/>
  <c r="K36" i="5"/>
  <c r="J36" i="5"/>
  <c r="I36" i="5"/>
  <c r="H36" i="5"/>
  <c r="G36" i="5"/>
  <c r="F36" i="5"/>
  <c r="E36" i="5"/>
  <c r="D36" i="5"/>
  <c r="C36" i="5"/>
  <c r="T35" i="5"/>
  <c r="S35" i="5"/>
  <c r="R35" i="5"/>
  <c r="Q35" i="5"/>
  <c r="P35" i="5"/>
  <c r="O35" i="5"/>
  <c r="N35" i="5"/>
  <c r="M35" i="5"/>
  <c r="L35" i="5"/>
  <c r="K35" i="5"/>
  <c r="J35" i="5"/>
  <c r="I35" i="5"/>
  <c r="H35" i="5"/>
  <c r="G35" i="5"/>
  <c r="F35" i="5"/>
  <c r="E35" i="5"/>
  <c r="D35" i="5"/>
  <c r="C35" i="5"/>
  <c r="T34" i="5"/>
  <c r="S34" i="5"/>
  <c r="R34" i="5"/>
  <c r="Q34" i="5"/>
  <c r="P34" i="5"/>
  <c r="O34" i="5"/>
  <c r="N34" i="5"/>
  <c r="M34" i="5"/>
  <c r="L34" i="5"/>
  <c r="K34" i="5"/>
  <c r="J34" i="5"/>
  <c r="I34" i="5"/>
  <c r="H34" i="5"/>
  <c r="G34" i="5"/>
  <c r="F34" i="5"/>
  <c r="E34" i="5"/>
  <c r="D34" i="5"/>
  <c r="C34" i="5"/>
  <c r="T33" i="5"/>
  <c r="S33" i="5"/>
  <c r="R33" i="5"/>
  <c r="Q33" i="5"/>
  <c r="P33" i="5"/>
  <c r="O33" i="5"/>
  <c r="N33" i="5"/>
  <c r="M33" i="5"/>
  <c r="L33" i="5"/>
  <c r="K33" i="5"/>
  <c r="J33" i="5"/>
  <c r="I33" i="5"/>
  <c r="H33" i="5"/>
  <c r="G33" i="5"/>
  <c r="F33" i="5"/>
  <c r="E33" i="5"/>
  <c r="D33" i="5"/>
  <c r="C33" i="5"/>
  <c r="T32" i="5"/>
  <c r="S32" i="5"/>
  <c r="R32" i="5"/>
  <c r="Q32" i="5"/>
  <c r="P32" i="5"/>
  <c r="O32" i="5"/>
  <c r="N32" i="5"/>
  <c r="M32" i="5"/>
  <c r="L32" i="5"/>
  <c r="K32" i="5"/>
  <c r="J32" i="5"/>
  <c r="I32" i="5"/>
  <c r="H32" i="5"/>
  <c r="G32" i="5"/>
  <c r="F32" i="5"/>
  <c r="E32" i="5"/>
  <c r="D32" i="5"/>
  <c r="C32" i="5"/>
  <c r="T31" i="5"/>
  <c r="S31" i="5"/>
  <c r="R31" i="5"/>
  <c r="Q31" i="5"/>
  <c r="P31" i="5"/>
  <c r="O31" i="5"/>
  <c r="N31" i="5"/>
  <c r="M31" i="5"/>
  <c r="L31" i="5"/>
  <c r="K31" i="5"/>
  <c r="J31" i="5"/>
  <c r="I31" i="5"/>
  <c r="H31" i="5"/>
  <c r="G31" i="5"/>
  <c r="F31" i="5"/>
  <c r="E31" i="5"/>
  <c r="D31" i="5"/>
  <c r="T27" i="5"/>
  <c r="S27" i="5"/>
  <c r="R27" i="5"/>
  <c r="Q27" i="5"/>
  <c r="P27" i="5"/>
  <c r="O27" i="5"/>
  <c r="N27" i="5"/>
  <c r="M27" i="5"/>
  <c r="L27" i="5"/>
  <c r="K27" i="5"/>
  <c r="J27" i="5"/>
  <c r="I27" i="5"/>
  <c r="H27" i="5"/>
  <c r="G27" i="5"/>
  <c r="F27" i="5"/>
  <c r="E27" i="5"/>
  <c r="D27" i="5"/>
  <c r="C27" i="5"/>
  <c r="T26" i="5"/>
  <c r="S26" i="5"/>
  <c r="R26" i="5"/>
  <c r="Q26" i="5"/>
  <c r="P26" i="5"/>
  <c r="O26" i="5"/>
  <c r="N26" i="5"/>
  <c r="M26" i="5"/>
  <c r="L26" i="5"/>
  <c r="K26" i="5"/>
  <c r="J26" i="5"/>
  <c r="I26" i="5"/>
  <c r="H26" i="5"/>
  <c r="G26" i="5"/>
  <c r="F26" i="5"/>
  <c r="E26" i="5"/>
  <c r="D26" i="5"/>
  <c r="C26" i="5"/>
  <c r="T25" i="5"/>
  <c r="S25" i="5"/>
  <c r="R25" i="5"/>
  <c r="Q25" i="5"/>
  <c r="P25" i="5"/>
  <c r="O25" i="5"/>
  <c r="N25" i="5"/>
  <c r="M25" i="5"/>
  <c r="L25" i="5"/>
  <c r="K25" i="5"/>
  <c r="J25" i="5"/>
  <c r="I25" i="5"/>
  <c r="H25" i="5"/>
  <c r="G25" i="5"/>
  <c r="F25" i="5"/>
  <c r="E25" i="5"/>
  <c r="D25" i="5"/>
  <c r="C25" i="5"/>
  <c r="T24" i="5"/>
  <c r="S24" i="5"/>
  <c r="R24" i="5"/>
  <c r="Q24" i="5"/>
  <c r="P24" i="5"/>
  <c r="O24" i="5"/>
  <c r="N24" i="5"/>
  <c r="M24" i="5"/>
  <c r="L24" i="5"/>
  <c r="K24" i="5"/>
  <c r="J24" i="5"/>
  <c r="I24" i="5"/>
  <c r="H24" i="5"/>
  <c r="G24" i="5"/>
  <c r="F24" i="5"/>
  <c r="E24" i="5"/>
  <c r="D24" i="5"/>
  <c r="C24" i="5"/>
  <c r="T23" i="5"/>
  <c r="S23" i="5"/>
  <c r="R23" i="5"/>
  <c r="Q23" i="5"/>
  <c r="P23" i="5"/>
  <c r="O23" i="5"/>
  <c r="N23" i="5"/>
  <c r="M23" i="5"/>
  <c r="L23" i="5"/>
  <c r="K23" i="5"/>
  <c r="J23" i="5"/>
  <c r="I23" i="5"/>
  <c r="H23" i="5"/>
  <c r="G23" i="5"/>
  <c r="F23" i="5"/>
  <c r="E23" i="5"/>
  <c r="D23" i="5"/>
  <c r="C23" i="5"/>
  <c r="T22" i="5"/>
  <c r="S22" i="5"/>
  <c r="R22" i="5"/>
  <c r="Q22" i="5"/>
  <c r="P22" i="5"/>
  <c r="O22" i="5"/>
  <c r="N22" i="5"/>
  <c r="M22" i="5"/>
  <c r="L22" i="5"/>
  <c r="K22" i="5"/>
  <c r="J22" i="5"/>
  <c r="I22" i="5"/>
  <c r="H22" i="5"/>
  <c r="G22" i="5"/>
  <c r="F22" i="5"/>
  <c r="E22" i="5"/>
  <c r="D22" i="5"/>
  <c r="C22" i="5"/>
  <c r="T21" i="5"/>
  <c r="S21" i="5"/>
  <c r="R21" i="5"/>
  <c r="Q21" i="5"/>
  <c r="P21" i="5"/>
  <c r="O21" i="5"/>
  <c r="N21" i="5"/>
  <c r="M21" i="5"/>
  <c r="L21" i="5"/>
  <c r="K21" i="5"/>
  <c r="J21" i="5"/>
  <c r="I21" i="5"/>
  <c r="H21" i="5"/>
  <c r="G21" i="5"/>
  <c r="F21" i="5"/>
  <c r="E21" i="5"/>
  <c r="D21" i="5"/>
  <c r="C21" i="5"/>
  <c r="T20" i="5"/>
  <c r="S20" i="5"/>
  <c r="R20" i="5"/>
  <c r="Q20" i="5"/>
  <c r="P20" i="5"/>
  <c r="O20" i="5"/>
  <c r="N20" i="5"/>
  <c r="M20" i="5"/>
  <c r="L20" i="5"/>
  <c r="K20" i="5"/>
  <c r="J20" i="5"/>
  <c r="I20" i="5"/>
  <c r="H20" i="5"/>
  <c r="G20" i="5"/>
  <c r="F20" i="5"/>
  <c r="E20" i="5"/>
  <c r="D20" i="5"/>
  <c r="C20" i="5"/>
  <c r="T19" i="5"/>
  <c r="S19" i="5"/>
  <c r="R19" i="5"/>
  <c r="Q19" i="5"/>
  <c r="P19" i="5"/>
  <c r="O19" i="5"/>
  <c r="N19" i="5"/>
  <c r="M19" i="5"/>
  <c r="L19" i="5"/>
  <c r="K19" i="5"/>
  <c r="J19" i="5"/>
  <c r="I19" i="5"/>
  <c r="H19" i="5"/>
  <c r="G19" i="5"/>
  <c r="F19" i="5"/>
  <c r="E19" i="5"/>
  <c r="D19" i="5"/>
  <c r="C19" i="5"/>
  <c r="T18" i="5"/>
  <c r="S18" i="5"/>
  <c r="R18" i="5"/>
  <c r="Q18" i="5"/>
  <c r="P18" i="5"/>
  <c r="O18" i="5"/>
  <c r="N18" i="5"/>
  <c r="M18" i="5"/>
  <c r="L18" i="5"/>
  <c r="K18" i="5"/>
  <c r="J18" i="5"/>
  <c r="I18" i="5"/>
  <c r="H18" i="5"/>
  <c r="G18" i="5"/>
  <c r="F18" i="5"/>
  <c r="E18" i="5"/>
  <c r="D18" i="5"/>
  <c r="C18" i="5"/>
  <c r="T17" i="5"/>
  <c r="S17" i="5"/>
  <c r="R17" i="5"/>
  <c r="Q17" i="5"/>
  <c r="P17" i="5"/>
  <c r="O17" i="5"/>
  <c r="N17" i="5"/>
  <c r="M17" i="5"/>
  <c r="L17" i="5"/>
  <c r="K17" i="5"/>
  <c r="J17" i="5"/>
  <c r="I17" i="5"/>
  <c r="H17" i="5"/>
  <c r="G17" i="5"/>
  <c r="F17" i="5"/>
  <c r="E17" i="5"/>
  <c r="D17" i="5"/>
  <c r="C17" i="5"/>
  <c r="T16" i="5"/>
  <c r="S16" i="5"/>
  <c r="R16" i="5"/>
  <c r="Q16" i="5"/>
  <c r="P16" i="5"/>
  <c r="O16" i="5"/>
  <c r="N16" i="5"/>
  <c r="M16" i="5"/>
  <c r="L16" i="5"/>
  <c r="K16" i="5"/>
  <c r="J16" i="5"/>
  <c r="I16" i="5"/>
  <c r="H16" i="5"/>
  <c r="G16" i="5"/>
  <c r="F16" i="5"/>
  <c r="E16" i="5"/>
  <c r="D16" i="5"/>
  <c r="C16" i="5"/>
  <c r="T15" i="5"/>
  <c r="S15" i="5"/>
  <c r="R15" i="5"/>
  <c r="Q15" i="5"/>
  <c r="P15" i="5"/>
  <c r="O15" i="5"/>
  <c r="N15" i="5"/>
  <c r="M15" i="5"/>
  <c r="L15" i="5"/>
  <c r="K15" i="5"/>
  <c r="J15" i="5"/>
  <c r="I15" i="5"/>
  <c r="H15" i="5"/>
  <c r="G15" i="5"/>
  <c r="F15" i="5"/>
  <c r="E15" i="5"/>
  <c r="D15" i="5"/>
  <c r="C15" i="5"/>
  <c r="T14" i="5"/>
  <c r="S14" i="5"/>
  <c r="R14" i="5"/>
  <c r="Q14" i="5"/>
  <c r="P14" i="5"/>
  <c r="O14" i="5"/>
  <c r="N14" i="5"/>
  <c r="M14" i="5"/>
  <c r="L14" i="5"/>
  <c r="K14" i="5"/>
  <c r="J14" i="5"/>
  <c r="I14" i="5"/>
  <c r="H14" i="5"/>
  <c r="G14" i="5"/>
  <c r="F14" i="5"/>
  <c r="E14" i="5"/>
  <c r="D14" i="5"/>
  <c r="C14" i="5"/>
  <c r="T13" i="5"/>
  <c r="S13" i="5"/>
  <c r="R13" i="5"/>
  <c r="Q13" i="5"/>
  <c r="P13" i="5"/>
  <c r="O13" i="5"/>
  <c r="N13" i="5"/>
  <c r="M13" i="5"/>
  <c r="L13" i="5"/>
  <c r="K13" i="5"/>
  <c r="J13" i="5"/>
  <c r="I13" i="5"/>
  <c r="H13" i="5"/>
  <c r="G13" i="5"/>
  <c r="F13" i="5"/>
  <c r="E13" i="5"/>
  <c r="D13" i="5"/>
  <c r="C13" i="5"/>
  <c r="T12" i="5"/>
  <c r="S12" i="5"/>
  <c r="R12" i="5"/>
  <c r="Q12" i="5"/>
  <c r="P12" i="5"/>
  <c r="O12" i="5"/>
  <c r="N12" i="5"/>
  <c r="M12" i="5"/>
  <c r="L12" i="5"/>
  <c r="K12" i="5"/>
  <c r="J12" i="5"/>
  <c r="I12" i="5"/>
  <c r="H12" i="5"/>
  <c r="G12" i="5"/>
  <c r="F12" i="5"/>
  <c r="E12" i="5"/>
  <c r="D12" i="5"/>
  <c r="C12" i="5"/>
  <c r="T11" i="5"/>
  <c r="S11" i="5"/>
  <c r="R11" i="5"/>
  <c r="Q11" i="5"/>
  <c r="P11" i="5"/>
  <c r="O11" i="5"/>
  <c r="N11" i="5"/>
  <c r="M11" i="5"/>
  <c r="L11" i="5"/>
  <c r="K11" i="5"/>
  <c r="J11" i="5"/>
  <c r="I11" i="5"/>
  <c r="H11" i="5"/>
  <c r="G11" i="5"/>
  <c r="F11" i="5"/>
  <c r="E11" i="5"/>
  <c r="D11" i="5"/>
  <c r="C11" i="5"/>
  <c r="T10" i="5"/>
  <c r="S10" i="5"/>
  <c r="R10" i="5"/>
  <c r="Q10" i="5"/>
  <c r="P10" i="5"/>
  <c r="O10" i="5"/>
  <c r="N10" i="5"/>
  <c r="M10" i="5"/>
  <c r="L10" i="5"/>
  <c r="K10" i="5"/>
  <c r="J10" i="5"/>
  <c r="I10" i="5"/>
  <c r="H10" i="5"/>
  <c r="G10" i="5"/>
  <c r="F10" i="5"/>
  <c r="E10" i="5"/>
  <c r="D10" i="5"/>
  <c r="C10" i="5"/>
  <c r="T9" i="5"/>
  <c r="S9" i="5"/>
  <c r="R9" i="5"/>
  <c r="Q9" i="5"/>
  <c r="P9" i="5"/>
  <c r="O9" i="5"/>
  <c r="N9" i="5"/>
  <c r="M9" i="5"/>
  <c r="L9" i="5"/>
  <c r="K9" i="5"/>
  <c r="J9" i="5"/>
  <c r="I9" i="5"/>
  <c r="H9" i="5"/>
  <c r="G9" i="5"/>
  <c r="F9" i="5"/>
  <c r="E9" i="5"/>
  <c r="D9" i="5"/>
  <c r="C9" i="5"/>
  <c r="T8" i="5"/>
  <c r="S8" i="5"/>
  <c r="R8" i="5"/>
  <c r="Q8" i="5"/>
  <c r="P8" i="5"/>
  <c r="O8" i="5"/>
  <c r="N8" i="5"/>
  <c r="M8" i="5"/>
  <c r="L8" i="5"/>
  <c r="K8" i="5"/>
  <c r="J8" i="5"/>
  <c r="I8" i="5"/>
  <c r="H8" i="5"/>
  <c r="G8" i="5"/>
  <c r="F8" i="5"/>
  <c r="E8" i="5"/>
  <c r="D8" i="5"/>
  <c r="C8" i="5"/>
  <c r="T7" i="5"/>
  <c r="S7" i="5"/>
  <c r="R7" i="5"/>
  <c r="Q7" i="5"/>
  <c r="P7" i="5"/>
  <c r="O7" i="5"/>
  <c r="N7" i="5"/>
  <c r="M7" i="5"/>
  <c r="L7" i="5"/>
  <c r="K7" i="5"/>
  <c r="J7" i="5"/>
  <c r="I7" i="5"/>
  <c r="H7" i="5"/>
  <c r="G7" i="5"/>
  <c r="F7" i="5"/>
  <c r="E7" i="5"/>
  <c r="D7" i="5"/>
  <c r="C7" i="5"/>
  <c r="T6" i="5"/>
  <c r="S6" i="5"/>
  <c r="R6" i="5"/>
  <c r="Q6" i="5"/>
  <c r="P6" i="5"/>
  <c r="O6" i="5"/>
  <c r="N6" i="5"/>
  <c r="M6" i="5"/>
  <c r="L6" i="5"/>
  <c r="K6" i="5"/>
  <c r="J6" i="5"/>
  <c r="I6" i="5"/>
  <c r="H6" i="5"/>
  <c r="G6" i="5"/>
  <c r="F6" i="5"/>
  <c r="E6" i="5"/>
  <c r="D6" i="5"/>
  <c r="C467" i="6" l="1"/>
  <c r="C174" i="6"/>
  <c r="C183" i="6"/>
  <c r="C187" i="6"/>
  <c r="C195" i="6"/>
  <c r="C204" i="6"/>
  <c r="C212" i="6"/>
  <c r="C221" i="6"/>
  <c r="C229" i="6"/>
  <c r="C238" i="6"/>
  <c r="C246" i="6"/>
  <c r="C255" i="6"/>
  <c r="C263" i="6"/>
  <c r="C271" i="6"/>
  <c r="C276" i="6"/>
  <c r="C284" i="6"/>
  <c r="C293" i="6"/>
  <c r="C301" i="6"/>
  <c r="C309" i="6"/>
  <c r="C322" i="6"/>
  <c r="C331" i="6"/>
  <c r="C339" i="6"/>
  <c r="C347" i="6"/>
  <c r="C356" i="6"/>
  <c r="C364" i="6"/>
  <c r="C373" i="6"/>
  <c r="C381" i="6"/>
  <c r="C390" i="6"/>
  <c r="C398" i="6"/>
  <c r="C407" i="6"/>
  <c r="C415" i="6"/>
  <c r="C423" i="6"/>
  <c r="C440" i="6"/>
  <c r="C449" i="6"/>
  <c r="C457" i="6"/>
  <c r="C466" i="6"/>
  <c r="C474" i="6"/>
  <c r="C483" i="6"/>
  <c r="C491" i="6"/>
  <c r="C499" i="6"/>
  <c r="C504" i="6"/>
  <c r="C512" i="6"/>
  <c r="C521" i="6"/>
  <c r="C529" i="6"/>
  <c r="C537" i="6"/>
  <c r="C550" i="6"/>
  <c r="C162" i="6"/>
  <c r="C170" i="6"/>
  <c r="C179" i="6"/>
  <c r="C191" i="6"/>
  <c r="C200" i="6"/>
  <c r="C208" i="6"/>
  <c r="C217" i="6"/>
  <c r="C225" i="6"/>
  <c r="C233" i="6"/>
  <c r="C242" i="6"/>
  <c r="C250" i="6"/>
  <c r="C259" i="6"/>
  <c r="C267" i="6"/>
  <c r="C280" i="6"/>
  <c r="C288" i="6"/>
  <c r="C297" i="6"/>
  <c r="C305" i="6"/>
  <c r="C314" i="6"/>
  <c r="C318" i="6"/>
  <c r="C326" i="6"/>
  <c r="C335" i="6"/>
  <c r="C343" i="6"/>
  <c r="C352" i="6"/>
  <c r="C360" i="6"/>
  <c r="C369" i="6"/>
  <c r="C377" i="6"/>
  <c r="C385" i="6"/>
  <c r="C394" i="6"/>
  <c r="C402" i="6"/>
  <c r="C411" i="6"/>
  <c r="C419" i="6"/>
  <c r="C428" i="6"/>
  <c r="C436" i="6"/>
  <c r="C445" i="6"/>
  <c r="C453" i="6"/>
  <c r="C461" i="6"/>
  <c r="C470" i="6"/>
  <c r="C478" i="6"/>
  <c r="C487" i="6"/>
  <c r="C495" i="6"/>
  <c r="C508" i="6"/>
  <c r="C516" i="6"/>
  <c r="C525" i="6"/>
  <c r="C533" i="6"/>
  <c r="C542" i="6"/>
  <c r="C546" i="6"/>
  <c r="C554" i="6"/>
  <c r="C169" i="6"/>
  <c r="C414" i="6"/>
  <c r="C432" i="6"/>
  <c r="C167" i="6"/>
  <c r="C175" i="6"/>
  <c r="C192" i="6"/>
  <c r="C201" i="6"/>
  <c r="C209" i="6"/>
  <c r="C218" i="6"/>
  <c r="C230" i="6"/>
  <c r="C243" i="6"/>
  <c r="C268" i="6"/>
  <c r="C277" i="6"/>
  <c r="C285" i="6"/>
  <c r="C294" i="6"/>
  <c r="C302" i="6"/>
  <c r="C319" i="6"/>
  <c r="C327" i="6"/>
  <c r="C344" i="6"/>
  <c r="C353" i="6"/>
  <c r="C361" i="6"/>
  <c r="C370" i="6"/>
  <c r="C395" i="6"/>
  <c r="C403" i="6"/>
  <c r="C420" i="6"/>
  <c r="C429" i="6"/>
  <c r="C446" i="6"/>
  <c r="C454" i="6"/>
  <c r="C471" i="6"/>
  <c r="C479" i="6"/>
  <c r="C496" i="6"/>
  <c r="C505" i="6"/>
  <c r="C513" i="6"/>
  <c r="C522" i="6"/>
  <c r="C547" i="6"/>
  <c r="C555" i="6"/>
  <c r="C160" i="6"/>
  <c r="C164" i="6"/>
  <c r="C168" i="6"/>
  <c r="C172" i="6"/>
  <c r="C181" i="6"/>
  <c r="C185" i="6"/>
  <c r="C189" i="6"/>
  <c r="C193" i="6"/>
  <c r="C202" i="6"/>
  <c r="C206" i="6"/>
  <c r="C210" i="6"/>
  <c r="C219" i="6"/>
  <c r="C227" i="6"/>
  <c r="C231" i="6"/>
  <c r="C236" i="6"/>
  <c r="C240" i="6"/>
  <c r="C248" i="6"/>
  <c r="C252" i="6"/>
  <c r="C257" i="6"/>
  <c r="C265" i="6"/>
  <c r="C269" i="6"/>
  <c r="C274" i="6"/>
  <c r="C278" i="6"/>
  <c r="C286" i="6"/>
  <c r="C295" i="6"/>
  <c r="C303" i="6"/>
  <c r="C307" i="6"/>
  <c r="C312" i="6"/>
  <c r="C316" i="6"/>
  <c r="C324" i="6"/>
  <c r="C333" i="6"/>
  <c r="C341" i="6"/>
  <c r="C345" i="6"/>
  <c r="C350" i="6"/>
  <c r="C354" i="6"/>
  <c r="C362" i="6"/>
  <c r="C371" i="6"/>
  <c r="C379" i="6"/>
  <c r="C383" i="6"/>
  <c r="C388" i="6"/>
  <c r="C392" i="6"/>
  <c r="C396" i="6"/>
  <c r="C400" i="6"/>
  <c r="C409" i="6"/>
  <c r="C413" i="6"/>
  <c r="C421" i="6"/>
  <c r="C426" i="6"/>
  <c r="C430" i="6"/>
  <c r="C434" i="6"/>
  <c r="C438" i="6"/>
  <c r="C447" i="6"/>
  <c r="C459" i="6"/>
  <c r="C464" i="6"/>
  <c r="C468" i="6"/>
  <c r="C476" i="6"/>
  <c r="C485" i="6"/>
  <c r="C493" i="6"/>
  <c r="C497" i="6"/>
  <c r="C506" i="6"/>
  <c r="C510" i="6"/>
  <c r="C514" i="6"/>
  <c r="C523" i="6"/>
  <c r="C531" i="6"/>
  <c r="C535" i="6"/>
  <c r="C540" i="6"/>
  <c r="C544" i="6"/>
  <c r="C548" i="6"/>
  <c r="C552" i="6"/>
  <c r="C460" i="6"/>
  <c r="C399" i="6"/>
  <c r="C437" i="6"/>
  <c r="C166" i="6"/>
  <c r="C154" i="6"/>
  <c r="C163" i="6"/>
  <c r="C171" i="6"/>
  <c r="C180" i="6"/>
  <c r="C205" i="6"/>
  <c r="C213" i="6"/>
  <c r="C226" i="6"/>
  <c r="C239" i="6"/>
  <c r="C247" i="6"/>
  <c r="C256" i="6"/>
  <c r="C281" i="6"/>
  <c r="C289" i="6"/>
  <c r="C306" i="6"/>
  <c r="C315" i="6"/>
  <c r="C323" i="6"/>
  <c r="C332" i="6"/>
  <c r="C357" i="6"/>
  <c r="C365" i="6"/>
  <c r="C382" i="6"/>
  <c r="C391" i="6"/>
  <c r="C408" i="6"/>
  <c r="C416" i="6"/>
  <c r="C433" i="6"/>
  <c r="C441" i="6"/>
  <c r="C458" i="6"/>
  <c r="C475" i="6"/>
  <c r="C484" i="6"/>
  <c r="C509" i="6"/>
  <c r="C517" i="6"/>
  <c r="C534" i="6"/>
  <c r="C543" i="6"/>
  <c r="C551" i="6"/>
  <c r="C161" i="6"/>
  <c r="C173" i="6"/>
  <c r="C182" i="6"/>
  <c r="C186" i="6"/>
  <c r="C190" i="6"/>
  <c r="C194" i="6"/>
  <c r="C199" i="6"/>
  <c r="C211" i="6"/>
  <c r="C220" i="6"/>
  <c r="C224" i="6"/>
  <c r="C228" i="6"/>
  <c r="C232" i="6"/>
  <c r="C237" i="6"/>
  <c r="C249" i="6"/>
  <c r="C258" i="6"/>
  <c r="C262" i="6"/>
  <c r="C266" i="6"/>
  <c r="C275" i="6"/>
  <c r="C283" i="6"/>
  <c r="C287" i="6"/>
  <c r="C296" i="6"/>
  <c r="C300" i="6"/>
  <c r="C304" i="6"/>
  <c r="C313" i="6"/>
  <c r="C321" i="6"/>
  <c r="C325" i="6"/>
  <c r="C334" i="6"/>
  <c r="C338" i="6"/>
  <c r="C342" i="6"/>
  <c r="C351" i="6"/>
  <c r="C363" i="6"/>
  <c r="C372" i="6"/>
  <c r="C376" i="6"/>
  <c r="C380" i="6"/>
  <c r="C384" i="6"/>
  <c r="C389" i="6"/>
  <c r="C397" i="6"/>
  <c r="C401" i="6"/>
  <c r="C410" i="6"/>
  <c r="C418" i="6"/>
  <c r="C422" i="6"/>
  <c r="C427" i="6"/>
  <c r="C435" i="6"/>
  <c r="C439" i="6"/>
  <c r="C448" i="6"/>
  <c r="C452" i="6"/>
  <c r="C456" i="6"/>
  <c r="C465" i="6"/>
  <c r="C477" i="6"/>
  <c r="C486" i="6"/>
  <c r="C490" i="6"/>
  <c r="C494" i="6"/>
  <c r="C498" i="6"/>
  <c r="C503" i="6"/>
  <c r="C515" i="6"/>
  <c r="C524" i="6"/>
  <c r="C528" i="6"/>
  <c r="C532" i="6"/>
  <c r="C536" i="6"/>
  <c r="C541" i="6"/>
  <c r="G78" i="5"/>
  <c r="G53" i="5"/>
  <c r="G28" i="5"/>
  <c r="D83" i="5"/>
  <c r="L83" i="5"/>
  <c r="T83" i="5"/>
  <c r="J84" i="5"/>
  <c r="R84" i="5"/>
  <c r="H85" i="5"/>
  <c r="P85" i="5"/>
  <c r="F86" i="5"/>
  <c r="N86" i="5"/>
  <c r="D87" i="5"/>
  <c r="L87" i="5"/>
  <c r="T87" i="5"/>
  <c r="J88" i="5"/>
  <c r="R88" i="5"/>
  <c r="H89" i="5"/>
  <c r="P89" i="5"/>
  <c r="F90" i="5"/>
  <c r="N90" i="5"/>
  <c r="D91" i="5"/>
  <c r="L91" i="5"/>
  <c r="T91" i="5"/>
  <c r="J92" i="5"/>
  <c r="N92" i="5"/>
  <c r="R92" i="5"/>
  <c r="D93" i="5"/>
  <c r="H93" i="5"/>
  <c r="L93" i="5"/>
  <c r="P93" i="5"/>
  <c r="T93" i="5"/>
  <c r="F94" i="5"/>
  <c r="J94" i="5"/>
  <c r="N94" i="5"/>
  <c r="R94" i="5"/>
  <c r="D95" i="5"/>
  <c r="H95" i="5"/>
  <c r="L95" i="5"/>
  <c r="P95" i="5"/>
  <c r="T95" i="5"/>
  <c r="F96" i="5"/>
  <c r="J96" i="5"/>
  <c r="N96" i="5"/>
  <c r="R96" i="5"/>
  <c r="D97" i="5"/>
  <c r="H97" i="5"/>
  <c r="L97" i="5"/>
  <c r="P97" i="5"/>
  <c r="T97" i="5"/>
  <c r="F98" i="5"/>
  <c r="J98" i="5"/>
  <c r="N98" i="5"/>
  <c r="R98" i="5"/>
  <c r="D99" i="5"/>
  <c r="H99" i="5"/>
  <c r="L99" i="5"/>
  <c r="P99" i="5"/>
  <c r="T99" i="5"/>
  <c r="F100" i="5"/>
  <c r="J100" i="5"/>
  <c r="N100" i="5"/>
  <c r="R100" i="5"/>
  <c r="D101" i="5"/>
  <c r="H101" i="5"/>
  <c r="L101" i="5"/>
  <c r="P101" i="5"/>
  <c r="T101" i="5"/>
  <c r="F102" i="5"/>
  <c r="J102" i="5"/>
  <c r="N102" i="5"/>
  <c r="R102" i="5"/>
  <c r="D103" i="5"/>
  <c r="H103" i="5"/>
  <c r="L103" i="5"/>
  <c r="P103" i="5"/>
  <c r="T103" i="5"/>
  <c r="F104" i="5"/>
  <c r="J104" i="5"/>
  <c r="N104" i="5"/>
  <c r="R104" i="5"/>
  <c r="H83" i="5"/>
  <c r="P83" i="5"/>
  <c r="F84" i="5"/>
  <c r="N84" i="5"/>
  <c r="D85" i="5"/>
  <c r="L85" i="5"/>
  <c r="T85" i="5"/>
  <c r="J86" i="5"/>
  <c r="R86" i="5"/>
  <c r="H87" i="5"/>
  <c r="P87" i="5"/>
  <c r="F88" i="5"/>
  <c r="N88" i="5"/>
  <c r="D89" i="5"/>
  <c r="L89" i="5"/>
  <c r="T89" i="5"/>
  <c r="J90" i="5"/>
  <c r="R90" i="5"/>
  <c r="H91" i="5"/>
  <c r="P91" i="5"/>
  <c r="F92" i="5"/>
  <c r="D88" i="5"/>
  <c r="N97" i="5"/>
  <c r="R97" i="5"/>
  <c r="D98" i="5"/>
  <c r="H98" i="5"/>
  <c r="L98" i="5"/>
  <c r="P98" i="5"/>
  <c r="T98" i="5"/>
  <c r="F99" i="5"/>
  <c r="J99" i="5"/>
  <c r="N99" i="5"/>
  <c r="R99" i="5"/>
  <c r="D100" i="5"/>
  <c r="H100" i="5"/>
  <c r="L100" i="5"/>
  <c r="P100" i="5"/>
  <c r="T100" i="5"/>
  <c r="F101" i="5"/>
  <c r="J101" i="5"/>
  <c r="N101" i="5"/>
  <c r="R101" i="5"/>
  <c r="D102" i="5"/>
  <c r="H102" i="5"/>
  <c r="L102" i="5"/>
  <c r="P102" i="5"/>
  <c r="T102" i="5"/>
  <c r="F103" i="5"/>
  <c r="J103" i="5"/>
  <c r="N103" i="5"/>
  <c r="R103" i="5"/>
  <c r="D104" i="5"/>
  <c r="H104" i="5"/>
  <c r="L104" i="5"/>
  <c r="P104" i="5"/>
  <c r="T104" i="5"/>
  <c r="K87" i="5"/>
  <c r="I89" i="5"/>
  <c r="E91" i="5"/>
  <c r="S92" i="5"/>
  <c r="E83" i="5"/>
  <c r="I83" i="5"/>
  <c r="M83" i="5"/>
  <c r="Q83" i="5"/>
  <c r="G84" i="5"/>
  <c r="K84" i="5"/>
  <c r="O84" i="5"/>
  <c r="E85" i="5"/>
  <c r="I85" i="5"/>
  <c r="M85" i="5"/>
  <c r="C86" i="5"/>
  <c r="Q87" i="5"/>
  <c r="O88" i="5"/>
  <c r="G83" i="5"/>
  <c r="K83" i="5"/>
  <c r="O83" i="5"/>
  <c r="S83" i="5"/>
  <c r="E84" i="5"/>
  <c r="I84" i="5"/>
  <c r="M84" i="5"/>
  <c r="Q84" i="5"/>
  <c r="C85" i="5"/>
  <c r="G85" i="5"/>
  <c r="K85" i="5"/>
  <c r="O85" i="5"/>
  <c r="C84" i="5"/>
  <c r="S84" i="5"/>
  <c r="Q85" i="5"/>
  <c r="S86" i="5"/>
  <c r="S85" i="5"/>
  <c r="E86" i="5"/>
  <c r="I86" i="5"/>
  <c r="M86" i="5"/>
  <c r="Q86" i="5"/>
  <c r="C87" i="5"/>
  <c r="G87" i="5"/>
  <c r="O87" i="5"/>
  <c r="S87" i="5"/>
  <c r="E88" i="5"/>
  <c r="I88" i="5"/>
  <c r="M88" i="5"/>
  <c r="Q88" i="5"/>
  <c r="C89" i="5"/>
  <c r="G89" i="5"/>
  <c r="K89" i="5"/>
  <c r="O89" i="5"/>
  <c r="S89" i="5"/>
  <c r="E90" i="5"/>
  <c r="I90" i="5"/>
  <c r="M90" i="5"/>
  <c r="Q90" i="5"/>
  <c r="C91" i="5"/>
  <c r="G91" i="5"/>
  <c r="K91" i="5"/>
  <c r="O91" i="5"/>
  <c r="S91" i="5"/>
  <c r="E92" i="5"/>
  <c r="I92" i="5"/>
  <c r="M92" i="5"/>
  <c r="Q92" i="5"/>
  <c r="C93" i="5"/>
  <c r="G93" i="5"/>
  <c r="K93" i="5"/>
  <c r="O93" i="5"/>
  <c r="S93" i="5"/>
  <c r="E94" i="5"/>
  <c r="I94" i="5"/>
  <c r="M94" i="5"/>
  <c r="Q94" i="5"/>
  <c r="C95" i="5"/>
  <c r="G95" i="5"/>
  <c r="K95" i="5"/>
  <c r="O95" i="5"/>
  <c r="S95" i="5"/>
  <c r="E96" i="5"/>
  <c r="I96" i="5"/>
  <c r="M96" i="5"/>
  <c r="Q96" i="5"/>
  <c r="C97" i="5"/>
  <c r="G97" i="5"/>
  <c r="K97" i="5"/>
  <c r="O97" i="5"/>
  <c r="S97" i="5"/>
  <c r="E98" i="5"/>
  <c r="I98" i="5"/>
  <c r="M98" i="5"/>
  <c r="Q98" i="5"/>
  <c r="C99" i="5"/>
  <c r="G99" i="5"/>
  <c r="K99" i="5"/>
  <c r="O99" i="5"/>
  <c r="S99" i="5"/>
  <c r="E100" i="5"/>
  <c r="I100" i="5"/>
  <c r="M100" i="5"/>
  <c r="Q100" i="5"/>
  <c r="C101" i="5"/>
  <c r="G101" i="5"/>
  <c r="K101" i="5"/>
  <c r="O101" i="5"/>
  <c r="S101" i="5"/>
  <c r="E102" i="5"/>
  <c r="I102" i="5"/>
  <c r="M102" i="5"/>
  <c r="Q102" i="5"/>
  <c r="C103" i="5"/>
  <c r="G103" i="5"/>
  <c r="K103" i="5"/>
  <c r="O103" i="5"/>
  <c r="S103" i="5"/>
  <c r="E104" i="5"/>
  <c r="I104" i="5"/>
  <c r="M104" i="5"/>
  <c r="Q104" i="5"/>
  <c r="Q89" i="5"/>
  <c r="G90" i="5"/>
  <c r="O90" i="5"/>
  <c r="M91" i="5"/>
  <c r="C92" i="5"/>
  <c r="K92" i="5"/>
  <c r="E93" i="5"/>
  <c r="I93" i="5"/>
  <c r="M93" i="5"/>
  <c r="Q93" i="5"/>
  <c r="C94" i="5"/>
  <c r="G94" i="5"/>
  <c r="K94" i="5"/>
  <c r="O94" i="5"/>
  <c r="S94" i="5"/>
  <c r="E95" i="5"/>
  <c r="I95" i="5"/>
  <c r="M95" i="5"/>
  <c r="Q95" i="5"/>
  <c r="C96" i="5"/>
  <c r="G96" i="5"/>
  <c r="K96" i="5"/>
  <c r="O96" i="5"/>
  <c r="S96" i="5"/>
  <c r="E97" i="5"/>
  <c r="I97" i="5"/>
  <c r="M97" i="5"/>
  <c r="Q97" i="5"/>
  <c r="C98" i="5"/>
  <c r="G98" i="5"/>
  <c r="K98" i="5"/>
  <c r="O98" i="5"/>
  <c r="S98" i="5"/>
  <c r="E99" i="5"/>
  <c r="I99" i="5"/>
  <c r="M99" i="5"/>
  <c r="Q99" i="5"/>
  <c r="C100" i="5"/>
  <c r="G100" i="5"/>
  <c r="K100" i="5"/>
  <c r="O100" i="5"/>
  <c r="S100" i="5"/>
  <c r="E101" i="5"/>
  <c r="I101" i="5"/>
  <c r="M101" i="5"/>
  <c r="Q101" i="5"/>
  <c r="C102" i="5"/>
  <c r="G102" i="5"/>
  <c r="K102" i="5"/>
  <c r="O102" i="5"/>
  <c r="S102" i="5"/>
  <c r="E103" i="5"/>
  <c r="I103" i="5"/>
  <c r="M103" i="5"/>
  <c r="Q103" i="5"/>
  <c r="C104" i="5"/>
  <c r="G104" i="5"/>
  <c r="K104" i="5"/>
  <c r="O104" i="5"/>
  <c r="S104" i="5"/>
  <c r="H86" i="5"/>
  <c r="F87" i="5"/>
  <c r="T88" i="5"/>
  <c r="G86" i="5"/>
  <c r="O86" i="5"/>
  <c r="E87" i="5"/>
  <c r="M87" i="5"/>
  <c r="C88" i="5"/>
  <c r="K88" i="5"/>
  <c r="S88" i="5"/>
  <c r="F83" i="5"/>
  <c r="J83" i="5"/>
  <c r="N83" i="5"/>
  <c r="R83" i="5"/>
  <c r="D84" i="5"/>
  <c r="H84" i="5"/>
  <c r="L84" i="5"/>
  <c r="P84" i="5"/>
  <c r="T84" i="5"/>
  <c r="F85" i="5"/>
  <c r="J85" i="5"/>
  <c r="N85" i="5"/>
  <c r="R85" i="5"/>
  <c r="D86" i="5"/>
  <c r="L86" i="5"/>
  <c r="P86" i="5"/>
  <c r="T86" i="5"/>
  <c r="J87" i="5"/>
  <c r="N87" i="5"/>
  <c r="R87" i="5"/>
  <c r="H88" i="5"/>
  <c r="L88" i="5"/>
  <c r="P88" i="5"/>
  <c r="F89" i="5"/>
  <c r="J89" i="5"/>
  <c r="N89" i="5"/>
  <c r="R89" i="5"/>
  <c r="D90" i="5"/>
  <c r="H90" i="5"/>
  <c r="L90" i="5"/>
  <c r="P90" i="5"/>
  <c r="T90" i="5"/>
  <c r="F91" i="5"/>
  <c r="J91" i="5"/>
  <c r="N91" i="5"/>
  <c r="R91" i="5"/>
  <c r="D92" i="5"/>
  <c r="H92" i="5"/>
  <c r="L92" i="5"/>
  <c r="P92" i="5"/>
  <c r="T92" i="5"/>
  <c r="F93" i="5"/>
  <c r="J93" i="5"/>
  <c r="N93" i="5"/>
  <c r="R93" i="5"/>
  <c r="D94" i="5"/>
  <c r="H94" i="5"/>
  <c r="L94" i="5"/>
  <c r="P94" i="5"/>
  <c r="T94" i="5"/>
  <c r="F95" i="5"/>
  <c r="J95" i="5"/>
  <c r="N95" i="5"/>
  <c r="R95" i="5"/>
  <c r="D96" i="5"/>
  <c r="H96" i="5"/>
  <c r="L96" i="5"/>
  <c r="P96" i="5"/>
  <c r="T96" i="5"/>
  <c r="F97" i="5"/>
  <c r="J97" i="5"/>
  <c r="K86" i="5"/>
  <c r="I87" i="5"/>
  <c r="G88" i="5"/>
  <c r="E89" i="5"/>
  <c r="M89" i="5"/>
  <c r="C90" i="5"/>
  <c r="K90" i="5"/>
  <c r="S90" i="5"/>
  <c r="I91" i="5"/>
  <c r="Q91" i="5"/>
  <c r="G92" i="5"/>
  <c r="O92" i="5"/>
  <c r="U9" i="5"/>
  <c r="U11" i="5"/>
  <c r="U13" i="5"/>
  <c r="U15" i="5"/>
  <c r="U17" i="5"/>
  <c r="U19" i="5"/>
  <c r="U12" i="5"/>
  <c r="U16" i="5"/>
  <c r="U10" i="5"/>
  <c r="U14" i="5"/>
  <c r="U18" i="5"/>
  <c r="A107" i="5"/>
  <c r="C29" i="6" l="1"/>
  <c r="C78" i="6"/>
  <c r="C94" i="6"/>
  <c r="C53" i="6"/>
  <c r="C10" i="6"/>
  <c r="C330" i="6"/>
  <c r="C348" i="6"/>
  <c r="C254" i="6"/>
  <c r="C272" i="6"/>
  <c r="C95" i="6"/>
  <c r="C153" i="6"/>
  <c r="C571" i="6"/>
  <c r="C140" i="6"/>
  <c r="C558" i="6"/>
  <c r="C549" i="6"/>
  <c r="C131" i="6"/>
  <c r="C520" i="6"/>
  <c r="C122" i="6"/>
  <c r="C538" i="6"/>
  <c r="C473" i="6"/>
  <c r="C107" i="6"/>
  <c r="C69" i="6"/>
  <c r="C355" i="6"/>
  <c r="C308" i="6"/>
  <c r="C54" i="6"/>
  <c r="C45" i="6"/>
  <c r="C279" i="6"/>
  <c r="C21" i="6"/>
  <c r="C203" i="6"/>
  <c r="C75" i="6"/>
  <c r="C374" i="6"/>
  <c r="C235" i="6"/>
  <c r="C253" i="6"/>
  <c r="C197" i="6"/>
  <c r="C215" i="6"/>
  <c r="C149" i="6"/>
  <c r="C567" i="6"/>
  <c r="C124" i="6"/>
  <c r="C527" i="6"/>
  <c r="C96" i="6"/>
  <c r="C442" i="6"/>
  <c r="C375" i="6"/>
  <c r="C76" i="6"/>
  <c r="C70" i="6"/>
  <c r="C358" i="6"/>
  <c r="C48" i="6"/>
  <c r="C290" i="6"/>
  <c r="C223" i="6"/>
  <c r="C28" i="6"/>
  <c r="C530" i="6"/>
  <c r="C463" i="6"/>
  <c r="C481" i="6"/>
  <c r="C63" i="6"/>
  <c r="C336" i="6"/>
  <c r="C311" i="6"/>
  <c r="C329" i="6"/>
  <c r="C82" i="6"/>
  <c r="C83" i="6"/>
  <c r="C157" i="6"/>
  <c r="C575" i="6"/>
  <c r="C572" i="6"/>
  <c r="C553" i="6"/>
  <c r="C117" i="6"/>
  <c r="C507" i="6"/>
  <c r="C406" i="6"/>
  <c r="C424" i="6"/>
  <c r="C359" i="6"/>
  <c r="C71" i="6"/>
  <c r="C178" i="6"/>
  <c r="C196" i="6"/>
  <c r="C148" i="6"/>
  <c r="C566" i="6"/>
  <c r="C99" i="6"/>
  <c r="C450" i="6"/>
  <c r="C349" i="6"/>
  <c r="C367" i="6"/>
  <c r="C264" i="6"/>
  <c r="C41" i="6"/>
  <c r="C129" i="6"/>
  <c r="C545" i="6"/>
  <c r="C105" i="6"/>
  <c r="C469" i="6"/>
  <c r="C93" i="6"/>
  <c r="C431" i="6"/>
  <c r="C368" i="6"/>
  <c r="C386" i="6"/>
  <c r="C292" i="6"/>
  <c r="C310" i="6"/>
  <c r="C245" i="6"/>
  <c r="C35" i="6"/>
  <c r="C216" i="6"/>
  <c r="C234" i="6"/>
  <c r="C9" i="6"/>
  <c r="C165" i="6"/>
  <c r="C152" i="6"/>
  <c r="C570" i="6"/>
  <c r="C562" i="6"/>
  <c r="C144" i="6"/>
  <c r="C340" i="6"/>
  <c r="C65" i="6"/>
  <c r="C273" i="6"/>
  <c r="C291" i="6"/>
  <c r="C146" i="6"/>
  <c r="C564" i="6"/>
  <c r="C90" i="6"/>
  <c r="C18" i="6"/>
  <c r="C132" i="6"/>
  <c r="C556" i="6"/>
  <c r="C489" i="6"/>
  <c r="C112" i="6"/>
  <c r="C106" i="6"/>
  <c r="C472" i="6"/>
  <c r="C101" i="6"/>
  <c r="C455" i="6"/>
  <c r="C84" i="6"/>
  <c r="C404" i="6"/>
  <c r="C337" i="6"/>
  <c r="C64" i="6"/>
  <c r="C58" i="6"/>
  <c r="C320" i="6"/>
  <c r="C155" i="6"/>
  <c r="C573" i="6"/>
  <c r="C147" i="6"/>
  <c r="C565" i="6"/>
  <c r="C111" i="6"/>
  <c r="C488" i="6"/>
  <c r="C387" i="6"/>
  <c r="C405" i="6"/>
  <c r="C126" i="6"/>
  <c r="C114" i="6"/>
  <c r="C59" i="6"/>
  <c r="C30" i="6"/>
  <c r="C145" i="6"/>
  <c r="C563" i="6"/>
  <c r="C141" i="6"/>
  <c r="C559" i="6"/>
  <c r="C568" i="6"/>
  <c r="C207" i="6"/>
  <c r="C23" i="6"/>
  <c r="C156" i="6"/>
  <c r="C574" i="6"/>
  <c r="C492" i="6"/>
  <c r="C113" i="6"/>
  <c r="C425" i="6"/>
  <c r="C443" i="6"/>
  <c r="C108" i="6"/>
  <c r="C480" i="6"/>
  <c r="C60" i="6"/>
  <c r="C328" i="6"/>
  <c r="C40" i="6"/>
  <c r="C261" i="6"/>
  <c r="C34" i="6"/>
  <c r="C244" i="6"/>
  <c r="C12" i="6"/>
  <c r="C176" i="6"/>
  <c r="C151" i="6"/>
  <c r="C569" i="6"/>
  <c r="C539" i="6"/>
  <c r="C557" i="6"/>
  <c r="C378" i="6"/>
  <c r="C77" i="6"/>
  <c r="C251" i="6"/>
  <c r="C36" i="6"/>
  <c r="C150" i="6"/>
  <c r="C511" i="6"/>
  <c r="C482" i="6"/>
  <c r="C500" i="6"/>
  <c r="C81" i="6"/>
  <c r="C393" i="6"/>
  <c r="C346" i="6"/>
  <c r="C66" i="6"/>
  <c r="C57" i="6"/>
  <c r="C317" i="6"/>
  <c r="C270" i="6"/>
  <c r="C42" i="6"/>
  <c r="C33" i="6"/>
  <c r="C241" i="6"/>
  <c r="C123" i="6"/>
  <c r="C526" i="6"/>
  <c r="C501" i="6"/>
  <c r="C519" i="6"/>
  <c r="C51" i="6"/>
  <c r="C298" i="6"/>
  <c r="C188" i="6"/>
  <c r="C17" i="6"/>
  <c r="C560" i="6"/>
  <c r="C142" i="6"/>
  <c r="C15" i="6"/>
  <c r="C184" i="6"/>
  <c r="C120" i="6"/>
  <c r="C518" i="6"/>
  <c r="C116" i="6"/>
  <c r="C502" i="6"/>
  <c r="C100" i="6"/>
  <c r="C451" i="6"/>
  <c r="C89" i="6"/>
  <c r="C417" i="6"/>
  <c r="C72" i="6"/>
  <c r="C366" i="6"/>
  <c r="C52" i="6"/>
  <c r="C299" i="6"/>
  <c r="C46" i="6"/>
  <c r="C282" i="6"/>
  <c r="C24" i="6"/>
  <c r="C214" i="6"/>
  <c r="C20" i="6"/>
  <c r="C198" i="6"/>
  <c r="C143" i="6"/>
  <c r="C561" i="6"/>
  <c r="C87" i="6"/>
  <c r="C412" i="6"/>
  <c r="C39" i="6"/>
  <c r="C260" i="6"/>
  <c r="C27" i="6"/>
  <c r="C222" i="6"/>
  <c r="C159" i="6"/>
  <c r="C177" i="6"/>
  <c r="C444" i="6"/>
  <c r="C462" i="6"/>
  <c r="C130" i="6"/>
  <c r="C118" i="6"/>
  <c r="C11" i="6"/>
  <c r="C102" i="6"/>
  <c r="C88" i="6"/>
  <c r="C47" i="6"/>
  <c r="C16" i="6"/>
  <c r="D114" i="5"/>
  <c r="D122" i="5"/>
  <c r="D121" i="5"/>
  <c r="D111" i="5"/>
  <c r="E126" i="5"/>
  <c r="E125" i="5"/>
  <c r="E115" i="5"/>
  <c r="E118" i="5"/>
  <c r="E114" i="5"/>
  <c r="E110" i="5"/>
  <c r="D128" i="5"/>
  <c r="D127" i="5"/>
  <c r="E111" i="5"/>
  <c r="E124" i="5"/>
  <c r="E116" i="5"/>
  <c r="D126" i="5"/>
  <c r="D125" i="5"/>
  <c r="D117" i="5"/>
  <c r="D112" i="5"/>
  <c r="E130" i="5"/>
  <c r="E117" i="5"/>
  <c r="E129" i="5"/>
  <c r="E121" i="5"/>
  <c r="E120" i="5"/>
  <c r="E112" i="5"/>
  <c r="D130" i="5"/>
  <c r="D129" i="5"/>
  <c r="D118" i="5"/>
  <c r="D120" i="5"/>
  <c r="D119" i="5"/>
  <c r="D110" i="5"/>
  <c r="D116" i="5"/>
  <c r="E131" i="5"/>
  <c r="E123" i="5"/>
  <c r="E122" i="5"/>
  <c r="D124" i="5"/>
  <c r="D131" i="5"/>
  <c r="D123" i="5"/>
  <c r="D115" i="5"/>
  <c r="D113" i="5"/>
  <c r="E128" i="5"/>
  <c r="E113" i="5"/>
  <c r="E127" i="5"/>
  <c r="E119" i="5"/>
  <c r="G105" i="5"/>
  <c r="B109" i="5"/>
  <c r="B55" i="5"/>
  <c r="C5" i="6" l="1"/>
  <c r="C137" i="6"/>
  <c r="C74" i="6"/>
  <c r="C79" i="6"/>
  <c r="C6" i="6"/>
  <c r="C138" i="6"/>
  <c r="C61" i="6"/>
  <c r="C56" i="6"/>
  <c r="C127" i="6"/>
  <c r="C125" i="6"/>
  <c r="C158" i="6"/>
  <c r="C576" i="6"/>
  <c r="C103" i="6"/>
  <c r="C98" i="6"/>
  <c r="C8" i="6"/>
  <c r="C13" i="6"/>
  <c r="C97" i="6"/>
  <c r="C92" i="6"/>
  <c r="C4" i="6"/>
  <c r="C136" i="6"/>
  <c r="C31" i="6"/>
  <c r="C26" i="6"/>
  <c r="C109" i="6"/>
  <c r="C104" i="6"/>
  <c r="C121" i="6"/>
  <c r="C119" i="6"/>
  <c r="C49" i="6"/>
  <c r="C44" i="6"/>
  <c r="C55" i="6"/>
  <c r="C50" i="6"/>
  <c r="C32" i="6"/>
  <c r="C37" i="6"/>
  <c r="C25" i="6"/>
  <c r="C22" i="6"/>
  <c r="C62" i="6"/>
  <c r="C67" i="6"/>
  <c r="C110" i="6"/>
  <c r="C115" i="6"/>
  <c r="C128" i="6"/>
  <c r="C133" i="6"/>
  <c r="C80" i="6"/>
  <c r="C85" i="6"/>
  <c r="C3" i="6"/>
  <c r="C135" i="6"/>
  <c r="C68" i="6"/>
  <c r="C73" i="6"/>
  <c r="C19" i="6"/>
  <c r="C14" i="6"/>
  <c r="C86" i="6"/>
  <c r="C91" i="6"/>
  <c r="C2" i="6"/>
  <c r="C7" i="6"/>
  <c r="C38" i="6"/>
  <c r="C43" i="6"/>
  <c r="U66" i="5"/>
  <c r="U62" i="5"/>
  <c r="U65" i="5"/>
  <c r="U61" i="5"/>
  <c r="U67" i="5"/>
  <c r="U64" i="5"/>
  <c r="U63" i="5"/>
  <c r="L53" i="5"/>
  <c r="S53" i="5"/>
  <c r="O53" i="5"/>
  <c r="K53" i="5"/>
  <c r="F53" i="5"/>
  <c r="P53" i="5"/>
  <c r="E53" i="5"/>
  <c r="R53" i="5"/>
  <c r="T53" i="5"/>
  <c r="H53" i="5"/>
  <c r="C53" i="5"/>
  <c r="J53" i="5"/>
  <c r="N53" i="5"/>
  <c r="Q53" i="5"/>
  <c r="M53" i="5"/>
  <c r="I53" i="5"/>
  <c r="D53" i="5"/>
  <c r="U36" i="5"/>
  <c r="U39" i="5"/>
  <c r="U38" i="5"/>
  <c r="U35" i="5"/>
  <c r="U37" i="5"/>
  <c r="B82" i="5"/>
  <c r="K3" i="5"/>
  <c r="B30" i="5"/>
  <c r="B5" i="5"/>
  <c r="C134" i="6" l="1"/>
  <c r="C139" i="6"/>
  <c r="G115" i="5"/>
  <c r="G112" i="5"/>
  <c r="F115" i="5"/>
  <c r="G113" i="5"/>
  <c r="G118" i="5"/>
  <c r="G114" i="5"/>
  <c r="G117" i="5"/>
  <c r="U90" i="5"/>
  <c r="F112" i="5"/>
  <c r="F114" i="5"/>
  <c r="F119" i="5"/>
  <c r="G119" i="5"/>
  <c r="U86" i="5"/>
  <c r="C112" i="5"/>
  <c r="U89" i="5"/>
  <c r="C117" i="5"/>
  <c r="F116" i="5"/>
  <c r="F117" i="5"/>
  <c r="U91" i="5"/>
  <c r="C116" i="5"/>
  <c r="C113" i="5"/>
  <c r="G116" i="5"/>
  <c r="F118" i="5"/>
  <c r="F113" i="5"/>
  <c r="C118" i="5"/>
  <c r="C115" i="5"/>
  <c r="U88" i="5"/>
  <c r="C114" i="5"/>
  <c r="U87" i="5"/>
  <c r="U85" i="5"/>
  <c r="C119" i="5"/>
  <c r="U92" i="5"/>
  <c r="H112" i="5" l="1"/>
  <c r="H116" i="5"/>
  <c r="H117" i="5"/>
  <c r="H113" i="5"/>
  <c r="H119" i="5"/>
  <c r="G130" i="5"/>
  <c r="G129" i="5"/>
  <c r="G124" i="5"/>
  <c r="G131" i="5"/>
  <c r="G128" i="5"/>
  <c r="F127" i="5"/>
  <c r="G125" i="5"/>
  <c r="F123" i="5"/>
  <c r="F121" i="5"/>
  <c r="G111" i="5"/>
  <c r="H118" i="5"/>
  <c r="F130" i="5"/>
  <c r="G126" i="5"/>
  <c r="F124" i="5"/>
  <c r="H114" i="5"/>
  <c r="F122" i="5"/>
  <c r="F131" i="5"/>
  <c r="F128" i="5"/>
  <c r="G127" i="5"/>
  <c r="F125" i="5"/>
  <c r="G123" i="5"/>
  <c r="G122" i="5"/>
  <c r="G121" i="5"/>
  <c r="F111" i="5"/>
  <c r="F126" i="5"/>
  <c r="H115" i="5"/>
  <c r="F129" i="5"/>
  <c r="I78" i="5"/>
  <c r="U60" i="5"/>
  <c r="U75" i="5"/>
  <c r="U71" i="5"/>
  <c r="U77" i="5"/>
  <c r="U74" i="5"/>
  <c r="U73" i="5"/>
  <c r="U70" i="5"/>
  <c r="U69" i="5"/>
  <c r="U59" i="5"/>
  <c r="U58" i="5"/>
  <c r="J78" i="5"/>
  <c r="U76" i="5"/>
  <c r="U72" i="5"/>
  <c r="U68" i="5"/>
  <c r="M78" i="5"/>
  <c r="U57" i="5"/>
  <c r="F120" i="5"/>
  <c r="N78" i="5"/>
  <c r="E78" i="5"/>
  <c r="P78" i="5"/>
  <c r="L78" i="5"/>
  <c r="H78" i="5"/>
  <c r="O78" i="5"/>
  <c r="K78" i="5"/>
  <c r="F78" i="5"/>
  <c r="O105" i="5"/>
  <c r="P105" i="5"/>
  <c r="F105" i="5"/>
  <c r="U48" i="5"/>
  <c r="U52" i="5"/>
  <c r="U40" i="5"/>
  <c r="U44" i="5"/>
  <c r="U50" i="5"/>
  <c r="U47" i="5"/>
  <c r="U45" i="5"/>
  <c r="U46" i="5"/>
  <c r="U43" i="5"/>
  <c r="U34" i="5"/>
  <c r="U49" i="5"/>
  <c r="U51" i="5"/>
  <c r="U42" i="5"/>
  <c r="U33" i="5"/>
  <c r="U41" i="5"/>
  <c r="U32" i="5"/>
  <c r="C28" i="5"/>
  <c r="I28" i="5"/>
  <c r="Q28" i="5"/>
  <c r="U21" i="5"/>
  <c r="U27" i="5"/>
  <c r="U23" i="5"/>
  <c r="M28" i="5"/>
  <c r="U25" i="5"/>
  <c r="T28" i="5"/>
  <c r="G120" i="5"/>
  <c r="L28" i="5"/>
  <c r="U24" i="5"/>
  <c r="U20" i="5"/>
  <c r="U8" i="5"/>
  <c r="H28" i="5"/>
  <c r="P28" i="5"/>
  <c r="D28" i="5"/>
  <c r="S28" i="5"/>
  <c r="U26" i="5"/>
  <c r="U22" i="5"/>
  <c r="R28" i="5"/>
  <c r="N28" i="5"/>
  <c r="J28" i="5"/>
  <c r="N105" i="5"/>
  <c r="J105" i="5"/>
  <c r="O28" i="5"/>
  <c r="K28" i="5"/>
  <c r="F28" i="5"/>
  <c r="M105" i="5" l="1"/>
  <c r="K105" i="5"/>
  <c r="I105" i="5"/>
  <c r="H105" i="5"/>
  <c r="L105" i="5"/>
  <c r="U98" i="5"/>
  <c r="U102" i="5"/>
  <c r="U93" i="5"/>
  <c r="E132" i="5" l="1"/>
  <c r="D132" i="5"/>
  <c r="C129" i="5"/>
  <c r="C125" i="5"/>
  <c r="U97" i="5"/>
  <c r="C124" i="5"/>
  <c r="U104" i="5"/>
  <c r="C131" i="5"/>
  <c r="U103" i="5"/>
  <c r="C130" i="5"/>
  <c r="U100" i="5"/>
  <c r="C127" i="5"/>
  <c r="C120" i="5"/>
  <c r="U99" i="5"/>
  <c r="C126" i="5"/>
  <c r="U96" i="5"/>
  <c r="C123" i="5"/>
  <c r="U101" i="5"/>
  <c r="C128" i="5"/>
  <c r="U95" i="5"/>
  <c r="C122" i="5"/>
  <c r="U94" i="5"/>
  <c r="C121" i="5"/>
  <c r="C111" i="5"/>
  <c r="E28" i="5"/>
  <c r="U7" i="5"/>
  <c r="H121" i="5" l="1"/>
  <c r="H126" i="5"/>
  <c r="H129" i="5"/>
  <c r="H130" i="5"/>
  <c r="H122" i="5"/>
  <c r="H123" i="5"/>
  <c r="H120" i="5"/>
  <c r="H128" i="5"/>
  <c r="H124" i="5"/>
  <c r="H111" i="5"/>
  <c r="H127" i="5"/>
  <c r="H131" i="5"/>
  <c r="H125" i="5"/>
  <c r="U84" i="5"/>
  <c r="E105" i="5"/>
  <c r="D2" i="5" l="1"/>
  <c r="D1" i="5"/>
  <c r="S78" i="5" l="1"/>
  <c r="U6" i="5"/>
  <c r="U28" i="5" s="1"/>
  <c r="T78" i="5" l="1"/>
  <c r="Q78" i="5"/>
  <c r="R105" i="5"/>
  <c r="R78" i="5"/>
  <c r="F110" i="5"/>
  <c r="U31" i="5"/>
  <c r="D78" i="5"/>
  <c r="C78" i="5"/>
  <c r="U56" i="5"/>
  <c r="C83" i="5"/>
  <c r="T105" i="5"/>
  <c r="F132" i="5" l="1"/>
  <c r="C110" i="5"/>
  <c r="S105" i="5"/>
  <c r="G110" i="5"/>
  <c r="U53" i="5"/>
  <c r="Q105" i="5"/>
  <c r="C105" i="5"/>
  <c r="U78" i="5"/>
  <c r="D105" i="5"/>
  <c r="U83" i="5"/>
  <c r="G132" i="5" l="1"/>
  <c r="C132" i="5"/>
  <c r="H110" i="5"/>
  <c r="U105" i="5"/>
  <c r="H132" i="5" l="1"/>
  <c r="B26" i="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alcChain>
</file>

<file path=xl/comments1.xml><?xml version="1.0" encoding="utf-8"?>
<comments xmlns="http://schemas.openxmlformats.org/spreadsheetml/2006/main">
  <authors>
    <author>Ron Minnema</author>
  </authors>
  <commentList>
    <comment ref="F361" authorId="0">
      <text>
        <r>
          <rPr>
            <sz val="9"/>
            <color indexed="81"/>
            <rFont val="Tahoma"/>
            <family val="2"/>
          </rPr>
          <t xml:space="preserve">Not required for safety and efficiency
</t>
        </r>
      </text>
    </comment>
  </commentList>
</comments>
</file>

<file path=xl/sharedStrings.xml><?xml version="1.0" encoding="utf-8"?>
<sst xmlns="http://schemas.openxmlformats.org/spreadsheetml/2006/main" count="3967" uniqueCount="1564">
  <si>
    <t>Council</t>
  </si>
  <si>
    <t>Please use the filters (Arrows below) to help you search, sort or select within each column.</t>
  </si>
  <si>
    <t>Year(s)</t>
  </si>
  <si>
    <t>Date of last update</t>
  </si>
  <si>
    <t>Ref #</t>
  </si>
  <si>
    <t>Status</t>
  </si>
  <si>
    <t>Location /site description</t>
  </si>
  <si>
    <t>Planning ref</t>
  </si>
  <si>
    <t>2017/18</t>
  </si>
  <si>
    <t>2018/19</t>
  </si>
  <si>
    <t>Agreed with NZTA</t>
  </si>
  <si>
    <t>Completed</t>
  </si>
  <si>
    <t>Drainage (incl. kerb and channel)</t>
  </si>
  <si>
    <t>Lighting improvements</t>
  </si>
  <si>
    <t>Minor geometric improvements</t>
  </si>
  <si>
    <t>Resilience improvements</t>
  </si>
  <si>
    <t>Replacement bridges and structures</t>
  </si>
  <si>
    <t>Seal widening</t>
  </si>
  <si>
    <t>Sight benching</t>
  </si>
  <si>
    <t>Signage / delineation / pavement marking</t>
  </si>
  <si>
    <t>Stock effluent facilities</t>
  </si>
  <si>
    <t>Stock underpasses</t>
  </si>
  <si>
    <t>Traffic calming</t>
  </si>
  <si>
    <t>Total</t>
  </si>
  <si>
    <t>National (High volume)</t>
  </si>
  <si>
    <t>National</t>
  </si>
  <si>
    <t>Regional</t>
  </si>
  <si>
    <t>Arterial</t>
  </si>
  <si>
    <t>Primary collector</t>
  </si>
  <si>
    <t>Secondary collector</t>
  </si>
  <si>
    <t>Access</t>
  </si>
  <si>
    <t>Access (Low volume)</t>
  </si>
  <si>
    <t>Activity status</t>
  </si>
  <si>
    <t>Agreed</t>
  </si>
  <si>
    <t>STATUS</t>
  </si>
  <si>
    <t>SOURCE</t>
  </si>
  <si>
    <t>INTERVENTION</t>
  </si>
  <si>
    <t>ROAD CLASSIFICATION</t>
  </si>
  <si>
    <t>NZTA Reporting</t>
  </si>
  <si>
    <t>Not eligible in NLTP</t>
  </si>
  <si>
    <t>Activity Management Plan</t>
  </si>
  <si>
    <t>Draft</t>
  </si>
  <si>
    <t>Asset Management System (i.e. RAMM)</t>
  </si>
  <si>
    <t>Improvement associated with land use development</t>
  </si>
  <si>
    <t>Improvement associated with other roading activity</t>
  </si>
  <si>
    <t>Network inspections</t>
  </si>
  <si>
    <t>Public feedback / complaints register</t>
  </si>
  <si>
    <t>Road safety action plan</t>
  </si>
  <si>
    <t>Safety audits / inspections / RISA</t>
  </si>
  <si>
    <t>Safety deficiency database</t>
  </si>
  <si>
    <t>Scheme Assessment Report</t>
  </si>
  <si>
    <t>Other</t>
  </si>
  <si>
    <t>Activity name</t>
  </si>
  <si>
    <t>Behaviour change</t>
  </si>
  <si>
    <t>Technology based intervention</t>
  </si>
  <si>
    <t>Supported Programme Business Case</t>
  </si>
  <si>
    <t>BENEFIT CLASS</t>
  </si>
  <si>
    <t>2018-2021 NLTP</t>
  </si>
  <si>
    <t>2020/21</t>
  </si>
  <si>
    <t>2019/20</t>
  </si>
  <si>
    <t>2021/22</t>
  </si>
  <si>
    <t xml:space="preserve">ACTIVITIES IMPACT, BY CLASSIFICATION - Agreed activities within </t>
  </si>
  <si>
    <t>outcome class</t>
  </si>
  <si>
    <t>Throughput</t>
  </si>
  <si>
    <t>Reliability</t>
  </si>
  <si>
    <t>Travel time</t>
  </si>
  <si>
    <t>Availability and access</t>
  </si>
  <si>
    <t>Comfort and customer experience</t>
  </si>
  <si>
    <t>Safety</t>
  </si>
  <si>
    <t>Infrastructure safety</t>
  </si>
  <si>
    <t>Pollution</t>
  </si>
  <si>
    <t>Pollution and greenhouse gases</t>
  </si>
  <si>
    <t>Resource consumption</t>
  </si>
  <si>
    <t>Biodiversity</t>
  </si>
  <si>
    <t>Community cohesion</t>
  </si>
  <si>
    <t>Amenity value</t>
  </si>
  <si>
    <t>Financial cost of using transport</t>
  </si>
  <si>
    <t>Pricing</t>
  </si>
  <si>
    <t>Noise (Health)</t>
  </si>
  <si>
    <t>Noise (Environment)</t>
  </si>
  <si>
    <t>In Planning (Agreed)</t>
  </si>
  <si>
    <t>In Construction (Agreed)</t>
  </si>
  <si>
    <t>Network Performance &amp; Capability</t>
  </si>
  <si>
    <t>Health</t>
  </si>
  <si>
    <t>Environment</t>
  </si>
  <si>
    <t>Cost</t>
  </si>
  <si>
    <t>BY BENEFIT</t>
  </si>
  <si>
    <t>BY OUTCOME CLASS</t>
  </si>
  <si>
    <t>N/A</t>
  </si>
  <si>
    <t>Resilience - improve/maintain (ONRC measure)</t>
  </si>
  <si>
    <t>Council/ organisation</t>
  </si>
  <si>
    <t>NZTA REPORTING FOR LOW COST-LOW RISK IMPROVEMENTS (Total cost)</t>
  </si>
  <si>
    <t>ROADING RELATED LOW COST -LOW RISK ACTIVITY LIST - Supporting list for activities less than $1,000,000 total cost</t>
  </si>
  <si>
    <t>LABEL_SYS</t>
  </si>
  <si>
    <t>KEY</t>
  </si>
  <si>
    <t>VALUE</t>
  </si>
  <si>
    <t>NETWORK_PERF</t>
  </si>
  <si>
    <t>SAFETY</t>
  </si>
  <si>
    <t>HEALTH</t>
  </si>
  <si>
    <t>ENVIRONMENT</t>
  </si>
  <si>
    <t>COST</t>
  </si>
  <si>
    <t>TOTAL</t>
  </si>
  <si>
    <t>OC_OTHER</t>
  </si>
  <si>
    <t>OC_TOTAL</t>
  </si>
  <si>
    <t>THROUGHPUT</t>
  </si>
  <si>
    <t>RELIABILITY</t>
  </si>
  <si>
    <t>TRAVEL_TIME</t>
  </si>
  <si>
    <t>AVAILABILITY</t>
  </si>
  <si>
    <t>RESILIENCE</t>
  </si>
  <si>
    <t>COMFORT</t>
  </si>
  <si>
    <t>POLLUTION</t>
  </si>
  <si>
    <t>NOISE_HEALTH</t>
  </si>
  <si>
    <t>POLLUTION_GASES</t>
  </si>
  <si>
    <t>NOISE_ENV</t>
  </si>
  <si>
    <t>RESOURCE_CONSUMPTION</t>
  </si>
  <si>
    <t>BIODIVERSITY</t>
  </si>
  <si>
    <t>COMMUNITY_COHESION</t>
  </si>
  <si>
    <t>AMENITY_VALUE</t>
  </si>
  <si>
    <t>FINANCIAL_COST</t>
  </si>
  <si>
    <t>PRICING</t>
  </si>
  <si>
    <t>B_OTHER</t>
  </si>
  <si>
    <t>B_TOTAL</t>
  </si>
  <si>
    <t>OC_BEHAVIOUR_CHANGE</t>
  </si>
  <si>
    <t>OC_CYCLING_IMPROVEMENTS</t>
  </si>
  <si>
    <t>OC_DRAINAGE</t>
  </si>
  <si>
    <t>OC_GUARDRAIL</t>
  </si>
  <si>
    <t>OC_INTERSECTION_IMPROVEMENTS</t>
  </si>
  <si>
    <t>OC_LIGHTING_IMPROVEMENTS</t>
  </si>
  <si>
    <t>OC_MINOR_GEOMETRIC_IMPROVEMENTS</t>
  </si>
  <si>
    <t>OC_REPLACEMENT_BRIDGES</t>
  </si>
  <si>
    <t>OC_RESILIENCE_IMPROVEMENTS</t>
  </si>
  <si>
    <t>OC_SEAL_WIDENING</t>
  </si>
  <si>
    <t>OC_SIGHT_BENCHING</t>
  </si>
  <si>
    <t>OC_STOCK_EFFLUENT_FACILITIES</t>
  </si>
  <si>
    <t>OC_STOCK_UNDERPASSES</t>
  </si>
  <si>
    <t>OC_TECHNOLOGY_INTERVENTION</t>
  </si>
  <si>
    <t>OC_TRAFFIC_CALMING</t>
  </si>
  <si>
    <t xml:space="preserve">OC_TRAFFIC_MANAGEMENT_SYSTEMS </t>
  </si>
  <si>
    <t>OC_WALKING_IMPROVEMENTS</t>
  </si>
  <si>
    <t>OC_SIGNAGE_DELINEATION</t>
  </si>
  <si>
    <t>B_BEHAVIOUR_CHANGE</t>
  </si>
  <si>
    <t>B_CYCLING_IMPROVEMENTS</t>
  </si>
  <si>
    <t>B_DRAINAGE</t>
  </si>
  <si>
    <t>B_GUARDRAIL</t>
  </si>
  <si>
    <t>B_INTERSECTION_IMPROVEMENTS</t>
  </si>
  <si>
    <t>B_LIGHTING_IMPROVEMENTS</t>
  </si>
  <si>
    <t>B_MINOR_GEOMETRIC_IMPROVEMENTS</t>
  </si>
  <si>
    <t>B_REPLACEMENT_BRIDGES</t>
  </si>
  <si>
    <t>B_RESILIENCE_IMPROVEMENTS</t>
  </si>
  <si>
    <t>B_SEAL_WIDENING</t>
  </si>
  <si>
    <t>B_SIGHT_BENCHING</t>
  </si>
  <si>
    <t>B_SIGNAGE_DELINEATION</t>
  </si>
  <si>
    <t>B_STOCK_EFFLUENT_FACILITIES</t>
  </si>
  <si>
    <t>B_STOCK_UNDERPASSES</t>
  </si>
  <si>
    <t>B_TECHNOLOGY_INTERVENTION</t>
  </si>
  <si>
    <t>B_TRAFFIC_CALMING</t>
  </si>
  <si>
    <t>B_WALKING_IMPROVEMENTS</t>
  </si>
  <si>
    <t>LCLR_ROADING_V2018</t>
  </si>
  <si>
    <t>B_TRAFFIC_MANAGEMENT_SYSTEMS</t>
  </si>
  <si>
    <t>Bus or transit lane / priority improvements</t>
  </si>
  <si>
    <t>Surface treatment (safety)</t>
  </si>
  <si>
    <t>OC_BUS_LANE</t>
  </si>
  <si>
    <t>OC_SURFACE_TREATMENT</t>
  </si>
  <si>
    <t>B_SURFACE_TREATMENT</t>
  </si>
  <si>
    <t>B_BUS_LANE</t>
  </si>
  <si>
    <t>Intersection improvements (inc. signalisation / roundabouts, traffic islands, slip lanes)</t>
  </si>
  <si>
    <t>Traffic management systems</t>
  </si>
  <si>
    <t>Walking improvements (incl. pedestrian, pram or Kea crossings; pedestrian refuges; mid-block crossing; new footpaths)</t>
  </si>
  <si>
    <t>Other, as agreed with NZTA</t>
  </si>
  <si>
    <t>awaiting confirmation</t>
  </si>
  <si>
    <t>unconfirmed</t>
  </si>
  <si>
    <t>Benefits mapping</t>
  </si>
  <si>
    <t>revised benefits</t>
  </si>
  <si>
    <t>original benefits</t>
  </si>
  <si>
    <t>Network performance &amp; capability</t>
  </si>
  <si>
    <t>Throughput - increase/maintain</t>
  </si>
  <si>
    <t>Network performance &amp; Capability</t>
  </si>
  <si>
    <t>Reliability - increase/maintain</t>
  </si>
  <si>
    <t>Travel time - decrease/maintain</t>
  </si>
  <si>
    <t>Availability &amp; access - increase/maintain</t>
  </si>
  <si>
    <t>Comfort &amp; customer experience - improve/maintain</t>
  </si>
  <si>
    <t>Resilience - improve/maintain</t>
  </si>
  <si>
    <t>Safety - improve/maintain (reduce deaths and serious injuries)</t>
  </si>
  <si>
    <t>Physical health - Support</t>
  </si>
  <si>
    <r>
      <t>Pollution (NO</t>
    </r>
    <r>
      <rPr>
        <sz val="6"/>
        <color theme="1"/>
        <rFont val="Calibri"/>
        <family val="2"/>
        <scheme val="minor"/>
      </rPr>
      <t>2</t>
    </r>
    <r>
      <rPr>
        <sz val="11"/>
        <color theme="1"/>
        <rFont val="Calibri"/>
        <family val="2"/>
        <scheme val="minor"/>
      </rPr>
      <t xml:space="preserve"> PM10)- decrease/maintain</t>
    </r>
  </si>
  <si>
    <t>Health noise - decrease/maintain</t>
  </si>
  <si>
    <t>Pollution and greenhouse gases - decrease/maintain</t>
  </si>
  <si>
    <t>Environmental Noise - decrease/maintain</t>
  </si>
  <si>
    <t>Resource consumption - decrease/maintain</t>
  </si>
  <si>
    <t>Biodiversity - support</t>
  </si>
  <si>
    <t>Community cohesion - support</t>
  </si>
  <si>
    <t>Amenity value - increase/maintain</t>
  </si>
  <si>
    <t>Financial cost of using transport - decrease/maintain</t>
  </si>
  <si>
    <t>Pricing - more efficient</t>
  </si>
  <si>
    <t>Resilience</t>
  </si>
  <si>
    <t>Physical health</t>
  </si>
  <si>
    <r>
      <t>Pollution (NO</t>
    </r>
    <r>
      <rPr>
        <sz val="6"/>
        <color rgb="FFFF0000"/>
        <rFont val="Lucida Sans"/>
        <family val="2"/>
      </rPr>
      <t>2</t>
    </r>
    <r>
      <rPr>
        <sz val="8"/>
        <color rgb="FFFF0000"/>
        <rFont val="Lucida Sans"/>
        <family val="2"/>
      </rPr>
      <t xml:space="preserve"> PM10)</t>
    </r>
  </si>
  <si>
    <t>Health Noise</t>
  </si>
  <si>
    <t>Environmental Noise</t>
  </si>
  <si>
    <t>confirmation (incl. accurate cashflows)</t>
  </si>
  <si>
    <t>PHYSICAL_HEALTH</t>
  </si>
  <si>
    <t>Cycling improvements (incl. paths; lanes; markings; signage; facilities; promotion)</t>
  </si>
  <si>
    <t xml:space="preserve">PASSWORD: </t>
  </si>
  <si>
    <t>Nltp1821</t>
  </si>
  <si>
    <t>OC_CLEAR_ZONE</t>
  </si>
  <si>
    <t>B_CLEAR_ZONE</t>
  </si>
  <si>
    <t>Clear zone improvements</t>
  </si>
  <si>
    <t>Guardrail improvements</t>
  </si>
  <si>
    <t>Approved Organisation</t>
  </si>
  <si>
    <t>Far North District Council</t>
  </si>
  <si>
    <t>Kaipara District Council</t>
  </si>
  <si>
    <t>Northland Regional Council</t>
  </si>
  <si>
    <t>Waitangi Trust</t>
  </si>
  <si>
    <t>Whangarei District Council</t>
  </si>
  <si>
    <t>Auckland Council</t>
  </si>
  <si>
    <t>Auckland Transport</t>
  </si>
  <si>
    <t>Hamilton City Council</t>
  </si>
  <si>
    <t>Hauraki District Council</t>
  </si>
  <si>
    <t>Matamata-Piako District Council</t>
  </si>
  <si>
    <t>Otorohanga District Council</t>
  </si>
  <si>
    <t>South Waikato District Council</t>
  </si>
  <si>
    <t>Taupo District Council</t>
  </si>
  <si>
    <t>Thames-Coromandel District Council</t>
  </si>
  <si>
    <t>Waikato District Council</t>
  </si>
  <si>
    <t>Waikato Regional Council</t>
  </si>
  <si>
    <t>Waipa District Council</t>
  </si>
  <si>
    <t>Waitomo District Council</t>
  </si>
  <si>
    <t>Bay of Plenty Regional Council</t>
  </si>
  <si>
    <t>Kawerau District Council</t>
  </si>
  <si>
    <t>Opotiki District Council</t>
  </si>
  <si>
    <t>Rotorua District Council</t>
  </si>
  <si>
    <t>Tauranga City Council</t>
  </si>
  <si>
    <t>Western Bay of Plenty District Council</t>
  </si>
  <si>
    <t>Whakatane District Council</t>
  </si>
  <si>
    <t>Gisborne District Council</t>
  </si>
  <si>
    <t>Central Hawke's Bay District Council</t>
  </si>
  <si>
    <t>DOC (Hawkes Bay)</t>
  </si>
  <si>
    <t>Hastings District Council</t>
  </si>
  <si>
    <t>Hawkes Bay Regional Council</t>
  </si>
  <si>
    <t>Napier City Council</t>
  </si>
  <si>
    <t>Wairoa District Council</t>
  </si>
  <si>
    <t>New Plymouth District Council</t>
  </si>
  <si>
    <t>South Taranaki District Council</t>
  </si>
  <si>
    <t>Stratford District Council</t>
  </si>
  <si>
    <t>Taranaki Regional Council</t>
  </si>
  <si>
    <t>DOC (Manawatu-Wanganui)</t>
  </si>
  <si>
    <t>Horizons Manawatu</t>
  </si>
  <si>
    <t>Horowhenua District Council</t>
  </si>
  <si>
    <t>Manawatu District Council</t>
  </si>
  <si>
    <t>Palmerston North City Council</t>
  </si>
  <si>
    <t>Rangitikei District Council</t>
  </si>
  <si>
    <t>Ruapehu District Council</t>
  </si>
  <si>
    <t>Tararua District Council</t>
  </si>
  <si>
    <t>Wanganui District Council</t>
  </si>
  <si>
    <t>Carterton District Council</t>
  </si>
  <si>
    <t>Greater Wellington</t>
  </si>
  <si>
    <t>Hutt City Council</t>
  </si>
  <si>
    <t>Kapiti Coast District Council</t>
  </si>
  <si>
    <t>Masterton District Council</t>
  </si>
  <si>
    <t>Porirua City Council</t>
  </si>
  <si>
    <t>South Wairarapa District Council</t>
  </si>
  <si>
    <t>Upper Hutt City Council</t>
  </si>
  <si>
    <t>Wellington City Council</t>
  </si>
  <si>
    <t>Nelson City Council</t>
  </si>
  <si>
    <t>Marlborough District Council</t>
  </si>
  <si>
    <t>Tasman District Council</t>
  </si>
  <si>
    <t>Ashburton District Council</t>
  </si>
  <si>
    <t>Christchurch City Council</t>
  </si>
  <si>
    <t>Environment Canterbury</t>
  </si>
  <si>
    <t>Hurunui District Council</t>
  </si>
  <si>
    <t>Kaikoura District Council</t>
  </si>
  <si>
    <t>Mackenzie District Council</t>
  </si>
  <si>
    <t>Selwyn District Council</t>
  </si>
  <si>
    <t>Timaru District Council</t>
  </si>
  <si>
    <t>Waimakariri District Council</t>
  </si>
  <si>
    <t>Waimate District Council</t>
  </si>
  <si>
    <t>Buller District Council</t>
  </si>
  <si>
    <t>Grey District Council</t>
  </si>
  <si>
    <t>West Coast Regional Council</t>
  </si>
  <si>
    <t>Westland District Council</t>
  </si>
  <si>
    <t>Chatham Islands Council</t>
  </si>
  <si>
    <t>Central Otago District Council</t>
  </si>
  <si>
    <t>Clutha District Council</t>
  </si>
  <si>
    <t>Dunedin City Council</t>
  </si>
  <si>
    <t>Otago Regional Council</t>
  </si>
  <si>
    <t>Queenstown-Lakes District Council</t>
  </si>
  <si>
    <t>Waitaki District Council</t>
  </si>
  <si>
    <t>Environment Southland</t>
  </si>
  <si>
    <t>Gore District Council</t>
  </si>
  <si>
    <t>Invercargill City Council</t>
  </si>
  <si>
    <t>Southland District Council</t>
  </si>
  <si>
    <t>CURRENT FAR</t>
  </si>
  <si>
    <t>SPR</t>
  </si>
  <si>
    <t>LR</t>
  </si>
  <si>
    <t>LOW COST, LOW RISK ACTIVITY LIST: OVERVIEW AND GUIDELINES</t>
  </si>
  <si>
    <t>Worksheet title (and link):</t>
  </si>
  <si>
    <t xml:space="preserve">    a brief description</t>
  </si>
  <si>
    <t xml:space="preserve">   -entry sheet for all low cost low risk activities, generally only one of these is relevant however if you are a roading authority with special purpose roads, entry into the activity list sheet designated for this will also be required </t>
  </si>
  <si>
    <t xml:space="preserve"> </t>
  </si>
  <si>
    <t>NZTA Results Reporting</t>
  </si>
  <si>
    <t xml:space="preserve">   -secondary summary sheet providing further detail on intervention type,  benefit and outcome class for each year, this sheet is used to upload outcomes/ benefits into TIO</t>
  </si>
  <si>
    <t>-base data</t>
  </si>
  <si>
    <t>The raw data, either actual as at end of the year compiled from achievement returns and claims to the Transport Agency</t>
  </si>
  <si>
    <t>-performance indicators</t>
  </si>
  <si>
    <r>
      <t>Performance indicators generated from data (</t>
    </r>
    <r>
      <rPr>
        <b/>
        <sz val="8"/>
        <rFont val="Arial"/>
        <family val="2"/>
      </rPr>
      <t>supplied  by input into TIO by regions (i.e. achievement returns, claims, or NLTP forecast generated)</t>
    </r>
    <r>
      <rPr>
        <sz val="8"/>
        <rFont val="Arial"/>
        <family val="2"/>
      </rPr>
      <t>), for specific mode and for whole regional network(s)</t>
    </r>
  </si>
  <si>
    <t>Steps to use the template:</t>
  </si>
  <si>
    <t>Further detail on the above:</t>
  </si>
  <si>
    <r>
      <t>-the "</t>
    </r>
    <r>
      <rPr>
        <b/>
        <sz val="8"/>
        <color theme="3"/>
        <rFont val="Arial"/>
        <family val="2"/>
      </rPr>
      <t>Status</t>
    </r>
    <r>
      <rPr>
        <sz val="8"/>
        <rFont val="Arial"/>
        <family val="2"/>
      </rPr>
      <t>" column is both important and necessary to enter and maintain the existing status for each LCLR activity, initially "draft" should be selected, upon agreement with the NZTA for inclusion into the NLTP, this status should be updated to reflect this</t>
    </r>
  </si>
  <si>
    <r>
      <t>-the "</t>
    </r>
    <r>
      <rPr>
        <b/>
        <sz val="8"/>
        <color theme="3"/>
        <rFont val="Arial"/>
        <family val="2"/>
      </rPr>
      <t>Type of intervention</t>
    </r>
    <r>
      <rPr>
        <sz val="8"/>
        <rFont val="Arial"/>
        <family val="2"/>
      </rPr>
      <t xml:space="preserve">" column is necessary to enter for each activity so as to determine the type of the activity to be undertaken, further detail on each can be found in the relevant section of the PIKB </t>
    </r>
  </si>
  <si>
    <r>
      <t>-the "</t>
    </r>
    <r>
      <rPr>
        <b/>
        <sz val="8"/>
        <color theme="3"/>
        <rFont val="Arial"/>
        <family val="2"/>
      </rPr>
      <t>Primary short to medium term benefit class</t>
    </r>
    <r>
      <rPr>
        <sz val="8"/>
        <rFont val="Arial"/>
        <family val="2"/>
      </rPr>
      <t>" column is necessary for each activity as it generates the Outcome class type which is then used to upload into TIO</t>
    </r>
  </si>
  <si>
    <t>Submission of the Low cost, low risk activity sheet (template):</t>
  </si>
  <si>
    <t xml:space="preserve">i) As outlined above detailed information as contained in the spreadsheet for the forward LCLR programme should initially be at draft status.  Prior to submission (into TIO of the spreadsheet), please provide a copy of the spreadsheet onto your local NZTA representative to review.  </t>
  </si>
  <si>
    <t>ii) Once the NZTA representative has reviewed the content (including the forward cashflows of both draft activities and any committed activities), and is comfortable with the activity detail as proposed, the status of each activity can be changed from "Draft" to: "As agreed with the NZTA".   This is expected at the time of the "Firm" bid submission (October in advance of the next NLTP).</t>
  </si>
  <si>
    <t>iii) With the status updated to "As agreed with the NZTA" for the activity list and saved to your desktop, you are then in a position to upload this spreadsheet as part of the "Firm bid" for your Low cost, low risk programme into TIO.</t>
  </si>
  <si>
    <t>Management of the Low cost, low risk activity sheet (template):</t>
  </si>
  <si>
    <t>Knowledge base links:</t>
  </si>
  <si>
    <t>Further information around Low cost, low risk activities including submission, management, applying the IAF and the applicable work categories can be found in the links below:</t>
  </si>
  <si>
    <t>PIKB (Assessment of Low Cost Low Risk Programmes)</t>
  </si>
  <si>
    <t>PIKB (work category link (Public Transport -532))</t>
  </si>
  <si>
    <t>Activity List LR</t>
  </si>
  <si>
    <t>Activity List (SPR)</t>
  </si>
  <si>
    <t>Summary of activities LR</t>
  </si>
  <si>
    <t>Summary of activities SPR</t>
  </si>
  <si>
    <t>NZTA</t>
  </si>
  <si>
    <t>DOC (Auckland)</t>
  </si>
  <si>
    <t>DOC (BoP)</t>
  </si>
  <si>
    <t>DOC (Canterbury)</t>
  </si>
  <si>
    <t>DOC (Marlborough)</t>
  </si>
  <si>
    <t>DOC (Northland)</t>
  </si>
  <si>
    <t>DOC (Otago)</t>
  </si>
  <si>
    <t>DOC (Southland)</t>
  </si>
  <si>
    <t>DOC (Taranaki)</t>
  </si>
  <si>
    <t>DOC (Tasman)</t>
  </si>
  <si>
    <t>DOC (Waikato)</t>
  </si>
  <si>
    <t>DOC (Wellington)</t>
  </si>
  <si>
    <t>DOC (West Coast)</t>
  </si>
  <si>
    <t xml:space="preserve">   -summary sheet showing the proposed activities costs as aligned to benefit class type, intervention type, road classification (roading), both total cost and NLTF dollars</t>
  </si>
  <si>
    <t>i)  In the cell to the right (E20), enter the name of your authority/ agency &gt;&gt;&gt;</t>
  </si>
  <si>
    <t>ii) Go into "Activity List" worksheet, and provide/ update information for each low cost, low risk (LCLR) activity you propose to submit or want to update</t>
  </si>
  <si>
    <r>
      <t>-the columns ("</t>
    </r>
    <r>
      <rPr>
        <b/>
        <sz val="8"/>
        <color theme="3"/>
        <rFont val="Arial"/>
        <family val="2"/>
      </rPr>
      <t>P</t>
    </r>
    <r>
      <rPr>
        <sz val="8"/>
        <rFont val="Arial"/>
        <family val="2"/>
      </rPr>
      <t>", "</t>
    </r>
    <r>
      <rPr>
        <b/>
        <sz val="8"/>
        <color theme="3"/>
        <rFont val="Arial"/>
        <family val="2"/>
      </rPr>
      <t>Q</t>
    </r>
    <r>
      <rPr>
        <sz val="8"/>
        <rFont val="Arial"/>
        <family val="2"/>
      </rPr>
      <t>" &amp; "</t>
    </r>
    <r>
      <rPr>
        <b/>
        <sz val="8"/>
        <color theme="3"/>
        <rFont val="Arial"/>
        <family val="2"/>
      </rPr>
      <t>R</t>
    </r>
    <r>
      <rPr>
        <sz val="8"/>
        <rFont val="Arial"/>
        <family val="2"/>
      </rPr>
      <t>") set aside for the activity cashflow is obviously important to enter, an initial estimate of cost should be entered as part of the programme submission, costs for each activity need to be reviewed and updated throughout the three year NLTP and at least at the time of completion of each year for each activity and its cashflow (to align to the actual spend &amp; future revised cashflow), refer to "management of the activity sheet" below for further advice</t>
    </r>
  </si>
  <si>
    <t>Complete information contained on this sheet is all that is necessary for submission, therefore prior to NZTA review of the content, simply save as a draft to your desktop/ internal filing system .  The "status" of all new non-committed activities should be "draft" at this point in time.</t>
  </si>
  <si>
    <t>iv) Beyond the "Firm bid", fine tuning will be expected as part of "Final bid" submission in the middle of December.  This should be carried out with any revised version of the spreadsheet superseding the previous upload into TIO.   
As part of good management and transparency of what has been submitted, we recommend that the replaced version is retained (archived) in the TIO system and attached as a supporting  document with an appropriate title.</t>
  </si>
  <si>
    <r>
      <t xml:space="preserve">The template list is expected to be maintained and updated regularly. A condition precedent exists for claiming in the new financial year, specifically the spreadsheet template must be updated by 31 August of each year. This means:
•by 31 August of the first year of the new NLTP the template related to the previous NLTP must be updated with final cash-flows for individual projects and revised cashflows for forward years;
•by 31 August for each of the second and third years the current NLTP the Low cost, low risk template must be updated to reflect actual project expenditure in the previous year and cash-flows for committed activities and projects planned to commence in the balance of the NLTP period .
</t>
    </r>
    <r>
      <rPr>
        <b/>
        <sz val="8"/>
        <rFont val="Arial"/>
        <family val="2"/>
      </rPr>
      <t>Note:</t>
    </r>
    <r>
      <rPr>
        <sz val="8"/>
        <rFont val="Arial"/>
        <family val="2"/>
      </rPr>
      <t xml:space="preserve"> Claiming for Low cost, low risk programmes will be placed on hold until the conditions above are met.</t>
    </r>
  </si>
  <si>
    <t>RTC Region</t>
  </si>
  <si>
    <t>Northland</t>
  </si>
  <si>
    <t>Auckland</t>
  </si>
  <si>
    <t>Waikato</t>
  </si>
  <si>
    <t>BoP</t>
  </si>
  <si>
    <t>Taranaki</t>
  </si>
  <si>
    <t>Hawkes Bay</t>
  </si>
  <si>
    <t>Gisborne</t>
  </si>
  <si>
    <t>Wellington</t>
  </si>
  <si>
    <t>Nelson</t>
  </si>
  <si>
    <t>Marlborough</t>
  </si>
  <si>
    <t>West Coast</t>
  </si>
  <si>
    <t>Canterbury</t>
  </si>
  <si>
    <t>Tasman</t>
  </si>
  <si>
    <t>Otago</t>
  </si>
  <si>
    <t>Southland</t>
  </si>
  <si>
    <t>Manawatu-Wanganui</t>
  </si>
  <si>
    <t>Totals</t>
  </si>
  <si>
    <t>NZCT</t>
  </si>
  <si>
    <t xml:space="preserve">SH 12: RP 202/1.4 - 202/10.2 </t>
  </si>
  <si>
    <t>NORT-78 - SH12</t>
  </si>
  <si>
    <t xml:space="preserve">SH 30: RP 187/6.0 - 187/7.0 SH30 Rotoma hill ("The Rotomas"), last 1km before the eastern SH30/SH34 Kawerau junction. </t>
  </si>
  <si>
    <t>BOPE-115 - SH30</t>
  </si>
  <si>
    <t>SH 2: RP 243/0.9 - 243/4.7 SH2 White Pine Bush Rd from first curve out of Awakeri (900m from SH2/30 intersection) to just past Station Rd.</t>
  </si>
  <si>
    <t>BOPE-113 - SH2</t>
  </si>
  <si>
    <t xml:space="preserve">SH 5: RP /0.0 - /0.0 SH5 (Old Taupo Rd) and Malfroy Rd intersection, Rotorua urban. </t>
  </si>
  <si>
    <t>BOPE-114 - SH5</t>
  </si>
  <si>
    <t>SH 30: RP 131/7.8 - 131/9.4 Between Bryce Rd and the Youth Justice Centre, approx. 3km south-west of Rotorua.</t>
  </si>
  <si>
    <t>BOPE-106 - SH30</t>
  </si>
  <si>
    <t>SH 4: RP 94/3.9 - 94/11.5 Series of medium-high risk out of context curves between Owhango and Raurimu</t>
  </si>
  <si>
    <t>CEWA-90 - SH4</t>
  </si>
  <si>
    <t xml:space="preserve">SH 30: RP 76/0.0 - 76/5.2 </t>
  </si>
  <si>
    <t>CEWA-95 - SH30</t>
  </si>
  <si>
    <t xml:space="preserve">SH 1N: RP 744/3.0 - 744/5.0 </t>
  </si>
  <si>
    <t>CEWA-107 - SH1N</t>
  </si>
  <si>
    <t xml:space="preserve">SH 32: RP 29/3.2 - 29/6.0 </t>
  </si>
  <si>
    <t>CEWA-96 - SH32</t>
  </si>
  <si>
    <t>SH 2: RP 48/9.0 - 48/11.0 South of Kaikahu Road near Kerepehi</t>
  </si>
  <si>
    <t>EWAI-67 - SH2</t>
  </si>
  <si>
    <t>SH 56: RP 11/6.8 - 11/7.6 Karere Road</t>
  </si>
  <si>
    <t>MANA-16 - SH56</t>
  </si>
  <si>
    <t xml:space="preserve">SH 56: RP 0/4.5 - 0/6.9 </t>
  </si>
  <si>
    <t>MANA-14 - SH56</t>
  </si>
  <si>
    <t>MANA-34 - SH56</t>
  </si>
  <si>
    <t>SH 45: RP 97/2.0 - 97/2.1 Main turn off SH 45 for northbound traffic into Okaiawa</t>
  </si>
  <si>
    <t>TARA-18 - SH45</t>
  </si>
  <si>
    <t xml:space="preserve">SH 2: RP 858/2.4 - 873/8.9 </t>
  </si>
  <si>
    <t>WELL-69 - SH2</t>
  </si>
  <si>
    <t xml:space="preserve">SH 65: RP 0/0.0 - 47/0.0 </t>
  </si>
  <si>
    <t>TASM-34 - SH65</t>
  </si>
  <si>
    <t>SH 73: RP /0.0 - /0.0 Hoskyns Rd/SH73 intersection</t>
  </si>
  <si>
    <t>NOCA-32 - SH73</t>
  </si>
  <si>
    <t xml:space="preserve">SH 1S: RP 0/0.0 - 0/0.0 Work will be over various sites. </t>
  </si>
  <si>
    <t>NOCA-46 - SH1S</t>
  </si>
  <si>
    <t xml:space="preserve">SH 7: RP 78/11.5 - 78/11.7 </t>
  </si>
  <si>
    <t>NOCA-47 - SH7</t>
  </si>
  <si>
    <t>GISN-39 - SH35</t>
  </si>
  <si>
    <t>SH 3: RP 471/0.0 - 474/3.0 SH3 Palmerston North Urban Area from Northern to Southern Threshold looking at all intersections with a medium-high or high risk.</t>
  </si>
  <si>
    <t>MANA-102 - SH3</t>
  </si>
  <si>
    <t>SH 2: RP 304/1.2 - 304/1.9 Southern extent of Opotiki between Stoney Creek Road and Factory Road</t>
  </si>
  <si>
    <t>BOPE-123 - SH2</t>
  </si>
  <si>
    <t>SH1N, RP828 / 14.252</t>
  </si>
  <si>
    <t>SH94, 197 / 1.618 – 1.737</t>
  </si>
  <si>
    <t>SH94, 197 / 5.690 – 5.721</t>
  </si>
  <si>
    <t>SH94, 241 / 11.242</t>
  </si>
  <si>
    <t xml:space="preserve">SH35, RP 144 / 0.695
</t>
  </si>
  <si>
    <t>SH6, RP 374 / 5.934 – 6.044</t>
  </si>
  <si>
    <t>SH6, RP 374 / 6.080 – 6.110</t>
  </si>
  <si>
    <t xml:space="preserve">SH7, RP 224 / 13.510 – 13.600
</t>
  </si>
  <si>
    <t>SH6,  RP 783 / 14.365 – 14.44</t>
  </si>
  <si>
    <t>SH6, RP 767 / 11.395 – 11.050</t>
  </si>
  <si>
    <t>SH80, RS 17, RP 8.366 – 8.487</t>
  </si>
  <si>
    <t>SH80, RS 17, RP 12.735 – 12.964</t>
  </si>
  <si>
    <t>SH80,  RS 17, RP 9.267 – 9.585</t>
  </si>
  <si>
    <t>SH80, 
RS 35, RP 13.849 – 13.969 LHS / 13.985 RHS</t>
  </si>
  <si>
    <t>SH 1N: RP 0/0.0 - 373/18.0 All Northland and Auckland North SH</t>
  </si>
  <si>
    <t>NORT-145 - SH1N</t>
  </si>
  <si>
    <t>SH 1N: RP 828/0.0 - 967/17,408.0 Whole Rural Network</t>
  </si>
  <si>
    <t>MANA-122 - SH1N</t>
  </si>
  <si>
    <t>SH 31: RP 18/0.0 - 0/0.0 SH39/SH31 from Whatawhata to Otorohanga and the entire length of SH37.</t>
  </si>
  <si>
    <t>WWAS-81 - SH31</t>
  </si>
  <si>
    <t>SH 6: RP 269/0.0 - 814/0.0 From 8 Mile (West Coast - Nelson/Tasman boundary) to top of Haast Pass (West Coast - Central Otago boundary)</t>
  </si>
  <si>
    <t>WECO-48 - SH6</t>
  </si>
  <si>
    <t xml:space="preserve">SH 6: RP 73/0.0 - 116/0.0 </t>
  </si>
  <si>
    <t>NELS-27 - SH6</t>
  </si>
  <si>
    <t xml:space="preserve">SH 1N: RP 605/1.0 - 605/1.5 </t>
  </si>
  <si>
    <t>CEWA-138 - SH1N</t>
  </si>
  <si>
    <t>SH 16: RP 47/1.8 - 19/2.1 Investigate SH16 as compared with the alternate route on Old North Road from just north of Helensville (intersection of SH16 and Garfield) down to the junction of SH16 and Old North Road south of Kumeu.</t>
  </si>
  <si>
    <t>NZCT-50 - SH16</t>
  </si>
  <si>
    <t>SH 15: RP 27/16.3 - 44/0.4 SH15, north and south of Opouteke Bridge No. 1, a single lane truss style bridge</t>
  </si>
  <si>
    <t>AKLN-73 - SH15</t>
  </si>
  <si>
    <t>SH 60: RP 0/0.0 - 109/12.0 All of Tasman</t>
  </si>
  <si>
    <t>TASM-42 - SH60</t>
  </si>
  <si>
    <t>SH 69: RP 0/0.0 - 17/15.9 Entire length of SH69 from from intersection with SH6 (Inangahua Junction) to outskirts of Reefton</t>
  </si>
  <si>
    <t>WECO-44 - SH69</t>
  </si>
  <si>
    <t>SH 67: RP 0/0.0 - 46/5.4 Entire length of SH67 from 4 Mile Junction to Mohikinui River</t>
  </si>
  <si>
    <t>WECO-42 - SH67</t>
  </si>
  <si>
    <t xml:space="preserve">SH 1S: RP 0/0.0 - 90/0.0 </t>
  </si>
  <si>
    <t>MARL-52 - SH1S</t>
  </si>
  <si>
    <t>SH 2: RP 0/0.0 - 93/7.0 Various locations as approved by Ron</t>
  </si>
  <si>
    <t>EWAI-94 - SH2</t>
  </si>
  <si>
    <t>SH 3: RP 10/0.0 - 140/17.2 Network-wide.</t>
  </si>
  <si>
    <t>WWAS-98 - SH3</t>
  </si>
  <si>
    <t>SH 27: RP 74/1.9 - 0/1.9 Matamata South</t>
  </si>
  <si>
    <t>EWAI-50 - SH27</t>
  </si>
  <si>
    <t>SH 35: RP 225/5.8 - 308/7,300.0 6 No Sites at: 225/5.79km, 250/2.2km, 274/13.50km, 289/2.57km, 300/2.5km, 308/7.3km.</t>
  </si>
  <si>
    <t>GISN-43 - SH35</t>
  </si>
  <si>
    <t>SH 1N: RP 245/3.2 - 245/6.0 Hikurangi Bypass, between the intersection of SH1N / King Street and SH1N / George Street</t>
  </si>
  <si>
    <t>NORT-151 - SH1N</t>
  </si>
  <si>
    <t>SH 2: RP 0/0.0 - 93/7.0 Various locations in East Waikato network</t>
  </si>
  <si>
    <t>EWAI-95 - SH2</t>
  </si>
  <si>
    <t>SH 25: RP 42/2.6 - 72/8.5 Pohue St Br RP 42/2.6, Boundary Cr Br RP 42/1.07, Waiau River Br RP 72/8.4.</t>
  </si>
  <si>
    <t>EWAI-66 - SH25</t>
  </si>
  <si>
    <t>SH 1N: RP 83/1.2 - 83/12.7 Far North Road</t>
  </si>
  <si>
    <t>NORT-129 - SH1N</t>
  </si>
  <si>
    <t xml:space="preserve">SH 23: RP 15/0.4 - 15/6.5 </t>
  </si>
  <si>
    <t>WWAN-69 - SH23</t>
  </si>
  <si>
    <t>TARA-131 - SH3</t>
  </si>
  <si>
    <t xml:space="preserve">SH 1N: RP 594/9.3 - 594/10.3 </t>
  </si>
  <si>
    <t>CEWA-137 - SH1N</t>
  </si>
  <si>
    <t>SH 1S: RP 481/18.0 - 506/3.0 Timaru township</t>
  </si>
  <si>
    <t>SOCA-98 - SH1S</t>
  </si>
  <si>
    <t xml:space="preserve">SH 1N: RP 985/0.0 - 1076/0.0 </t>
  </si>
  <si>
    <t>WELL-104 - SH1N</t>
  </si>
  <si>
    <t>WWAN-71 - SH1N</t>
  </si>
  <si>
    <t>NOCA-73 - SH75</t>
  </si>
  <si>
    <t xml:space="preserve">SH 6: RP 150/10.4 - 150/13.7 </t>
  </si>
  <si>
    <t>TASM-18 - SH6</t>
  </si>
  <si>
    <t>SH 29: RP 14/5.0 - 21/0.0 Western extent of Tauriko 70km speed limit through to the SH29A / Cameron Rd / Pyes Pa Rd Roundabout</t>
  </si>
  <si>
    <t>BOPW-99 - SH29</t>
  </si>
  <si>
    <t>SH 1N: RP /0.0 - /0.0 Intersection of SH1N and Bulman Road, which is immediately north of SH1N / SH15 Intersection.</t>
  </si>
  <si>
    <t>NORT-148 - SH1N</t>
  </si>
  <si>
    <t>SH 27: RP 67/7.2 - 75/0.8 SH 27 Matamata between Peria Road and Farmers Road</t>
  </si>
  <si>
    <t>EWAI-90 - SH27</t>
  </si>
  <si>
    <t>SH 27: RP 0/0.0 - 74/9.6 SH 27 from SH 2 to SH 29</t>
  </si>
  <si>
    <t>EWAI-81 - SH27</t>
  </si>
  <si>
    <t>ATP</t>
  </si>
  <si>
    <t>WWAN-70 - SH1N</t>
  </si>
  <si>
    <t xml:space="preserve">SH 30: RP 219/0.5 - 219/8.9 Sh30 between the northern 70km speed limit threshold at Awakeri to the 80km speed limit threshold at Whakatane  </t>
  </si>
  <si>
    <t>BOPE-126 - SH30</t>
  </si>
  <si>
    <t>SH 1N: RP 373/9.6 - 461/16.1 SH1 according to Police priority list</t>
  </si>
  <si>
    <t>AKLS-131 - SH1N</t>
  </si>
  <si>
    <t>SH 27: RP 74/9.6 - 74/9.6 Northern leg of SH27/29 intersection outside Gas Station.</t>
  </si>
  <si>
    <t>EWAI-91 - SH27</t>
  </si>
  <si>
    <t>SH 2: RP 130/11.8 - 130/13.4 SH2 between Snodgrass Rd and Te Puna</t>
  </si>
  <si>
    <t>BOPW-103 - SH2</t>
  </si>
  <si>
    <t>NOCA-85 - SH1S</t>
  </si>
  <si>
    <t>CEOT-75 - SH6</t>
  </si>
  <si>
    <t>SH 14: RP 15/7.7 - 15/12.2 Rural length of SH14 between Otuhi Road and Bob Taylor Road intersections</t>
  </si>
  <si>
    <t>NORT-143 - SH14</t>
  </si>
  <si>
    <t xml:space="preserve">SH 6: RP 184/0.0 - 209/0.0 </t>
  </si>
  <si>
    <t>TASM-27 - SH6</t>
  </si>
  <si>
    <t xml:space="preserve">SH 1N: RP 540/6.5 - 540/7.3 </t>
  </si>
  <si>
    <t>WWAN-68 - SH1N</t>
  </si>
  <si>
    <t>NZCT-44 - SH1S</t>
  </si>
  <si>
    <t xml:space="preserve">SH 2: RP 873/8.9 - 883/5.5 </t>
  </si>
  <si>
    <t>WELL-71 - SH2</t>
  </si>
  <si>
    <t xml:space="preserve">SH 75: RP 52/2.2 - 52/8.8 </t>
  </si>
  <si>
    <t>NOCA-74 - SH75</t>
  </si>
  <si>
    <t xml:space="preserve">SH 6: RP 1111/0.0 - 1111/4.4 </t>
  </si>
  <si>
    <t>SOUT-48 - SH6</t>
  </si>
  <si>
    <t xml:space="preserve">SH 2: RP 946/13.2 - 962/4.9 </t>
  </si>
  <si>
    <t>WELL-83 - SH2</t>
  </si>
  <si>
    <t>SH 2: RP 130/13.4 - 146/0.6 SH2 between Loop Road and Bethlehem 50km/h speed limit change point</t>
  </si>
  <si>
    <t>BOPW-104 - SH2</t>
  </si>
  <si>
    <t xml:space="preserve">SH 1N: RP 540/5.9 - 540/6.4 </t>
  </si>
  <si>
    <t>WWAN-67 - SH1N</t>
  </si>
  <si>
    <t>SH 1N: RP 33/6.8 - 33/7.1 Curve immediately west of SH10 / Waiare Road intersection</t>
  </si>
  <si>
    <t>NORT-157 - SH1N</t>
  </si>
  <si>
    <t xml:space="preserve">SH 6: RP 255/0.0 - 265/0.0 </t>
  </si>
  <si>
    <t>TASM-25 - SH6</t>
  </si>
  <si>
    <t>SH 10: RP 7/7.0 - 7/9.0 SH10, between the Kerikeri Roundabout and Waimate North Road intersection</t>
  </si>
  <si>
    <t>NORT-134 - SH10</t>
  </si>
  <si>
    <t>TARA-97 - SH43</t>
  </si>
  <si>
    <t>SH 1N: RP 215/9.6 - 215/9.8 Right hand side of road, between driveway and existing guardrail, on the southern end of Maromaku Ridge.</t>
  </si>
  <si>
    <t>NORT-161 - SH1N</t>
  </si>
  <si>
    <t xml:space="preserve">SH 75: RP 52/8.8 - 61/6.0 </t>
  </si>
  <si>
    <t>NOCA-75 - SH75</t>
  </si>
  <si>
    <t xml:space="preserve">SH 2: RP 962/12.1 - 962/15.6 </t>
  </si>
  <si>
    <t>WELL-37 - SH2</t>
  </si>
  <si>
    <t>SH 1N: RP 215/5.4 - 215/10.6 SH1N Maromaku Ridge, from the top of Long Hill, to the termination of Towai Hill Passing Lane</t>
  </si>
  <si>
    <t>NORT-154 - SH1N</t>
  </si>
  <si>
    <t>SH 2: RP 146/0.1 - 146/1.0 From the junction of SH2 and Wairoa Road (East of Te Puna) through to the intersection of SH2 and the dead end of Carmichael Road across the Wairoa River.</t>
  </si>
  <si>
    <t>NZCT-87 - SH2</t>
  </si>
  <si>
    <t>SH 15: RP 9/0.0 - 9/1.3 Urban SH15 in Kaikohe</t>
  </si>
  <si>
    <t>SH 1N: RP 319/6.7 - 319/7.0 Inside of curve, on hill north of Kaiwaka</t>
  </si>
  <si>
    <t>NORT-135 - SH1N</t>
  </si>
  <si>
    <t>HAWK-88 - SH2</t>
  </si>
  <si>
    <t>SH 44: RP 0/2.5 - 0/3.2 3 zebra pedestrian crossings at RP 0/2.46 Mitre 10, RP 0/2.91 Bonithon Ave &amp; RP 0/3.24 Calvert Road</t>
  </si>
  <si>
    <t>TARA-120 - SH44</t>
  </si>
  <si>
    <t xml:space="preserve">SH 57: RP 36/4.1 - 36/6.7 </t>
  </si>
  <si>
    <t>MANA-32 - SH57</t>
  </si>
  <si>
    <t>NZCT-85 - SH38</t>
  </si>
  <si>
    <t>SH 2: RP 483/0.0 - 743/5.0 Various sites across the entire SH network</t>
  </si>
  <si>
    <t>HAWK-76 - SH2</t>
  </si>
  <si>
    <t>SH 39: RP 3/6.5 - 11/0.5 SH 23-39 Whatawhata Intersection</t>
  </si>
  <si>
    <t>WWAN-73 - SH39</t>
  </si>
  <si>
    <t>NORT-133 - SH11</t>
  </si>
  <si>
    <t>SH 58: RP /0.0 - /0.0 4 intersections, Oak, Spinnaker, Seaview and James Cook</t>
  </si>
  <si>
    <t>WELL-93 - SH58</t>
  </si>
  <si>
    <t>NZCT-83 - SH2</t>
  </si>
  <si>
    <t>NZCT-75 - SH29</t>
  </si>
  <si>
    <t>MANA-33 - SH2</t>
  </si>
  <si>
    <t xml:space="preserve">SH 30: RP 47/0.0 - 47/14.4 </t>
  </si>
  <si>
    <t>WWAS-27 - SH30</t>
  </si>
  <si>
    <t>CEWA-164 - SH1N</t>
  </si>
  <si>
    <t xml:space="preserve">SH 2: RP 6/0.3 - 0/3.2 </t>
  </si>
  <si>
    <t>BOPW-61 - SH2</t>
  </si>
  <si>
    <t xml:space="preserve">SH 36: RP 28/12.0 - 28/16.2 SH36 Hamurana to Ngongotaha. </t>
  </si>
  <si>
    <t>BOPE-138 - SH36</t>
  </si>
  <si>
    <t xml:space="preserve">SH 1N: RP 842/3.0 - 842/9.5 Various short lengths of shoulder seal throughout the route. </t>
  </si>
  <si>
    <t>NZCT-3 - SH1N</t>
  </si>
  <si>
    <t>SH 1N: RP 478/0.4 - 478/0.6 SH1/SH2 Interchange northbound link from SH2 to SH1, 01N-X478-R3 LHS after bridge over SH1</t>
  </si>
  <si>
    <t>AKLS-117 - SH1N</t>
  </si>
  <si>
    <t>SH 10: RP 0/5.4 - 17/6.8 SH10, from SH1N intersection, to Sandys Road</t>
  </si>
  <si>
    <t>NORT-137 - SH10</t>
  </si>
  <si>
    <t>SH 12: RP 0/12.0 - 89/0.0 SH12 between Kaikohe and the Waipoua Forest will be analysed, but only targeted areas will be treated.</t>
  </si>
  <si>
    <t>NORT-141 - SH12</t>
  </si>
  <si>
    <t>SH 8, 79: RP 0/0.0 - 0/0.0 SH8, SH79</t>
  </si>
  <si>
    <t>SOCA-86 - SH8</t>
  </si>
  <si>
    <t xml:space="preserve">SH 73: RP /0.0 - /0.0 </t>
  </si>
  <si>
    <t>NOCA-71 - SH73</t>
  </si>
  <si>
    <t>SH 84: RP 0/0.7 - 0/2.2 Wanaka Luggate Highway, Puzzling World to Macpherson St, Wanaka</t>
  </si>
  <si>
    <t>CEOT-83 - SH84</t>
  </si>
  <si>
    <t xml:space="preserve">SH 53: RP /0.0 - /0.0 </t>
  </si>
  <si>
    <t>WELL-95 - SH53</t>
  </si>
  <si>
    <t>SH 2: RP 130/9.1 - 130/9.7 Plummers Point Road and Barrett Road Intersection.</t>
  </si>
  <si>
    <t>BOPW-21 - SH2</t>
  </si>
  <si>
    <t>SH 1S: RP 900/15.2 - 900/15.3 Kennington, west of the intersection at SH1 and Clapham Road.</t>
  </si>
  <si>
    <t>SOUT-78 - SH1S</t>
  </si>
  <si>
    <t>SH 79: RP 15/11.5 - 15/11.8 Gapes Valley</t>
  </si>
  <si>
    <t>SOCA-122 - SH79</t>
  </si>
  <si>
    <t>SH 2: RP 361/0.0 - 474/0.0 various sites on the State Highway network (predominately SH2)</t>
  </si>
  <si>
    <t>GISW-45 - SH2</t>
  </si>
  <si>
    <t>SH 1N: RP 828/12.2 - 828/12.6 SH1 N by sawmill entrance where shoulder disappears for about 400 metres both directions.</t>
  </si>
  <si>
    <t>NZCT-24 - SH1N</t>
  </si>
  <si>
    <t>SH 39: RP 43/0.2 - 43/1.9 Town centre on main street of Pirongia.</t>
  </si>
  <si>
    <t>WWAS-97 - SH39</t>
  </si>
  <si>
    <t>SH 16: RP 47/6.2 - 47/6.8 Two curves immediately west of Abel Road intersection</t>
  </si>
  <si>
    <t>AKLN-68 - SH16</t>
  </si>
  <si>
    <t>CEWA-151 - SH1N</t>
  </si>
  <si>
    <t xml:space="preserve">SH 1S: RP 347/0.1 - 347/0.2 </t>
  </si>
  <si>
    <t>NOCA-70 - SH1S</t>
  </si>
  <si>
    <t>NZCT-97 - SH8</t>
  </si>
  <si>
    <t>SH 15: RP /0.0 - /0.0 Intersection of SH15 and Salle Road, near One Tree Point</t>
  </si>
  <si>
    <t>AKLN-72 - SH15</t>
  </si>
  <si>
    <t>TARA-101 - SH43</t>
  </si>
  <si>
    <t>NOCA-81 - SH1S</t>
  </si>
  <si>
    <t>NZCT-76 - SH1N</t>
  </si>
  <si>
    <t>SH 2: RP 32/0.0 - 32/0.5 West of the SH2/Steen Road East intersection.</t>
  </si>
  <si>
    <t>AKLS-134 - SH2</t>
  </si>
  <si>
    <t xml:space="preserve">SH 2: RP 931/7.1 - 931/13.5 </t>
  </si>
  <si>
    <t>WELL-64 - SH2</t>
  </si>
  <si>
    <t xml:space="preserve">SH 6: RP 659/8.0 - 659/8.0 </t>
  </si>
  <si>
    <t>WECO-59 - SH6</t>
  </si>
  <si>
    <t>NZCT-92 - SH2</t>
  </si>
  <si>
    <t>Right turn bay</t>
  </si>
  <si>
    <t>SH 94: RP 43/0.2 - 43/0.2 400m east of Balfour.</t>
  </si>
  <si>
    <t>SOUT-79 - SH94</t>
  </si>
  <si>
    <t xml:space="preserve">SH 1S: RP 28/3.6 - 43/8.4 </t>
  </si>
  <si>
    <t>MARL-35 - SH1S</t>
  </si>
  <si>
    <t>SH 16: RP 92/2.5 - 92/3.4 Section of curves on SH16, south of the Kaipara Lookout</t>
  </si>
  <si>
    <t>AKLN-69 - SH16</t>
  </si>
  <si>
    <t>SH 2: RP 416/9.8 - 416/10.2 widen isolated curve</t>
  </si>
  <si>
    <t>GISW-32 - SH2</t>
  </si>
  <si>
    <t xml:space="preserve">SH 2: RP /0.0 - /0.0 </t>
  </si>
  <si>
    <t>WELL-97 - SH2</t>
  </si>
  <si>
    <t>SH 1S, 8, 77, 79, 82: RP 0/0.0 - 0/0.0 SCNOC Townships i.e Rakaia, Ashburton, Methven, Hinds, Orari, Winchester, Temuka, Timaru, Makikihi, St Andrews, Glenavy, Waimate, Geraldine, Fairlie, Pleasant Point, Burkes Pass, Tekapo</t>
  </si>
  <si>
    <t>SOCA-90 - SH1S</t>
  </si>
  <si>
    <t>SH 25: RP 127/7.4 - 127/7.8 Kaimarama Bridge</t>
  </si>
  <si>
    <t>AWT</t>
  </si>
  <si>
    <t>EWAI-82 - SH25</t>
  </si>
  <si>
    <t>NOCA-63 - SH1S</t>
  </si>
  <si>
    <t xml:space="preserve">SH 2: RP 130/8.4 - 130/9.0 </t>
  </si>
  <si>
    <t>BOPW-20 - SH2</t>
  </si>
  <si>
    <t xml:space="preserve">SH 29: RP 21/10.0 - 21/10.8 SH29 Kaimai School </t>
  </si>
  <si>
    <t>BOPW-100 - SH29</t>
  </si>
  <si>
    <t>NZCT-62 - SH99</t>
  </si>
  <si>
    <t>SH 1S: RP 791/3.8 - 791/4.1 Between the two Whitiker Road intersections 8km south of Balclutha</t>
  </si>
  <si>
    <t>COOT-77 - SH1S</t>
  </si>
  <si>
    <t xml:space="preserve">SH 6: RP 196/5.9 - 196/13.5 Tadmor Valley Rd to SH 63 Kawatiri Junction </t>
  </si>
  <si>
    <t>NZCT-8 - SH6</t>
  </si>
  <si>
    <t>NZCT-41 - SH7</t>
  </si>
  <si>
    <t>HAWK-73 - SH5</t>
  </si>
  <si>
    <t>SH 30: RP 110/0.0 - 130/0.0 SH30 from junction with SH1 (Upper Atiamuri) to the intersection with Collier Rd (i.e. RS 110, 115 ,120).  Southwest of Rotorua.</t>
  </si>
  <si>
    <t>BOPE-84 - SH30</t>
  </si>
  <si>
    <t xml:space="preserve">SH 2: RP 962/4.9 - 962/9.8 </t>
  </si>
  <si>
    <t>WELL-84 - SH2</t>
  </si>
  <si>
    <t>SH 77: RP 17/13.4 - 17/16.0 south of Methven</t>
  </si>
  <si>
    <t>SOCA-93 - SH77</t>
  </si>
  <si>
    <t xml:space="preserve">SH 96: RP 50/1.2 - 50/2.4 </t>
  </si>
  <si>
    <t>NZCT-95 - SH96</t>
  </si>
  <si>
    <t>NZCT-68 - SH6</t>
  </si>
  <si>
    <t>SH 1N: RP 373/9.6 - 461/16.1 AMA motorway interchanges</t>
  </si>
  <si>
    <t>AKLS-130 - SH1N</t>
  </si>
  <si>
    <t xml:space="preserve">SH 1S: RP /0.0 - /0.0 </t>
  </si>
  <si>
    <t>NZCT-70 - SH49</t>
  </si>
  <si>
    <t>SH 8: RP 233/12.1 - 233/12.8 Lindis Valley</t>
  </si>
  <si>
    <t>CEOT-82 - SH8</t>
  </si>
  <si>
    <t xml:space="preserve">SH 1S: RP 43/10.0 - 73/17.7 </t>
  </si>
  <si>
    <t>MARL-6 - SH1S</t>
  </si>
  <si>
    <t>SH 96: RP 66/7.1 - 66/7.4 SH96 intersection with the Otautau - Wreys Bush Road</t>
  </si>
  <si>
    <t>SOUT-70 - SH96</t>
  </si>
  <si>
    <t>SH 20: RP 0/8.4 - 0/8.6 SH20 nbd Bader Dr underpass to link into SH20A</t>
  </si>
  <si>
    <t>AKLS-119 - SH20</t>
  </si>
  <si>
    <t>SH 73: RP 191/0.0 - 191/0.1 Taipo River Bridge</t>
  </si>
  <si>
    <t>WECO-33 - SH73</t>
  </si>
  <si>
    <t xml:space="preserve">SH 1S: RP 57/0.0 - 90/0.0 </t>
  </si>
  <si>
    <t>MARL-4 - SH1S</t>
  </si>
  <si>
    <t>SH 53: RP 0/16.6 - 0/1.0 Shoulder widening on inside bend from 0.81 km to 2.07 km (measured from the Martinborough Square). Safety signs before and after the Tauherenikau Bridge (13.26 km from Martinborough). "Safer Cycle Route" signs from SH2 to Rimutaka Cycle Trail and Pass Safely sign at 14.36 Km's from Square.</t>
  </si>
  <si>
    <t>NZCT-42 - SH53</t>
  </si>
  <si>
    <t>SH 2: RP 873/2.9 - 873/8.9 6kms from Opaki-Kaiparoro Road to Masterton, includes both the on-road section with variable shoulder widths as well as a narrow road/rail bridge. Prioritise the Southbound side and anything less than 600mm shoulder.</t>
  </si>
  <si>
    <t>NZCT-73 - SH2</t>
  </si>
  <si>
    <t xml:space="preserve">SH 1S: RP 43/9.9 - 73/0.5 </t>
  </si>
  <si>
    <t>MARL-33 - SH1S</t>
  </si>
  <si>
    <t>SH 6: RP 881/2.5 - 881/4.0 North side of Maungawera Hill, Hawea</t>
  </si>
  <si>
    <t>CEOT-55 - SH6</t>
  </si>
  <si>
    <t>NZCT-66 - SH7</t>
  </si>
  <si>
    <t>NZCT-80 - SH38</t>
  </si>
  <si>
    <t>TARA-17 - SH3</t>
  </si>
  <si>
    <t>SH 8: RP 381/0.6 - 381/1.6 Between Ettrick and Millers Flat.</t>
  </si>
  <si>
    <t>CEOT-63 - SH8</t>
  </si>
  <si>
    <t>SH 2: RP 271/8.8 - 283/2.3 SH2/Tuite Rd Intersection to SH2/Waimana Road intersection</t>
  </si>
  <si>
    <t>BOPE-133 - SH2</t>
  </si>
  <si>
    <t>SH 87: RP 0/10.1 - 0/10.5 Intersection SH87 and Riverside Road east of Outram</t>
  </si>
  <si>
    <t>COOT-7 - SH87</t>
  </si>
  <si>
    <t>SH 8A: RP 15/3.8 - 15/3.9 Red Bridge Luggate</t>
  </si>
  <si>
    <t>CEOT-20 - SH8A</t>
  </si>
  <si>
    <t>NZCT-77 - SH1N</t>
  </si>
  <si>
    <t>NZCT-43 - SH1S</t>
  </si>
  <si>
    <t>SH 73: RP 174/1.7 - 174/2.2 SH7 West of Rocky Creek Bridge, East of Jacksons</t>
  </si>
  <si>
    <t>WECO-51 - SH73</t>
  </si>
  <si>
    <t>SH 30: RP 219/8.2 - 219/8.4 Mill Rd intersection, 1km west of Whakatane urban threshold.</t>
  </si>
  <si>
    <t>BOPE-33 - SH30</t>
  </si>
  <si>
    <t>SH 6: RP 6/3,200.0 - 996/3,920.0 Boyd Road, south of Peninsula Road, Kawarau Falls</t>
  </si>
  <si>
    <t>CEOT-80 - SH6</t>
  </si>
  <si>
    <t>HAWK-79 - SH2</t>
  </si>
  <si>
    <t>SH 5: RP 204/5.5 - 204/9.5 Covers the section from top of Turangakumu Hill to Mohaka hill and includes the summit area at Te Haroto.</t>
  </si>
  <si>
    <t>HAWK-90 - SH5</t>
  </si>
  <si>
    <t>SOUT-64 - SH99</t>
  </si>
  <si>
    <t>SH 1N: RP 215/11.9 - 215/12.0 Curve south of SH1N / Ruapekapeka Road intersection</t>
  </si>
  <si>
    <t>NORT-147 - SH1N</t>
  </si>
  <si>
    <t>SH 12: RP 202/11.0 - 202/12.7 Rural length of SH12 between Maungaturoto East and West townships</t>
  </si>
  <si>
    <t>NORT-142 - SH12</t>
  </si>
  <si>
    <t>SH 1N: RP 0/0.0 - 0/0.0 All State highways.</t>
  </si>
  <si>
    <t>NORT-149 - SH1N</t>
  </si>
  <si>
    <t>SH 1N: RP /0.0 - /0.0 Intersection of SH1N and King Street, north end of the Hikurangi Bypass</t>
  </si>
  <si>
    <t>NORT-153 - SH1N</t>
  </si>
  <si>
    <t>SH 6: RP 351/3.8 - 351/3.8 Narrow Nile River Bridge north of Charleston.</t>
  </si>
  <si>
    <t>NZCT-37 - SH6</t>
  </si>
  <si>
    <t xml:space="preserve">SH 2: RP 533/0.8 - 533/1.2 </t>
  </si>
  <si>
    <t>HAWK-84 - SH2</t>
  </si>
  <si>
    <t>SH 87: RP /0.0 - /0.0 Intersection of SH1 NBD off ramp and SH87 Quarry Road in Mosgiel</t>
  </si>
  <si>
    <t>COOT-92 - SH87</t>
  </si>
  <si>
    <t>NSPK-3 - SH1S</t>
  </si>
  <si>
    <t>SH 16: RP /0.0 - /0.0 Southbound merge at the SH16 / Access Road Intersection.</t>
  </si>
  <si>
    <t>AKLN-65 - SH16</t>
  </si>
  <si>
    <t>SH 6: RP 6/4.3 - 978/4.9 Rock Quarry, adjacent to SH6/Crown Range Rd intersection</t>
  </si>
  <si>
    <t>CEOT-81 - SH6</t>
  </si>
  <si>
    <t>NOCA-82 - SH1S</t>
  </si>
  <si>
    <t>CEWA-155 - SH5</t>
  </si>
  <si>
    <t>SH 6: RP 519/0.2 - 501/18.1 Waitaha River crossing, north of Pukekura.</t>
  </si>
  <si>
    <t>NZCT-63 - SH6</t>
  </si>
  <si>
    <t>SH 30: RP 0/0.0 - 0/0.0 TBA</t>
  </si>
  <si>
    <t>AWPT</t>
  </si>
  <si>
    <t>BOPE-135 - SH30</t>
  </si>
  <si>
    <t xml:space="preserve">SH 5: RP 0/0.0 - 0/0.0 </t>
  </si>
  <si>
    <t>BOPE-143 - SH5</t>
  </si>
  <si>
    <t>SH 3: RP 65/10.3 - 65/11.3 The three pedestrian crossings on SH3 (Carroll St/Te Kumi Rd) in Te Kuiti.</t>
  </si>
  <si>
    <t>WWAS-89 - SH3</t>
  </si>
  <si>
    <t>SH 3: RP 88/10.5 - 88/11.6 The main street (SH3) of Piopio.</t>
  </si>
  <si>
    <t>WWAS-86 - SH3</t>
  </si>
  <si>
    <t>SH 3: RP 10/0.0 - 140/17.2 Intersections with no right turn facilities network wide.</t>
  </si>
  <si>
    <t>WWAS-99 - SH3</t>
  </si>
  <si>
    <t>SH 3: RP 76/1.6 - 76/1.8 Guardrail site on Awakino Hill, immediately to the north of the 50/100 speed threshold.</t>
  </si>
  <si>
    <t>WWAS-93 - SH3</t>
  </si>
  <si>
    <t>SH 1S: RP 920/0.7 - 920/0.7 SH1 east of Isla Street</t>
  </si>
  <si>
    <t>SOUT-82 - SH1S</t>
  </si>
  <si>
    <t>SH 1N: RP 373/9.6 - 461/16.1 SH1 motorway interchanges</t>
  </si>
  <si>
    <t>AKLS-132 - SH1N</t>
  </si>
  <si>
    <t>SH 1N: RP 414/9.1 - 414/10.8 SH1 AHB Movable Lane Barrier guide wire in pavement and bridge joints</t>
  </si>
  <si>
    <t>AKLS-115 - SH1N</t>
  </si>
  <si>
    <t>SH 2: RP /0.0 - /0.0 Intersection of SH2 / Whitmore Road is location within the Ormond Township with a speed limit of 70 km/h, on road section 416</t>
  </si>
  <si>
    <t>GISW-41 - SH2</t>
  </si>
  <si>
    <t>SH 36: RP 4/5.0 - 4/6.0 SH36 Pyes Pa School.</t>
  </si>
  <si>
    <t>BOPW-98 - SH36</t>
  </si>
  <si>
    <t>SH 87: RP 0/1.0 - 0/1.0 Ped crossing point between Bruce Street and Laing Street</t>
  </si>
  <si>
    <t>COOT-30 - SH87</t>
  </si>
  <si>
    <t>SH 12: RP 0/11.0 - 0/11.2 Kaikohe</t>
  </si>
  <si>
    <t>NORT-106 - SH12</t>
  </si>
  <si>
    <t xml:space="preserve">SH 1B: RP 15/1.8 - 15/2.0 </t>
  </si>
  <si>
    <t>WWAN-52 - SH1B</t>
  </si>
  <si>
    <t xml:space="preserve">SH 3: RP 0/3.3 - 0/3.5 </t>
  </si>
  <si>
    <t>WWAN-62 - SH3</t>
  </si>
  <si>
    <t xml:space="preserve">SH 2: RP 0/0.0 - 0/0.0 </t>
  </si>
  <si>
    <t>BOPE-148 - SH2</t>
  </si>
  <si>
    <t xml:space="preserve">SH 6: RP 0/0.0 - 0/0.0 S - SH 6 Fitzherbert Street, Hokitika </t>
  </si>
  <si>
    <t>NSPA-203 - SH6</t>
  </si>
  <si>
    <t xml:space="preserve">SH 35: RP 274/12.1 - 274/12.9 </t>
  </si>
  <si>
    <t>GISN-47 - SH35</t>
  </si>
  <si>
    <t xml:space="preserve">SH 1S: RP 0/0.0 - 0/0.0 S - SH 1 Wairau Road, Picton </t>
  </si>
  <si>
    <t>NSPA-114 - SH1S</t>
  </si>
  <si>
    <t xml:space="preserve">SH 2: RP 0/0.0 - 0/0.0 S - SH 2 Southampton Street, Hastings </t>
  </si>
  <si>
    <t>NSPA-117 - SH2</t>
  </si>
  <si>
    <t xml:space="preserve">SH 1S: RP 0/0.0 - 0/0.0 S - SH 1 Main Road, Clinton </t>
  </si>
  <si>
    <t>NSPA-200 - SH1S</t>
  </si>
  <si>
    <t>SH 1S: RP 0/0.0 - 0/0.0 various</t>
  </si>
  <si>
    <t>SOCA-112 - SH1S</t>
  </si>
  <si>
    <t>SH 1S, 8, 77, 78, 79, 80, 82: RP 0/0.0 - 0/0.0 Various locations. Mainly focused on rural 100km/h sections of SH</t>
  </si>
  <si>
    <t>SOCA-120 - SH1S</t>
  </si>
  <si>
    <t>SOCA-114 - SH1S</t>
  </si>
  <si>
    <t xml:space="preserve">SH 8: RP 73/8.5 - 73/9.2 </t>
  </si>
  <si>
    <t>SOCA-104 - SH8</t>
  </si>
  <si>
    <t>SH 1S: RP 416/12.0 - 430/4.0 Ashburton township</t>
  </si>
  <si>
    <t>SOCA-99 - SH1S</t>
  </si>
  <si>
    <t>SH 2: RP 650/9.3 - 650/9.5 Approach to the Ngaruoro Bridge (6590) clip-on from the current Great Ride trail from the underpass at both ends of the bridge.</t>
  </si>
  <si>
    <t>NZCT-88 - SH2</t>
  </si>
  <si>
    <t>NZCT-91 - SH2</t>
  </si>
  <si>
    <t>SH 2: RP 0/0.0 - 0/0.0 SH2 Pandora Road North, Napier North SR LC Site 88</t>
  </si>
  <si>
    <t>NSPA-41 - SH2</t>
  </si>
  <si>
    <t xml:space="preserve">SH 2: RP 0/0.0 - 0/0.0 S - Victoria Street, Waipawa (SH 2) </t>
  </si>
  <si>
    <t>NSPA-68 - SH2</t>
  </si>
  <si>
    <t xml:space="preserve">SH 2: RP 0/0.0 - 0/0.0 S - Stanley Street, Dannevirke (SH 2) </t>
  </si>
  <si>
    <t>NSPA-69 - SH2</t>
  </si>
  <si>
    <t xml:space="preserve">SH 2: RP 0/0.0 - 0/0.0 S - Waitangi Road, Awatoto (SH2) </t>
  </si>
  <si>
    <t>NSPA-70 - SH2</t>
  </si>
  <si>
    <t xml:space="preserve">SH 2: RP 0/0.0 - 0/0.0 S - Awatoto Road, Awatoto (SH 2) </t>
  </si>
  <si>
    <t>NSPA-94 - SH2</t>
  </si>
  <si>
    <t xml:space="preserve">SH 1S: RP 0/0.0 - 0/0.0 S - Ferry Road, Edendale (SH 1) </t>
  </si>
  <si>
    <t>NSPA-95 - SH1S</t>
  </si>
  <si>
    <t xml:space="preserve">SH 6: RP 0/0.0 - 0/0.0 S - SH6 Arahura, Houhou </t>
  </si>
  <si>
    <t>NSPA-96 - SH6</t>
  </si>
  <si>
    <t>SH 2: RP /0.0 - /0.0 Intersection of SH2 and railway Road - south of Clive</t>
  </si>
  <si>
    <t>HAWK-87 - SH2</t>
  </si>
  <si>
    <t>NZCT-69 - SH30</t>
  </si>
  <si>
    <t>SH 3: RP 65/9.2 - 76/1.8 The 70/100 threshold at the northern entrance to Te Kuiti and the 50/100 threshold at the western entrance to Te Kuiti.</t>
  </si>
  <si>
    <t>WWAS-95 - SH3</t>
  </si>
  <si>
    <t>SH 25: RP 156/13.9 - 156/14.0 Grahams Stream Bridge north of Tairua</t>
  </si>
  <si>
    <t>EWAI-92 - SH25</t>
  </si>
  <si>
    <t>SH 1N: RP 373/9.6 - 461/16.1 AMA</t>
  </si>
  <si>
    <t>AKLS-133 - SH1N</t>
  </si>
  <si>
    <t>SH 5: RP 0/0.0 - 0/0.0 2nd coat seals for the completed 2017-18 minor improvement safety projects, namely SH2 Caverhill to Awaiti Hazard Removal/Protection, SH2 Waimana Rd Intersection Improvement, SH30 Kopeopeo Canal bridge Kerb treatment/Removal, SH30 Tikitere Summit Seal Widening, SH5 Highlands Passing Lane Widening/ Guardrail/ Delineation.</t>
  </si>
  <si>
    <t>BOPE-147 - SH5</t>
  </si>
  <si>
    <t xml:space="preserve">SH 30: RP 0/0.0 - 0/0.0 S - SH 30 Bennydale Road, Kopaki </t>
  </si>
  <si>
    <t>NSPA-118 - SH30</t>
  </si>
  <si>
    <t>SH 50: RP 0/0.0 - 0/0.0 SH2 Pandora Road North, Napier North SR LC Site 88</t>
  </si>
  <si>
    <t>NSPA-42 - SH50</t>
  </si>
  <si>
    <t xml:space="preserve">SH 1S: RP 0/0.0 - 0/0.0 S - SH1 Main Street Roundabout Upside Blenheim </t>
  </si>
  <si>
    <t>NSPA-60 - SH1S</t>
  </si>
  <si>
    <t xml:space="preserve">SH 1S: RP 0/0.0 - 0/0.0 S - Vickerman Street, Grovetown (SH 1) </t>
  </si>
  <si>
    <t>NSPA-61 - SH1S</t>
  </si>
  <si>
    <t>SH 43: RP 0/0.0 - 0/0.0 S - SH 43 Regan Street, Stratford</t>
  </si>
  <si>
    <t>NSPA-166 - SH43</t>
  </si>
  <si>
    <t>SH 50: RP 0/0.0 - 0/0.0 S - SH 50 Taradale Road</t>
  </si>
  <si>
    <t>NSPA-168 - SH50</t>
  </si>
  <si>
    <t xml:space="preserve">SH 1S: RP 0/0.0 - 0/0.0 S - SH1 Bluff Highway, Awarua </t>
  </si>
  <si>
    <t>NSPA-169 - SH1S</t>
  </si>
  <si>
    <t xml:space="preserve">SH 1S: RP 0/0.0 - 0/0.0 S - SH 1 Main Street Roundabout Dn Side, Blenheim </t>
  </si>
  <si>
    <t>NSPA-165 - SH1S</t>
  </si>
  <si>
    <t>SH 93: RP 0/0.0 - 0/0.0 S - SH 93 Bridge Street, Mataura</t>
  </si>
  <si>
    <t>NSPA-113 - SH93</t>
  </si>
  <si>
    <t>SH 2: RP 0/0.0 - 0/0.0 S - SH 2 Ruataniwha Street, Waipukurau</t>
  </si>
  <si>
    <t>NSPA-124 - SH2</t>
  </si>
  <si>
    <t xml:space="preserve">SH 73: RP 0/0.0 - 0/0.0 S - SH 73 McDonalds, Aickens </t>
  </si>
  <si>
    <t>NSPA-129 - SH73</t>
  </si>
  <si>
    <t>S - SH 30 Awakeri, Kawerau SR LC Site 22 (physical)</t>
  </si>
  <si>
    <t xml:space="preserve">SH 30: RP 0/0.0 - 0/0.0 S - SH 30 Awakeri, Kawerau </t>
  </si>
  <si>
    <t>NSPA-135 - SH30</t>
  </si>
  <si>
    <t xml:space="preserve">SH 87: RP 0/0.0 - 0/0.0 S - SH 87 Gordon Road, Dunedin </t>
  </si>
  <si>
    <t>NSPA-136 - SH87</t>
  </si>
  <si>
    <t>S - SH 34 Kawerau Road SR LC Site 27 (physical)</t>
  </si>
  <si>
    <t xml:space="preserve">SH 34: RP 0/0.0 - 0/0.0 S - SH 34 Kawerau Road </t>
  </si>
  <si>
    <t>NSPA-138 - SH34</t>
  </si>
  <si>
    <t xml:space="preserve">SH 7: RP 0/0.0 - 0/0.0 S - SH 7 Waipara Flat Road, Waipara </t>
  </si>
  <si>
    <t>NSPA-148 - SH7</t>
  </si>
  <si>
    <t xml:space="preserve">SH 3A: RP 0/0.0 - 0/0.0 S - SH 3A Rata Street, Inglewood  </t>
  </si>
  <si>
    <t>NSPA-158 - SH3A</t>
  </si>
  <si>
    <t xml:space="preserve">SH 50: RP 0/0.0 - 0/0.0 S - SH 50 Bridge Street South, Napier Port </t>
  </si>
  <si>
    <t>NSPA-179 - SH50</t>
  </si>
  <si>
    <t xml:space="preserve">SH 1S: RP 0/0.0 - 0/0.0 S - SH 1 Severn Street, Oamaru </t>
  </si>
  <si>
    <t>NSPA-185 - SH1S</t>
  </si>
  <si>
    <t xml:space="preserve">SH 2: RP 0/0.0 - 0/0.0 S - SH 2 Pandora Road South, Napier Port </t>
  </si>
  <si>
    <t>NSPA-186 - SH2</t>
  </si>
  <si>
    <t xml:space="preserve">SH 67: RP 0/0.0 - 0/0.0 S - SH67 Fairdown </t>
  </si>
  <si>
    <t>NSPA-187 - SH67</t>
  </si>
  <si>
    <t xml:space="preserve">SH 1S: RP 0/0.0 - 0/0.0 S - SH 1 Clyde Street, Invercargill </t>
  </si>
  <si>
    <t>NSPA-188 - SH1S</t>
  </si>
  <si>
    <t xml:space="preserve">SH 1S: RP 0/0.0 - 0/0.0 S - SH 1 Edendale </t>
  </si>
  <si>
    <t>NSPA-189 - SH1S</t>
  </si>
  <si>
    <t xml:space="preserve">SH 2: RP 0/0.0 - 0/0.0 S - SH 2 Georges Drive, Napier </t>
  </si>
  <si>
    <t>NSPA-195 - SH2</t>
  </si>
  <si>
    <t xml:space="preserve">SH 2: RP 0/0.0 - 0/0.0 S - SH2 McLean Street, Woodville </t>
  </si>
  <si>
    <t>NSPA-196 - SH2</t>
  </si>
  <si>
    <t xml:space="preserve">SH 67: RP 0/0.0 - 0/0.0 S - SH 67 Palmerston Street, Westport </t>
  </si>
  <si>
    <t>NSPA-199 - SH67</t>
  </si>
  <si>
    <t>SH 1S: RP 0/0.0 - 0/0.0 Ross Lane, Blenheim</t>
  </si>
  <si>
    <t>NSPA-34 - SH1S</t>
  </si>
  <si>
    <t>SH 1N: RP 0/0.0 - 0/0.0 Placeholder project</t>
  </si>
  <si>
    <t>WWAN-10 - SH1N</t>
  </si>
  <si>
    <t>SH 8, 8: RP 0/0.0 - 146/7.0 various throughout SCNOC network</t>
  </si>
  <si>
    <t>SOCA-96 - SH8</t>
  </si>
  <si>
    <t>SH 38: RP 0/0.0 - 0/0.0 TBC</t>
  </si>
  <si>
    <t>BOPE-137 - SH38</t>
  </si>
  <si>
    <t>SH 29, 29A, 33, 36: RP 0/0.0 - 0/0.0 The AWT and Rehab sites have not be identified yet.  They will most likely be on rural 100km/h PSL roads.</t>
  </si>
  <si>
    <t>BOPW-105 - SH29</t>
  </si>
  <si>
    <t>SH 3: RP 10/0.0 - 140/17.2 All passing lanes in the network (SH3 and SH4).</t>
  </si>
  <si>
    <t>WWAS-100 - SH3</t>
  </si>
  <si>
    <t>S-All State Highway Curve Signage (design)</t>
  </si>
  <si>
    <t>S-SH1N Hikurangi Bypass ATP</t>
  </si>
  <si>
    <t>S-SH 2,24,25,26,27,29 Signs &amp; Markings</t>
  </si>
  <si>
    <t>S-SH1 Pararore to Ngataki Curve Signage</t>
  </si>
  <si>
    <t>S-SH 1,1B,3,21,23,26 CRS and Advance Design</t>
  </si>
  <si>
    <t>S-SH 27 Centreline ATP</t>
  </si>
  <si>
    <t>S-SH 1,1B,3,21,23,26 Signs &amp; Markings</t>
  </si>
  <si>
    <t xml:space="preserve">S-SH 2 Pekapeka Rd Power Poles Guardrail </t>
  </si>
  <si>
    <t>S-SH6 RS 184/196 ATP</t>
  </si>
  <si>
    <t>S-SH6 Dipton curve improvements</t>
  </si>
  <si>
    <t>S-SH65 Side Protection Section 2 (design)</t>
  </si>
  <si>
    <t>S-SH10 Redwoods Area Roadside Hazard Removal</t>
  </si>
  <si>
    <t>S-SH1N Maromaku Ridge ATP Edgelines</t>
  </si>
  <si>
    <t>S-SH15 Kaikohe Urban Signs and Lines</t>
  </si>
  <si>
    <t>S-SH57 Akers to Eyre Seal Widening (physical)</t>
  </si>
  <si>
    <t>S-SH11 Delineation Improvements</t>
  </si>
  <si>
    <t>S-04002a - SH4 Raurimu Spiral overbridge hazard removal/protection</t>
  </si>
  <si>
    <t>S-SH29 Concrete Barrier Delineation</t>
  </si>
  <si>
    <t>S-30001 - SH30 Mangakino, Hazard protection/removal</t>
  </si>
  <si>
    <t>S-SH56 Campbells Area Deep Drain Protection (physical)</t>
  </si>
  <si>
    <t>S-SH10 Oromahoe to North of Waipapa ATP</t>
  </si>
  <si>
    <t>S-SH12 Wide Edgelines in Targeted Areas</t>
  </si>
  <si>
    <t>S-SCNOC Directional Pavement Arrows</t>
  </si>
  <si>
    <t>S-SH84 Footpath Widening</t>
  </si>
  <si>
    <t>S-SH1 - Kennington Guardrail</t>
  </si>
  <si>
    <t>S-Safety Barrier - Site 2: SH79 Gapes Valley</t>
  </si>
  <si>
    <t>S-SH1 ATP Markings Rolleston to Selwyn River</t>
  </si>
  <si>
    <t>S-SH94 - Balfour Guardrail</t>
  </si>
  <si>
    <t>S-SH1S Blenheim to Seddon ATP</t>
  </si>
  <si>
    <t>S-SH2 South Of Kaiteritahi Bridge (physical)</t>
  </si>
  <si>
    <t>S-SCNOC Speed Management</t>
  </si>
  <si>
    <t>S-SH73 Hoskyns Rd RTB's (physical)</t>
  </si>
  <si>
    <t>S-SH2 Whakamarama Passing Lane Seal Widening</t>
  </si>
  <si>
    <t>S-SH29 Kaimai School Active Warning Sign Enhancements</t>
  </si>
  <si>
    <t>S-SH1 Whitiker Road barrier</t>
  </si>
  <si>
    <t>S-EA Pole Removal - SH77 Reynolds to Dolma</t>
  </si>
  <si>
    <t>S-NZCT-95 - SH96 Bridge over Oreti River, Winton</t>
  </si>
  <si>
    <t>S-SH1S Seddon to Ward Corridor Safety Treatment (design)</t>
  </si>
  <si>
    <t>S-SH20 Bader to SH20A Nbd link</t>
  </si>
  <si>
    <t>S-SH1S Seddon to Ward ATP</t>
  </si>
  <si>
    <t xml:space="preserve">S-SH6 Maungawera Hill Safety Seal Widening </t>
  </si>
  <si>
    <t>S-SH8 Bengerburn Safety Barrier (design)</t>
  </si>
  <si>
    <t>S-SH8A Luggate (Red) Bridge Safety Barrier</t>
  </si>
  <si>
    <t>S-SH6 Boyd Rd AWT</t>
  </si>
  <si>
    <t>S-SH6 Rock Quarry AWT</t>
  </si>
  <si>
    <t>S-SH1 ATP Markings Amberley to SH7</t>
  </si>
  <si>
    <t>S-SH3 Awakino Hill Barrier Replacement</t>
  </si>
  <si>
    <t>S-SH7 Manuka Creek Bridge End Protection</t>
  </si>
  <si>
    <t>S-SH87 Gordon Road Pedestrian Crossing Signals</t>
  </si>
  <si>
    <t>S-SH12 Rankin St - RTB</t>
  </si>
  <si>
    <t>S-SH 3 3067 Ohaupo Road</t>
  </si>
  <si>
    <t>S-National Office Safety Initiatives</t>
  </si>
  <si>
    <t>S-Manawatu Region Wide Enhanced Reflectivity Markings</t>
  </si>
  <si>
    <t>S-SH3 WWS Tree Hazards</t>
  </si>
  <si>
    <t>S-SH3 Taranaki ATP Markings</t>
  </si>
  <si>
    <t>S-SH1N Police Pad Construction 2018/19</t>
  </si>
  <si>
    <t>S-SH 2 Latham St Roundabout - Platforms (design)</t>
  </si>
  <si>
    <t>S-SH2  Bridge Abutment Protection</t>
  </si>
  <si>
    <t>S-SH39 Pirongia Urban Upgrade</t>
  </si>
  <si>
    <t>S-SH1N Wrong Way Driver Prevention 2018/19</t>
  </si>
  <si>
    <t>S-SH2 Wooden Sight Rail Replacement</t>
  </si>
  <si>
    <t>S-SH99 Grindstone slip barrier extension</t>
  </si>
  <si>
    <t>S-SH1S Ascot Park School traffic signals</t>
  </si>
  <si>
    <t>S-SH1S 17/18 ATP Markings North Canterbury</t>
  </si>
  <si>
    <t>S-SH1S SCNOC Hazard Removal Network Wide (design)</t>
  </si>
  <si>
    <t>S-SH8 Safety Barrier - Site 1 Burkes Pass</t>
  </si>
  <si>
    <t>S-SH3 Te Kuiti Threshold Treatments x 2</t>
  </si>
  <si>
    <t>S-SH1N ROR Investigations</t>
  </si>
  <si>
    <t>S-SH1N West Waikato North Stock Underpass</t>
  </si>
  <si>
    <t>S-SH38 Stock Underpass subsidy</t>
  </si>
  <si>
    <t>NORT-163-SH15</t>
  </si>
  <si>
    <t>NZCT-98 - SH30 Rotorua to Bryce Road shoulder widening</t>
  </si>
  <si>
    <t>NZCT-98 - SH30</t>
  </si>
  <si>
    <t>NZCT-79 - SH2</t>
  </si>
  <si>
    <t>SH 5: RP 29/2.0 - 29/2.4 SH5 / Maraeroa Rd and SH5 / Oturoa Rd Intersections</t>
  </si>
  <si>
    <t>BOPE-146 - SH5</t>
  </si>
  <si>
    <t>ww</t>
  </si>
  <si>
    <t>SH</t>
  </si>
  <si>
    <t>Design</t>
  </si>
  <si>
    <t>SH1B RS15 RP 4.06</t>
  </si>
  <si>
    <t>SH1B RS15 RP5.7</t>
  </si>
  <si>
    <t>SH3 RS63 / 1.045</t>
  </si>
  <si>
    <t>SH3 RS103 RP8.96</t>
  </si>
  <si>
    <t>SH3 RS103 RP9.04</t>
  </si>
  <si>
    <t>SH3 RS103 RP6.36</t>
  </si>
  <si>
    <t>SH3 RS103 RP 8.51</t>
  </si>
  <si>
    <t>SH4 RS0 RP13.5</t>
  </si>
  <si>
    <t>SH3, RS158 / 11.785</t>
  </si>
  <si>
    <t>SH3, RS 171 / 1.10</t>
  </si>
  <si>
    <t>SH4, RS45 / 9.32</t>
  </si>
  <si>
    <t>SH43, RS97 / 3.05</t>
  </si>
  <si>
    <t>SH 1 : RP 726/2.800 RHS</t>
  </si>
  <si>
    <t>SH 1 : RP 777/0.175 LHS</t>
  </si>
  <si>
    <t>SH 1 : RP 777/6.500 LHS</t>
  </si>
  <si>
    <t>SH 1 : RP 777/10.380 RHS</t>
  </si>
  <si>
    <t>SH 30 : RP 86/14.800 RHS</t>
  </si>
  <si>
    <t>SH 41 : RP 37/13.220 LHS</t>
  </si>
  <si>
    <t>25A-0008/1.1</t>
  </si>
  <si>
    <t xml:space="preserve">025-0058 / 1.885 </t>
  </si>
  <si>
    <t>026-0017 / 7.244</t>
  </si>
  <si>
    <t>025-0058/0.621</t>
  </si>
  <si>
    <t>SH35 308 / 10830 - 10860</t>
  </si>
  <si>
    <t>SH 35 225 / 11.285</t>
  </si>
  <si>
    <t>SH2 RS390 RP 9.47 - 9.48</t>
  </si>
  <si>
    <t>SH2 RS361 RP8.34 0 8.64</t>
  </si>
  <si>
    <t>SH2 RS390 RP2.00 T0 2.20</t>
  </si>
  <si>
    <t>SH57 RP36/0.57 Tennet Drive</t>
  </si>
  <si>
    <t>SH1 RP0828 / 8.513</t>
  </si>
  <si>
    <t>SH1 RP855/0.910</t>
  </si>
  <si>
    <t>SH4 RS176/4.322</t>
  </si>
  <si>
    <t>SH4 RS188/6.164</t>
  </si>
  <si>
    <t>SH2 RP758/6.624</t>
  </si>
  <si>
    <t>SH57 RS50 / 1.96</t>
  </si>
  <si>
    <t>SH3 RS371 / 12.7</t>
  </si>
  <si>
    <t>SH4 RS188/12.360</t>
  </si>
  <si>
    <t xml:space="preserve">SH2_921_7.50 – 9.10 </t>
  </si>
  <si>
    <t>002-223/3.38-3.4</t>
  </si>
  <si>
    <t>030-147/6.8-7</t>
  </si>
  <si>
    <t>002-334/11.02-11.06</t>
  </si>
  <si>
    <t>030-115/2.03-2.13</t>
  </si>
  <si>
    <t>035-11/4.45-4.5</t>
  </si>
  <si>
    <t>035-49/2.53-2.54</t>
  </si>
  <si>
    <t>005-77/5.75-6.15</t>
  </si>
  <si>
    <t>029A-000-3.30</t>
  </si>
  <si>
    <t>SH2, RS 32 / 1.05 
SH2 / SH 25 roundabout</t>
  </si>
  <si>
    <t xml:space="preserve"> RP 196/1.15</t>
  </si>
  <si>
    <t>RP 225/1.04</t>
  </si>
  <si>
    <t>SH6 RS225/4.82</t>
  </si>
  <si>
    <t>RP 56 / 11.11</t>
  </si>
  <si>
    <t>RP 42 / 2.5 - 42 / 13.129</t>
  </si>
  <si>
    <t>RS 56 / 0.0 - 13.876</t>
  </si>
  <si>
    <t>RS 140, RP 14.642</t>
  </si>
  <si>
    <t>SH7, RS68 / 8.37</t>
  </si>
  <si>
    <t>SH7, RS98 / 5.6</t>
  </si>
  <si>
    <t>SH1S RS303 / 3.58</t>
  </si>
  <si>
    <t>Sh77 RS 53 / 0</t>
  </si>
  <si>
    <t>SH1S RS 462 / 2.36</t>
  </si>
  <si>
    <t>SH1S RS 501 / 2.28</t>
  </si>
  <si>
    <t>SH6 RS 416 / 12.38 (BSN 4284)</t>
  </si>
  <si>
    <t>SH6, RS596 / 0.0</t>
  </si>
  <si>
    <t>SH8: RP 0233 / 5.90 - 6.20 total of 3 sites</t>
  </si>
  <si>
    <t>SH8: RP 0233/6.20</t>
  </si>
  <si>
    <t>SH6: RP 0847/1.34</t>
  </si>
  <si>
    <t>SH6: RP 0828/14180 - 19330</t>
  </si>
  <si>
    <t>SH6: RP 0847/000 - 10371</t>
  </si>
  <si>
    <t>SH6: RP 942 / 9400 - 9530</t>
  </si>
  <si>
    <t>SH6: RP 828/18400-18500</t>
  </si>
  <si>
    <t>SH1 RP 683/4.734-4.802</t>
  </si>
  <si>
    <t xml:space="preserve">SH94 229 / 10.8 - 241 / 1.40: 
RAMM ID 932 &amp; 934
RS229 = 10.8km
RS240 = 1.3km
RS241 = 17.3km
</t>
  </si>
  <si>
    <t xml:space="preserve">SH94 
177 / 2.6-3.6 = RAMM ID 928, 
</t>
  </si>
  <si>
    <t xml:space="preserve">SH94 
177 / 11.4 - 13.4 = RAMM ID 928, 
</t>
  </si>
  <si>
    <t>SH96 30 / 14.42</t>
  </si>
  <si>
    <t>SH74 Main North Rd/Prestons Rd intersection</t>
  </si>
  <si>
    <t>E-CAN-00017</t>
  </si>
  <si>
    <t>01N-0574/3.5</t>
  </si>
  <si>
    <t>E-WKO-00002</t>
  </si>
  <si>
    <t>Dominion road SB onramps</t>
  </si>
  <si>
    <t>E-AKL-00007</t>
  </si>
  <si>
    <t>SH1 Woodend, Pegasus roundabout &amp; Amberley
Woodend: SH1S/311/6
Pegasus roundabout: SH1S/311/4
Amberley: SH1S/284/10.5</t>
  </si>
  <si>
    <t>E-CAN-00030</t>
  </si>
  <si>
    <t>SH1/Havelock St Intersection, Ashburton
SH1-416/14.12</t>
  </si>
  <si>
    <t>E-CAN-00013</t>
  </si>
  <si>
    <t>Site is approximately 3.7 km north of the intersection of McVicar Road and SH5- road id 436 increasing.</t>
  </si>
  <si>
    <t>E-HKB-00001</t>
  </si>
  <si>
    <t>Various highways</t>
  </si>
  <si>
    <t>E-OTA-00001</t>
  </si>
  <si>
    <t>SH73 Darfield, Kirwee &amp; Springfield townships
Darfield: SH73/34/6.5
Kirwee: SH73/15/19
Springfield: SH73/52/11</t>
  </si>
  <si>
    <t>E-CAN-00029</t>
  </si>
  <si>
    <t>Christchurch
SH75 Curletts Rd/Halswell Rd/Hoon Hay Rd intersection
SH75/0/1.4</t>
  </si>
  <si>
    <t>E-CAN-00023</t>
  </si>
  <si>
    <t>SH1 Tinwald</t>
  </si>
  <si>
    <t>E-CAN-00026</t>
  </si>
  <si>
    <t>01N-0554/1.2</t>
  </si>
  <si>
    <t>E-WKO-00016</t>
  </si>
  <si>
    <t>01N-552/1.77</t>
  </si>
  <si>
    <t>E-WKO-00011</t>
  </si>
  <si>
    <t>1. SH1 North (dairy flat) 
2. CMJ northbound
3. SH20/SH20A interchange and SH20A by the Airport Boundary (SH20B/Airport Boundary)
4. Between Hill Road and Alfriston</t>
  </si>
  <si>
    <t>E-AKL-00002</t>
  </si>
  <si>
    <t>Christchurch
SH73 Curletts Rd/Yaldhurst Rd/Peer St</t>
  </si>
  <si>
    <t>E-CAN-00019</t>
  </si>
  <si>
    <t>SH areas along Canterbury &amp; West Coast</t>
  </si>
  <si>
    <t>E-WTC-00002</t>
  </si>
  <si>
    <t>SH1</t>
  </si>
  <si>
    <t>E-WLG-00017</t>
  </si>
  <si>
    <t>Various traffic lighted sections of the Napier city network- Taradale Road/ Georges Drive/ Kennedy Road</t>
  </si>
  <si>
    <t>E-HKB-00004</t>
  </si>
  <si>
    <t>SH1 Ashburton</t>
  </si>
  <si>
    <t>E-CAN-00025</t>
  </si>
  <si>
    <t>E-CAN-00022</t>
  </si>
  <si>
    <t>Symonds St on-ramp, Symonds St/Grafton Intersection</t>
  </si>
  <si>
    <t>E-AKL-00032</t>
  </si>
  <si>
    <t>SH30: RS/RP 147/3.3 Owhata Rd Rndabt</t>
  </si>
  <si>
    <t>E-BOP-00049</t>
  </si>
  <si>
    <t>Timaru
SH1/SH8 Intersection
SH1S/501/0</t>
  </si>
  <si>
    <t>E-CAN-00040</t>
  </si>
  <si>
    <t>Timaru
SH1S/506/0.84</t>
  </si>
  <si>
    <t>E-CAN-00041</t>
  </si>
  <si>
    <t>SH1-430/0.00</t>
  </si>
  <si>
    <t>E-CAN-00014</t>
  </si>
  <si>
    <t>SH6 RP0/1.194 Nelson St</t>
  </si>
  <si>
    <t>E-MBH-00001</t>
  </si>
  <si>
    <t>Hillsborough road SB onramps</t>
  </si>
  <si>
    <t>E-AKL-00011</t>
  </si>
  <si>
    <t>Network wide project</t>
  </si>
  <si>
    <t>E-AKL-00015</t>
  </si>
  <si>
    <t>Christchurch
SH1 Carmen Rd/Waterloo Rd intersection
SH1S/344/2.2</t>
  </si>
  <si>
    <t>E-CAN-00021</t>
  </si>
  <si>
    <t>SH1 Timaru Craigie Ave / College Rd/ Queens St Intersection 
SH1-506/1.68</t>
  </si>
  <si>
    <t>E-CAN-00011</t>
  </si>
  <si>
    <t>SH75</t>
  </si>
  <si>
    <t>E-CAN-00003</t>
  </si>
  <si>
    <t>SH1 -41.29967, 174.78104</t>
  </si>
  <si>
    <t>E-WLG-00028</t>
  </si>
  <si>
    <t>Highbrook Dr South bound</t>
  </si>
  <si>
    <t>E-AKL-00021</t>
  </si>
  <si>
    <t>HB Expressway</t>
  </si>
  <si>
    <t>E-HKB-00003</t>
  </si>
  <si>
    <t>SH1 -41.27729, 174.77295</t>
  </si>
  <si>
    <t>E-WLG-00031</t>
  </si>
  <si>
    <t>01N-0554/2.15</t>
  </si>
  <si>
    <t>E-WKO-00005</t>
  </si>
  <si>
    <t>01N-0557/1.4</t>
  </si>
  <si>
    <t>E-WKO-00006</t>
  </si>
  <si>
    <t>SH1 approx. 1 km before approaching NB Silverdale offramp</t>
  </si>
  <si>
    <t>E-AKL-00020</t>
  </si>
  <si>
    <t>SH 004, RS 148, RoadId 1078, 235m, NZTM 1796392,5633049</t>
  </si>
  <si>
    <t>E-MWT-00005</t>
  </si>
  <si>
    <t>SH29A, RP 0012-W - Barkes Corner Roundabout</t>
  </si>
  <si>
    <t>E-BOP-00041</t>
  </si>
  <si>
    <t>SH1 Tinwald, Graham Street / Agnes St
SH1-430/2.74</t>
  </si>
  <si>
    <t>E-CAN-00012</t>
  </si>
  <si>
    <t>Not Applicable</t>
  </si>
  <si>
    <t>E-NTL-00011</t>
  </si>
  <si>
    <t>SH1 -41.31694, 174.8035 
&amp; SH2 -41.12276, 175.03619</t>
  </si>
  <si>
    <t>E-WLG-00037</t>
  </si>
  <si>
    <t xml:space="preserve">Multiple </t>
  </si>
  <si>
    <t>E-WLG-00035</t>
  </si>
  <si>
    <t>SH1 -41.28892, 174.77153</t>
  </si>
  <si>
    <t>E-WLG-00032</t>
  </si>
  <si>
    <t>SH30: RS/RP 147/0.64 - Te Ngae and Vaughn Road intersection</t>
  </si>
  <si>
    <t>E-BOP-00046</t>
  </si>
  <si>
    <t>SH30: RS/RP 147/9.94 LHS on Rotorua side of SH30/33 junction</t>
  </si>
  <si>
    <t>E-BOP-00048</t>
  </si>
  <si>
    <t>SH1 -41.10582, 174.86814</t>
  </si>
  <si>
    <t>E-WLG-00029</t>
  </si>
  <si>
    <t>01N-0540/6.95</t>
  </si>
  <si>
    <t>E-WKO-00004</t>
  </si>
  <si>
    <t>SH20 WB offramp to Roscommon road left turn slip lane</t>
  </si>
  <si>
    <t>E-AKL-00014</t>
  </si>
  <si>
    <t>Hewletts Rd from Maru St to Aerodrome Rd</t>
  </si>
  <si>
    <t>E-BOP-00017</t>
  </si>
  <si>
    <t>SH1 NB Victoria Park Tunnel and locations up and downstream.</t>
  </si>
  <si>
    <t>E-AKL-00044</t>
  </si>
  <si>
    <t>Hingaia Rd onramp to SH1</t>
  </si>
  <si>
    <t>E-AKL-00012</t>
  </si>
  <si>
    <t>01N-502/14.84</t>
  </si>
  <si>
    <t>E-WKO-00012</t>
  </si>
  <si>
    <t>SH2 RS130/15 to RS130/16</t>
  </si>
  <si>
    <t>E-BOP-00042</t>
  </si>
  <si>
    <t>Awapuni Road</t>
  </si>
  <si>
    <t>E-GIS-00001</t>
  </si>
  <si>
    <t xml:space="preserve">Old Coach Road </t>
  </si>
  <si>
    <t>E-BOP-00044</t>
  </si>
  <si>
    <t>01N-0553/0.35</t>
  </si>
  <si>
    <t>E-WKO-00018</t>
  </si>
  <si>
    <t>E-WLG-00034</t>
  </si>
  <si>
    <t>E-CAN-00010</t>
  </si>
  <si>
    <t>01N-0552/0.4</t>
  </si>
  <si>
    <t>E-WKO-00003</t>
  </si>
  <si>
    <t>SH-1 SB direction before Penrose Road bridge.</t>
  </si>
  <si>
    <t>E-AKL-00003</t>
  </si>
  <si>
    <t>Road ID: 2950</t>
  </si>
  <si>
    <t>E-NTL-00018</t>
  </si>
  <si>
    <t>SH5: RS/RP 54/0.436 on both sides facing each way</t>
  </si>
  <si>
    <t>E-BOP-00084</t>
  </si>
  <si>
    <t>01N-0557/4.5</t>
  </si>
  <si>
    <t>E-WKO-00007</t>
  </si>
  <si>
    <t>R-SH3 Tongaporutu Under-slip 1 (RS158 / 11.785)</t>
  </si>
  <si>
    <t>R-SH3 Tongaporutu Underslip 2 (RS171 / 1.10)</t>
  </si>
  <si>
    <t>R-SH4 Ongarue River slip 2 (RS 45 9.32)</t>
  </si>
  <si>
    <t>R-SH43 Paparata Saddle Underslip 2</t>
  </si>
  <si>
    <t>R-Halletts Bay Lake Scour (# 03)</t>
  </si>
  <si>
    <t>R-Oturere South Erosion</t>
  </si>
  <si>
    <t>R-Waihohonu 2 Erosion (# 11)</t>
  </si>
  <si>
    <t>R-Piripiri 2 Erosion (# 12)</t>
  </si>
  <si>
    <t>R-Ongaroto Marae Scour (# 24)</t>
  </si>
  <si>
    <t>R-Waihi Hill Scour (# 32)</t>
  </si>
  <si>
    <t>R-Puraunui Slumping</t>
  </si>
  <si>
    <t>R-Omawhiti CMA scour (Narrows)</t>
  </si>
  <si>
    <t>R-Dairy Creek CMA scour</t>
  </si>
  <si>
    <t>R-Wainui Drop out</t>
  </si>
  <si>
    <t xml:space="preserve">R-Mangahauini Dropout </t>
  </si>
  <si>
    <t>R-Allens Straight</t>
  </si>
  <si>
    <t>R-Sally's Slump</t>
  </si>
  <si>
    <t>R-Farams North I Subsidence</t>
  </si>
  <si>
    <t>R-SH57 RP36/0.57 Subsidence Tennet Drive</t>
  </si>
  <si>
    <t>R-SH1 Ngawaka South Underslip</t>
  </si>
  <si>
    <t>R-SH1 Culvert 8559 - underslip</t>
  </si>
  <si>
    <t>R-SH4 site 42 Underslip Hapokopoko Curve</t>
  </si>
  <si>
    <t>R-SH4 Site 21.B Underslips forming South Otoko</t>
  </si>
  <si>
    <t>R-Matamau flooding (Design and Build)</t>
  </si>
  <si>
    <t>R-Kai Iwi</t>
  </si>
  <si>
    <t>R-North of Hawkins Rd</t>
  </si>
  <si>
    <t>R-SH2 Rimutaka Hill Rockfall Hazards</t>
  </si>
  <si>
    <t>R-002-223/3.38 LHS - Manawahe Road Slumping</t>
  </si>
  <si>
    <t>R-SH 30 Rotokawa Flooding Issues (030-0147-B/6.80)</t>
  </si>
  <si>
    <t>R-Wairata Drop Structure Underslip (002-334-B/11.02)</t>
  </si>
  <si>
    <t>R-Upper Atiamuri School Tunnel Erosion (030-155-B/2.13)</t>
  </si>
  <si>
    <t>R-Oroi Reserve Stream Scour (035-0011-B/4.45)</t>
  </si>
  <si>
    <t>R-Omaio Underslip (035-0049-B/2.53)</t>
  </si>
  <si>
    <t>R-Waiotapu Rockfall (005-007-B/5.75)</t>
  </si>
  <si>
    <t xml:space="preserve">R- BOP West 029A-000-3.30 Millenium Plateau Underslip </t>
  </si>
  <si>
    <t>R-Hawkes Bay / Napier contingancy</t>
  </si>
  <si>
    <t>R-Northland  contingancy</t>
  </si>
  <si>
    <t>R-SH2 EB Waitakaruru River Slip site -1</t>
  </si>
  <si>
    <t>R-SH6 Hope Saddle Slip</t>
  </si>
  <si>
    <t xml:space="preserve">R-SH6 Coal Creek Bridge Underpinning </t>
  </si>
  <si>
    <t xml:space="preserve">R-SH6 Claybank Creek Scour Protection </t>
  </si>
  <si>
    <t xml:space="preserve">R-SH60 Slump Below Eureka Bend </t>
  </si>
  <si>
    <t>R-SH3, Mokau township slip</t>
  </si>
  <si>
    <t xml:space="preserve">R-Blacks to Camp Creek rockfall barrier </t>
  </si>
  <si>
    <t xml:space="preserve">R-Camp Creek realignment </t>
  </si>
  <si>
    <t xml:space="preserve">R-Bean Bluff Approach </t>
  </si>
  <si>
    <t xml:space="preserve">R-Scrubby Corner </t>
  </si>
  <si>
    <t>R-Windy Point Upper Rockfall</t>
  </si>
  <si>
    <t>R-SH1 Waitati Scour</t>
  </si>
  <si>
    <t>R-SH96 Culvert upsizing to reduce flooding</t>
  </si>
  <si>
    <t>R-R - Contingency National Resilience</t>
  </si>
  <si>
    <t>E-SH1 Permanently Signposted - Pokeno to Piarere</t>
  </si>
  <si>
    <t>E-Queue detection on Dominion SB on-ramps</t>
  </si>
  <si>
    <t>E-SH1 North of Chch Townships PTZ &amp; Webcam Installations</t>
  </si>
  <si>
    <t>E-SH1 Ashburton Havelock St Intersection Improvements</t>
  </si>
  <si>
    <t>E-SH5 Wind Warning system</t>
  </si>
  <si>
    <t>E-Dunedn City Council CCTV Installation Programme</t>
  </si>
  <si>
    <t>E-SH73 West of Chch Townships PTZ &amp; Webcam Installations</t>
  </si>
  <si>
    <t>E-SH1 Tinwald South Approach Queue Detection Installation</t>
  </si>
  <si>
    <t>E-Hamilton Active modes - Gardens</t>
  </si>
  <si>
    <t>E-Signalised Intersection - Kahikatea Drive Extension</t>
  </si>
  <si>
    <t>E-Increased CCTV coverage and level of service on network</t>
  </si>
  <si>
    <t>E-SH73 Curletts Rd/Yaldhurst Rd/Peer St Intersection Layout Improvement</t>
  </si>
  <si>
    <t>E-Canterbury &amp; West Coast TI Webcam Cameras Installation</t>
  </si>
  <si>
    <t>E-Napier Traffic Light Optimisation</t>
  </si>
  <si>
    <t>E-SH30 Owhata Rd roundabout improvements</t>
  </si>
  <si>
    <t>E-SH1/SH8 Timaru Intersection Improvement</t>
  </si>
  <si>
    <t>E-SH1 Theodosia St/Craigie St/North St Intersection Improvement</t>
  </si>
  <si>
    <t>E-SH1 Ashburton Moore St Intersection Improvements</t>
  </si>
  <si>
    <t>E-Queue detection on Hillsborough SB on-ramps</t>
  </si>
  <si>
    <t>E-Parking Areas for Tow Trucks</t>
  </si>
  <si>
    <t>E-SH75 CCTV Camera Installation</t>
  </si>
  <si>
    <t>E-Basin Reserve roundabout</t>
  </si>
  <si>
    <t>E-SH1 Highbrook Road SB Off ramp recovery lane removal</t>
  </si>
  <si>
    <t>E-HB Network Improvement- detection and informing</t>
  </si>
  <si>
    <t>E-SH1 Tinakori Off N/B</t>
  </si>
  <si>
    <t>E-VMS Board - SH 1N Hillcrest Southbound</t>
  </si>
  <si>
    <t>E-VMS Board - SH 1N Tamahere Southbound</t>
  </si>
  <si>
    <t>E-Alternative Route SH16 Silverdale - Wellsford</t>
  </si>
  <si>
    <t>E-VMS - Raetahi, Opiki, Taihape and Woodville, Whanganui</t>
  </si>
  <si>
    <t>E-Barkes Corner Roundabout SH29A Congestion</t>
  </si>
  <si>
    <t>E-Camera on NOC incident vehicle</t>
  </si>
  <si>
    <t xml:space="preserve">E-SH2/SH1 cameras installation </t>
  </si>
  <si>
    <t>E-Vaughn Road detour</t>
  </si>
  <si>
    <t>E-VMS SH30/33</t>
  </si>
  <si>
    <t>E-Paremata roundabout</t>
  </si>
  <si>
    <t xml:space="preserve">E-SH20 WB off ramp to Roscommon Rd Seal widening </t>
  </si>
  <si>
    <t>E-Victoria Park Tunnel Speed Enforcement Trial</t>
  </si>
  <si>
    <t>E-SH1 NB Karaka onramp T2 lane</t>
  </si>
  <si>
    <t>E-SH35 Heavy truck parking off road near Truck stop</t>
  </si>
  <si>
    <t>E-Old Coach Rd - Permanent detour Signage</t>
  </si>
  <si>
    <t>E-Hamilton Active modes - Melville</t>
  </si>
  <si>
    <t xml:space="preserve">E-Traffic Signals UPS </t>
  </si>
  <si>
    <t>E-SH1 Timaru TI Webcam Cameras Installation</t>
  </si>
  <si>
    <t>E-SH1 Penrose Rd SB Shoulder Widening</t>
  </si>
  <si>
    <t>E-VMS SH5/30</t>
  </si>
  <si>
    <t>E-VMS Board - SH 1N Tamahere Northbound</t>
  </si>
  <si>
    <t>R-WWN_SH1B RS15 RP 4.06_Puketaha Road Erosion</t>
  </si>
  <si>
    <t>R-WWN_SH1B_RS15 RP5.7_Telephone Road Erosion</t>
  </si>
  <si>
    <t>R-WWS_SH3 RS103 RP8.96_Mangaotaki South Zone 2a.</t>
  </si>
  <si>
    <t>R-WWS_SH3 RS103 RP9.04 Mangaotaki South Zone 2b.</t>
  </si>
  <si>
    <t>R-WWS_SH3 RS103 RP6.36_MNF4&amp;5</t>
  </si>
  <si>
    <t>R-WWS_SH3 RS103 RP 8.51_MSF2</t>
  </si>
  <si>
    <t>R-WWS_SH4 RS0 RP13.5_Madonna Falls</t>
  </si>
  <si>
    <t xml:space="preserve">R-Moonshine Valley Bridge </t>
  </si>
  <si>
    <t xml:space="preserve">R-NOCA 007-068-8370 Dons Fan River Protection </t>
  </si>
  <si>
    <t xml:space="preserve">R-NOCA 007-098-5600 Boyle River </t>
  </si>
  <si>
    <t xml:space="preserve">R-NOCA 01S-303-03580 Saltwater Creek Flooding </t>
  </si>
  <si>
    <t xml:space="preserve">R-SOCA 01S-462-2360 Rangitata River No.2 Bridge </t>
  </si>
  <si>
    <t xml:space="preserve">R-SOCA 01S-501-2280 Taitarakiki Culvert renewal </t>
  </si>
  <si>
    <t xml:space="preserve">R-WECO - SH6 SH6 Coal Creek Overbridge (RP 416/12.38) – Slope Stability </t>
  </si>
  <si>
    <t xml:space="preserve">R-SH94 3D Photogrammetry of Homer Saddle Slopes </t>
  </si>
  <si>
    <t>R-SH94 Lidar Survey of Milford Road - Site B</t>
  </si>
  <si>
    <t>R-SH94 Lidar Survey of Milford Road - Site A</t>
  </si>
  <si>
    <t>R-Corridor Study - SH6 Sect. 1 Wharf Cr to Boundary Cr</t>
  </si>
  <si>
    <t>R-Corridor Study - SH6 Sect. 2 Boundary Cr to The Neck</t>
  </si>
  <si>
    <t xml:space="preserve">R-WECO - SH6 MacDondals Cr – Stopbank &amp; Rock Spur Repair </t>
  </si>
  <si>
    <t xml:space="preserve">R-NOCA- Rakaia Gorge No.1 Bridge Seismic strengthening </t>
  </si>
  <si>
    <t>R-NOCA-Rakaia Gorge Bridge Load Capacity</t>
  </si>
  <si>
    <t>R-SH60 Takaka Hill Road Resilience Improvements-Site B (RS 56 RP 0.0 - 13.8)</t>
  </si>
  <si>
    <t>R-SH60 Takaka Hill Road Resilience Improvements-Site A (RS 42 RP 0.0 - 13.1)</t>
  </si>
  <si>
    <t xml:space="preserve">R-Kuranui Culvert Scour-Culvert 243 </t>
  </si>
  <si>
    <t>R - Texas Twist/BCT Replacement:SH1N:RP828/14.252</t>
  </si>
  <si>
    <t>R - Texas Twist/BCT Replacement:SH94:RP197/16.18-1.737</t>
  </si>
  <si>
    <t>R - Texas Twist/BCT Replacement:SH94:RP197/5.69-5.72</t>
  </si>
  <si>
    <t>R - Texas Twist/BCT Replacement:SH94:RP241/11.24</t>
  </si>
  <si>
    <t>R - Texas Twist/BCT Replacement:SH35: RP144/0.695</t>
  </si>
  <si>
    <t>R - Texas Twist/BCT Replacement:SH6:RP374/5.934-6.044</t>
  </si>
  <si>
    <t>R - Texas Twist/BCT Replacement:SH6:RP374/6.08-6.11</t>
  </si>
  <si>
    <t>R - Texas Twist/BCT Replacement:SH7:RP224/13.51-13.6</t>
  </si>
  <si>
    <t>R - Texas Twist/BCT Replacement:SH6:RP783/14.365-14.44</t>
  </si>
  <si>
    <t>R - Texas Twist/BCT Replacement:SH6:RP767/11.395-11.05</t>
  </si>
  <si>
    <t>R - Texas Twist/BCT Replacement:SH80:RP17/12.735-12.964</t>
  </si>
  <si>
    <t>R - Texas Twist/BCT Replacement:SH80:RP17/9.267-9.585</t>
  </si>
  <si>
    <t>R - Texas Twist/BCT Replacement:SH80:RP35/13.849-13.849LHS/13.985RHS</t>
  </si>
  <si>
    <t>R - Texas Twist/BCT Replacement:SH80:RP17/8.366-8.847</t>
  </si>
  <si>
    <t>R-Uawa river protection (River erosion)-Site B = RS 263 / 8.89 - Tolaga</t>
  </si>
  <si>
    <t>E-SH74 Main North Rd/Prestons Rd Staggered Ped Crossing</t>
  </si>
  <si>
    <t>E-SH75 Curletts Rd/Halswell Rd/Hoon Hay Rd Int. Improv.</t>
  </si>
  <si>
    <t>E-SH1 Coast Rd to Pukerua Bay short term congestion relief</t>
  </si>
  <si>
    <t>E-SH1 Ashburton North Approach Queue Detection Install.</t>
  </si>
  <si>
    <t>E-SH75 Curletts Rd/Halswell Rd/Hoon Hay Rd Signals Phasing Improv.</t>
  </si>
  <si>
    <t>E-Accessibility &amp; Eff. Optimisation of Symonds St on-ramp</t>
  </si>
  <si>
    <t>E-SH6 mid-block ped. signals at Marlborough Girls College</t>
  </si>
  <si>
    <t>E-SH1 Timaru Craigie Ave/College Rd/Queens St Int. Impr.</t>
  </si>
  <si>
    <t>E-SH1 Carmen Rd/Waterloo Rd Int. Impr.</t>
  </si>
  <si>
    <t>E-SH1 Tinwald Graham St / Agnes St Int. Impr.</t>
  </si>
  <si>
    <t>E-Traffic Signals Ped. Impr.</t>
  </si>
  <si>
    <t>E-SH1 Terrace Tunnel - Auto Queue Warning</t>
  </si>
  <si>
    <t>E-VMS Board - SH 1N Wintec N'bnd</t>
  </si>
  <si>
    <t>E-SH2 Hewletts Road Int. with Aerodrome and Maru</t>
  </si>
  <si>
    <t>E-Walking impr. - SH 1N Huntly Rest Area</t>
  </si>
  <si>
    <t xml:space="preserve">E-SH2 Eastbound Clarke Rd to Wairoa Bridge </t>
  </si>
  <si>
    <t>E-Waikato E'way &amp; Hamilton Urban Network Monitoring</t>
  </si>
  <si>
    <t>E-SH1 / North Rd(Kaitaia) - Int. Impr. - Priority Change</t>
  </si>
  <si>
    <t>S-SH16 Access Road SBND Merge Impr.(design)</t>
  </si>
  <si>
    <t>S-SH16 Curves West of Abel Rd Safety Impr.</t>
  </si>
  <si>
    <t>S-SH15 Salle Road Int. Impr.</t>
  </si>
  <si>
    <t>S-SH16 Kaukapakapa-Wellsford Seal Widening</t>
  </si>
  <si>
    <t>S-SH1S Vulnerable user impr.(design)</t>
  </si>
  <si>
    <t>S-SH1N AHB MLB guide wire/bridge joints motorcycle safety impr.</t>
  </si>
  <si>
    <t>S-SH1N Nbd link from SH2 motorcycle barrier impr.</t>
  </si>
  <si>
    <t>S-SH 2 Steen Road Curve Safety Impr.</t>
  </si>
  <si>
    <t>S-NZCT-50-SH16-Helensville-Auckland NW Cycle Path invest(design)</t>
  </si>
  <si>
    <t>S-SH30 Awakeri to Whakatane ATP Appl.</t>
  </si>
  <si>
    <t>S-SH30 Rotoma hill eastern curves impr.</t>
  </si>
  <si>
    <t>S-SH2 Awakeri to Station Rd curve impr. (physical)</t>
  </si>
  <si>
    <t>S-SH36 Hamurana to Ngongotaha OOCC Delineation Impr (design)</t>
  </si>
  <si>
    <t>S-SH 5 Malfroy Rd Signalised Int. Ped. Impr.</t>
  </si>
  <si>
    <t>S-SH30 2018/19 AWPT Associated Impr.</t>
  </si>
  <si>
    <t>S-SH30 Atiamuri-Collier Rd Hazard Protection (design)</t>
  </si>
  <si>
    <t>S-SH30 Bryce Rd to Justice Cr TLHS Should Widen (Cyclists) (design)</t>
  </si>
  <si>
    <t>S-SH2 Stoney Creek/Factory Rd Impr.(physical)</t>
  </si>
  <si>
    <t>SH5 Maraeroa Rd - Oturoa Rd Int. Impr. (physical)</t>
  </si>
  <si>
    <t>S-SH2 Tuite Rd to Waimana Rd Delineation and OOCC Impr.(design)</t>
  </si>
  <si>
    <t xml:space="preserve">S-SH5 2018/19 Reseal Associated Imp. </t>
  </si>
  <si>
    <t>S-SH30 -Mill Rd Int., Whakatane (physical)</t>
  </si>
  <si>
    <t>S-SH36 Pyes Pa School Speed Management/ Parking Improvements (design)</t>
  </si>
  <si>
    <t>S-SH29 Tauriko Speed Management Impr. (design)</t>
  </si>
  <si>
    <t xml:space="preserve">S-SH2 Snodgrass Rd to Te Puna Speed Management Impr. </t>
  </si>
  <si>
    <t>S-SH2 Te Puna to Bethlehem Speed Management Impr. (design)</t>
  </si>
  <si>
    <t xml:space="preserve">S-SH2 Plummers Pt / Barret Rd Int. Speed Management Impr. </t>
  </si>
  <si>
    <t>S-Bay of Plenty West 2018-19 AWT/Rehabs: ass. safety impr.</t>
  </si>
  <si>
    <t xml:space="preserve">S-NZCT-80-Te Ara Ahi-Waimangu-Waiotapu, SH38 Okaro Rd to SH5 </t>
  </si>
  <si>
    <t>S-NZCT-83-SH2 Waihi (Hauraki RT) to Waihi Beach (design)</t>
  </si>
  <si>
    <t>S-NZCT-85-SH38 Lake Waikaremoana - Te Ara Ahi-Murapara (design)</t>
  </si>
  <si>
    <t>S-NZCT-87-SH2 Wairoa Rd to Bethlehem (Tauranga) alt. cycling route (des)</t>
  </si>
  <si>
    <t>S-SH73 Yaldhurst Rd / Withells Rd Traffic Signals (design)</t>
  </si>
  <si>
    <t>S-SH1 Main South Rd Hornby Hub Ped X-ing Impr.</t>
  </si>
  <si>
    <t>S-SH1S 18/19 Safety Impr. at AWT Sites North Cant.</t>
  </si>
  <si>
    <t>S - SH 7 Waipara Flat Rd, Waipara SR LC Site 34 (phys)</t>
  </si>
  <si>
    <t>S-NZCT-41 - SH7 Hurunui Village/ Bridge - Hurunui Heartland Ride</t>
  </si>
  <si>
    <t>S-NZCT-66-SH7 Culverden- Hanmer Springs potential H'land ride (des)</t>
  </si>
  <si>
    <t>S-SH1 Winchester - Speed Threshold Impr.</t>
  </si>
  <si>
    <t>S-SH8 SCNOC Rest Area Assessment/ Upgrade (design)</t>
  </si>
  <si>
    <t>S-SH1S SCNOC Ped.Facility Impr. - Ashburton (design)</t>
  </si>
  <si>
    <t>S-SH1S Ped. Facility Impr. - Timaru (design)</t>
  </si>
  <si>
    <t>S-SH1S SCNOC AWPT Safety Impr. (design)</t>
  </si>
  <si>
    <t>S-SH35 AP-Shoulder Widening at Site with Crash History</t>
  </si>
  <si>
    <t>S-SH35 ATP Markers, Tolaga Bay to Gisborne</t>
  </si>
  <si>
    <t>S-SH35 AWT/Rehabs safety impr. placeholder</t>
  </si>
  <si>
    <t>S-SH2 / Whitmore Rd Int. Impr. (physical)</t>
  </si>
  <si>
    <t>S-SH Bridge Abutment Protection</t>
  </si>
  <si>
    <t>S-SH2 / Railway Rd int. impr. (design)</t>
  </si>
  <si>
    <t>S-SH5 Te Haroto Realignment Invest. (des)</t>
  </si>
  <si>
    <t>S-SH 2 Southampton St, Hastings SR LC Site 13 (phys)</t>
  </si>
  <si>
    <t>S - SH 2 Ruataniwha St, Waipukurau SR LC Site 16 (phys)</t>
  </si>
  <si>
    <t>S - SH 50 Taradale Rd SR LC 48 (physical)</t>
  </si>
  <si>
    <t>S - SH 2 Pandora Road Sth, Napier Port SR LC Site 65 (phys)</t>
  </si>
  <si>
    <t>S - SH 2 Georges Dr, Napier SR LC Site 69 (phys)</t>
  </si>
  <si>
    <t>S-SH2 Pandora Rd Nth, Napier Nth SR LC Site 88 (phys)</t>
  </si>
  <si>
    <t>S - SH50 Bridge St Nth, Napier Port SR LC Site 89 (phys)</t>
  </si>
  <si>
    <t>S - Victoria St, Waipawa (SH 2) SR LC Site 111  (physl)</t>
  </si>
  <si>
    <t>S - Waitangi Rd, Awatoto (SH2) SR LC Site 114 (phys)</t>
  </si>
  <si>
    <t>S - Awatoto Rd, Awatoto (SH 2) SR LC Site 124  (phys)</t>
  </si>
  <si>
    <t xml:space="preserve">S-NZCT-88-SH2 Rd crossing at Hohepa Br north of Clive, existing Great Ride </t>
  </si>
  <si>
    <t xml:space="preserve">S-NZCT-91-SH2 Clive River underpass connections, HB existing great Ride </t>
  </si>
  <si>
    <t>S-SH2 Pahiatua Nth Seal Widening/ Clearzone (phys)</t>
  </si>
  <si>
    <t>S-SH56 Himatangi Int- Karere Rd Deep Drain Protection (phys)</t>
  </si>
  <si>
    <t>S - SH2 McLean St, Woodville SR LC Site 70 (phys)</t>
  </si>
  <si>
    <t>S - Stanley St, Dannevirke (SH 2) SR LC Site 112 (phys)</t>
  </si>
  <si>
    <t>S- SH1N NZCT-24 Nth of Taihape by sawmill entrance (Manawatu) (phys)</t>
  </si>
  <si>
    <t>S-NZCT-3 SH1N Taihape to Utiku (Manawatu_Wanganui)  (phys)</t>
  </si>
  <si>
    <t>S-SH1S Tetley Brook to Bdy Delineation/Signage Rationalisation</t>
  </si>
  <si>
    <t>S-SH 1 Wairau Rd, Picton SR LC Site 9 (phys)</t>
  </si>
  <si>
    <t>S - SH 1 Main St Roundabout Dn Side, Blenheim SR LC Site 54 (phys)</t>
  </si>
  <si>
    <t>S - Ross Lane, Blenheim (SH 1) SR LC Site 87 (phys)</t>
  </si>
  <si>
    <t>S - SH1 Main St Roundabout Upside Blenheim SR LC Site 99 (phys)</t>
  </si>
  <si>
    <t>S - SH1S Vickerman St, Grovetown (SH 1) SR LC Site 106 (phys)</t>
  </si>
  <si>
    <t>S-NZCT- 43 - SH1 Picton to Koromiko Planned Heartland (des)</t>
  </si>
  <si>
    <t xml:space="preserve">S-NZCT- 44 -SH1S Tuamarina-Spring Cr (Picton-Blenheim potential Heartland Ride) </t>
  </si>
  <si>
    <t>S-SH1N Rural School Infrastructure Impr.- Tranche 2 (des)</t>
  </si>
  <si>
    <t>S-SH12 West of Maungaturoto Signage Impr.</t>
  </si>
  <si>
    <t>S-SH1N King Street Int. Impr.</t>
  </si>
  <si>
    <t>S-SH1N Bulman Rd Int. Flaglighting</t>
  </si>
  <si>
    <t>S-SH14 Otuhi Rd to Bob Taylor Rd Signage Upgrade</t>
  </si>
  <si>
    <t>S-SH1N Curve Nth Kaiwaka Seal Widening</t>
  </si>
  <si>
    <t>S-SH6/8 Central Otago Motorcycle Safety Impr.</t>
  </si>
  <si>
    <t>S-SH8 Timburn Curve Impr. - Design (des)</t>
  </si>
  <si>
    <t xml:space="preserve">S-SH87 Riverside Rd Int. Impr. </t>
  </si>
  <si>
    <t xml:space="preserve">S-SH87 Mosgiel SH1 NBD off ramp Int. Impr. </t>
  </si>
  <si>
    <t>S - SH 87 Gordon Rd, Dunedin SR LC Site 23 (phys)</t>
  </si>
  <si>
    <t>S - SH 1 Severn St, Oamaru SR LC 64 (phys)</t>
  </si>
  <si>
    <t>S - SH 1 Main Rd, Clinton SR LC Site 44 (phys)</t>
  </si>
  <si>
    <t>S-SH1S KiwiRail road/ rail level Xing-Oamaru/ Maheno (Otago)</t>
  </si>
  <si>
    <t xml:space="preserve">S-NZCT-58-SH8 Lawrence to Clarksville Jnt, Heartland Ride </t>
  </si>
  <si>
    <t>S - SH 93 Bridge St, Mataura SR LC 8 (phys)</t>
  </si>
  <si>
    <t>S - SH1 Bluff Highway, Awarua SR LC Site 53 (phys)</t>
  </si>
  <si>
    <t>S - SH 1 Clyde Street, Invercargill SR LC 67 (phys)</t>
  </si>
  <si>
    <t>S - SH 1 Edendale SR LC 68 (phys)</t>
  </si>
  <si>
    <t>S - Ferry Rd, Edendale (SH 1) SR LC Site 126 (phys)</t>
  </si>
  <si>
    <t xml:space="preserve">S-SH96 Otautau - Wreys Bush Rd int. </t>
  </si>
  <si>
    <t>S - SH 3A Rata St, Inglewood  SR LC 43 (phys)</t>
  </si>
  <si>
    <t>S - SH 43 Regan St, Stratford SR LC 45 (phys)</t>
  </si>
  <si>
    <t xml:space="preserve">S-SH 43 Whangamomona-Taumarunui Curve Signs Impr. </t>
  </si>
  <si>
    <t>S-SH 44 Pedestrian Zebra X-ings Review</t>
  </si>
  <si>
    <t xml:space="preserve">S-Regan St (SH 43) Juliet/ Orlando Cross Rds Throat Islands </t>
  </si>
  <si>
    <t>S-SH6 RS 255 Safety Impr. (design)</t>
  </si>
  <si>
    <t xml:space="preserve">S-SH5 Fitzgerald Glade East Curve Safety Impr. </t>
  </si>
  <si>
    <t>S-1N013 - SH1N Waimarino-Waiotaka Straight Rd Safety Impr.</t>
  </si>
  <si>
    <t>S-32001 - SH32 Whakamaru Minor Safety Impr.</t>
  </si>
  <si>
    <t xml:space="preserve">S-SH 25 Grahams Stream Tairua Footbridge </t>
  </si>
  <si>
    <t>S-SH 2,24,25,26,27,29 CRS and Advance Des</t>
  </si>
  <si>
    <t>S-SH 27 Firth Street Safety Impr.</t>
  </si>
  <si>
    <t>S-SH 25 Thames Coast 3 Bridges Guardrail</t>
  </si>
  <si>
    <t xml:space="preserve">S-SH 27 Matamata Ped Impr. </t>
  </si>
  <si>
    <t>S-SH 27/29 Hinuera Int. Traffic Island</t>
  </si>
  <si>
    <t xml:space="preserve">S-SH 25 Kaimarama Bridge AWT Safety Impr. </t>
  </si>
  <si>
    <t>S - SH 30 Bennydale Rd, Kopaki SR LC Site 15 (phys)</t>
  </si>
  <si>
    <t>S-NZCT-70-SH49 OTT Trail Rangataua-Whangaehu Valley Rd Heartland Ride</t>
  </si>
  <si>
    <t xml:space="preserve">S-NZCT-76-SH1 Waikato River to Rotorua (Atiamuri to Dam) planned Heartland Ride </t>
  </si>
  <si>
    <t>S-NZCT-77-SH1 &amp; SH5 Tuakau Rd (Te Ara Ahi)-Taupo planned Heartland Ride(des)</t>
  </si>
  <si>
    <t>S-SH 1B Puketaha Rd/Taylor Rd Int. Sight Lines</t>
  </si>
  <si>
    <t>S-SH 23 Karakariki Rd to Deviation Summit Barriers</t>
  </si>
  <si>
    <t>S-SH 1 Foreman Rd to Crawford St Median Barrier</t>
  </si>
  <si>
    <t>S-SH 1 Wairere Dr to Foreman Rd Median Barrier</t>
  </si>
  <si>
    <t xml:space="preserve">S-SH 23-39 Whatawhata Int.  SID Signs </t>
  </si>
  <si>
    <t xml:space="preserve">S-SH3 Piopio Ped.Safety Impr. </t>
  </si>
  <si>
    <t>S-SH3 Te Kuiti Ped Crossing Upgrades</t>
  </si>
  <si>
    <t xml:space="preserve">S-SH39/31/37 SIgnage Impr. </t>
  </si>
  <si>
    <t>S-SH3 Right Turn Bay Prioritisation (des)</t>
  </si>
  <si>
    <t>S-SH3 WWS passing lane upgrades (des)</t>
  </si>
  <si>
    <t>S-NZCT-92 - SH2 Nguaranga to Owen St safety impr.</t>
  </si>
  <si>
    <t>S-SH2 Masterton Urban Area Int. Impr. (phys)</t>
  </si>
  <si>
    <t>S-SH58 Whitby Int. Impr. (physical)</t>
  </si>
  <si>
    <t>S-SH53 Bidwells Cutting Int Impr (physical)</t>
  </si>
  <si>
    <t>S-SH2 Liverton Rd Int. Impr. (physical)</t>
  </si>
  <si>
    <t>S - SH 73 McDonalds, Aickens SR LC 20 (phys)</t>
  </si>
  <si>
    <t>S - SH67 Fairdown SR LC  Site 66 (phys)</t>
  </si>
  <si>
    <t>S-SH2 Mt Bruce to Masterton Side Protection (phys)</t>
  </si>
  <si>
    <t>S - SH 67 Palmerston St, Westport SR LC Site 84 (phys)</t>
  </si>
  <si>
    <t>S-SH 6 Fitzherbert St, Hokitika SR LC Site 57 (phys)</t>
  </si>
  <si>
    <t>S - SH6 Arahura, Houhou SR LC Site 128 (phys)</t>
  </si>
  <si>
    <t>S-NZCT-37-SH6 Charlston Nile River Br X-ing, linking the Kawatiri Trail</t>
  </si>
  <si>
    <t xml:space="preserve">S-NZCT-63-SH6 Ross-Fox Glacier br opt. on exist. Heartland Ride </t>
  </si>
  <si>
    <t xml:space="preserve">S-NZCT-68-SH6 Taylorville- Greymouth planned Heartland Ride </t>
  </si>
  <si>
    <t>S-Region 12 WC Motorcycle Safety Strategy (phys)</t>
  </si>
  <si>
    <t>S-SH 69 Inangahua Junct. - Reefton Route Delineat. Impr.</t>
  </si>
  <si>
    <t>S-SH67 Westport to Mohikinui Route Delin. Impr.</t>
  </si>
  <si>
    <t>S-SH73 Taipo River Br Guardrail (design)</t>
  </si>
  <si>
    <t>S-SH73 Nellies Cr Stage 2 AWT Seal Widening</t>
  </si>
  <si>
    <t>S-SH6 - Manakaiaua River Single Lane Br Handrail Replacement</t>
  </si>
  <si>
    <t>S-SH2 KGB to Dowse Side Protection (phys)</t>
  </si>
  <si>
    <t>S-SH2 Gilberts Rd-Te Marua Hazard Protection/removal (phys)</t>
  </si>
  <si>
    <t>S-SH2 Petone- Ngauranga Hazard Prot. Sect. 2 (phys)</t>
  </si>
  <si>
    <t>S-SH2 Silverstream- KGB Side Prot. (physical)</t>
  </si>
  <si>
    <t>S-SH1N speed limit consultation and signage</t>
  </si>
  <si>
    <t xml:space="preserve">S-NZCT-73-SH2 Opaki- Masterton Heartland Ride </t>
  </si>
  <si>
    <t xml:space="preserve">S-NZCT-42-SH53 Martinborough-Featherston Shoulder Impr. </t>
  </si>
  <si>
    <t>S-SH 30 RS 47 Wide Structured Edgeline</t>
  </si>
  <si>
    <t>S-NZCT-75-SH29 Hauraki RT-Horohoro (Waikato RT) (design)</t>
  </si>
  <si>
    <t xml:space="preserve">S-NZCT-69-SH30 Waikato RT - Great Ride </t>
  </si>
  <si>
    <t>S-SH1N Putaruru Urban Speed Manage/Ped.&amp;Cyclist Safety Impr. (des)</t>
  </si>
  <si>
    <t>S-SH1N: OOCC Delin/ Shoulder Impr.</t>
  </si>
  <si>
    <t>S-SH1N Duck Pond Bends Delin. Enhancements</t>
  </si>
  <si>
    <t>S-Tirau to SH5 Roundabout Speed Manage/ Delineation</t>
  </si>
  <si>
    <t>S-SH6 Spooners/Doctors Cr Ice Warning Signs</t>
  </si>
  <si>
    <t>S-SH60 Speed Management Guide Consultation/ Signage</t>
  </si>
  <si>
    <t>S-NZCT-8-SH6 Tadmor Valley Rd to Kawatiri Junc (Tasman) (phys)</t>
  </si>
  <si>
    <t>S-SH 45 Scott RTB (physical)</t>
  </si>
  <si>
    <t>S-SH 3 Dudley Rd Int. and approach Impr. (phys)</t>
  </si>
  <si>
    <t>S-NZCT-62-SH99 Wallacetown-Steel Rd (sect. of Heartland Ride)</t>
  </si>
  <si>
    <t>S-SH12 Paparoa-Maungaturoto Stat-Curve signage review, wide ELs hazard removal</t>
  </si>
  <si>
    <t>S-SH10 Nth of Waiare Rd Roadside Hazard Protection</t>
  </si>
  <si>
    <t>S-SH1N Sth of Callaghans Rd Guardrail Ext.</t>
  </si>
  <si>
    <t>S-SH1N Sth of Ruapekapeka Rd Seal Widening</t>
  </si>
  <si>
    <t>S-SH6 Speed Limit consult/signage</t>
  </si>
  <si>
    <t>S-SH Speed limit consultation/ signage</t>
  </si>
  <si>
    <t>S-SH3 Palmerston Nth Int. Crash Invest/Des (physical)</t>
  </si>
  <si>
    <t>S-SH56 Karere Rd FCR Site RTB/Clearzone (phys)</t>
  </si>
  <si>
    <t>S - SH 50 Bridge Street Sth, Napier Port SR LC Site 63 (physical)</t>
  </si>
  <si>
    <t>S-SH2 Wairoa Pedestrian X-ings (physical)</t>
  </si>
  <si>
    <t>S-SH5 ATP Installation Hawkes Bay (phys)</t>
  </si>
  <si>
    <t>S-SH75 Summit Rd to Barrys Bay Delin. Impr.</t>
  </si>
  <si>
    <t xml:space="preserve">S-SH75 Little River to Summit Rd Delin. Impr. </t>
  </si>
  <si>
    <t xml:space="preserve">S-SH1S Ped. Impr. at Signalised Int. </t>
  </si>
  <si>
    <t xml:space="preserve">S-SH75 Tai-Tapu to Little River Delin. Impr. </t>
  </si>
  <si>
    <t xml:space="preserve">S-NZCT-79-SH2 Motu Trails to Whakatane Great Ride ext. </t>
  </si>
  <si>
    <t>S-SH5 BOPE 2nd Coat Seals (17/18)</t>
  </si>
  <si>
    <t>Safety project</t>
  </si>
  <si>
    <t>Efficiency project</t>
  </si>
  <si>
    <t>Resilience project</t>
  </si>
  <si>
    <t>Activity</t>
  </si>
  <si>
    <t xml:space="preserve">SH 2: RP 294/4.7 - 283/2.3 Likely contribution from NZTA to the Great Ride </t>
  </si>
  <si>
    <t xml:space="preserve">SH 38: RP 0/0.0 - 0/1.2 Along SH38 on Okaro Road to the junction with SH5. </t>
  </si>
  <si>
    <t xml:space="preserve">SH 2: RP 93/0.5 - 93/2.5 From the Southern end of Waihi out to Waihi Beach. </t>
  </si>
  <si>
    <t>SH 38: RP 0/1.3 - 17/19.0 From northern end where SH38 begins just north of Waiotapu through to Murapara. on the prioritised sections.</t>
  </si>
  <si>
    <t xml:space="preserve">SH 30: RP 131/6.9 - 131/11.4 RS131 6938m-9426m has 0.1-0.3m shoulder on both sides - needs widening. </t>
  </si>
  <si>
    <t xml:space="preserve">SH 1S: RP 284/0.8 - 284/4.6 Between Amberley and turn off to SH7 </t>
  </si>
  <si>
    <t xml:space="preserve">SH 75: RP 14/0.7 - 35/16.0 </t>
  </si>
  <si>
    <t xml:space="preserve">SH 1S: RP /0.0 - /0.0 Preliminary analysis has identified SH1 Brougham / Selwyn, SH74 Main North Road / Northcote Road, SH76 Brougham / Colombo as high ped crash rate intersections (based on 10 year data). </t>
  </si>
  <si>
    <t xml:space="preserve">SH 1S: RP 365/5.0 - 365/15.0 South of Rolleston to Selwyn River </t>
  </si>
  <si>
    <t xml:space="preserve">SH 1S: RP 0/0.0 - 0/0.0 Sites are unknown at this stage (progressing with AWT programme). </t>
  </si>
  <si>
    <t xml:space="preserve">SH 7: RP 16/9.5 - 28/0.7 3.2km section of road heading north from the intersection of SH7 &amp; Medbury Road to the northern side of the Hurunui River over bridge 280 on SH7. </t>
  </si>
  <si>
    <t xml:space="preserve">SH 7: RP 58/9.4 - 44/9.9 </t>
  </si>
  <si>
    <t xml:space="preserve">SH 35: RP 274/1.5 - 308/11.6 </t>
  </si>
  <si>
    <t xml:space="preserve">SH35 263 / 8890 - 8165 (Effected area)
</t>
  </si>
  <si>
    <t xml:space="preserve">SH 2: RP /0.0 - /0.0 4 leg roundabout - Georges Drive (SH 2) and Latham Street </t>
  </si>
  <si>
    <t xml:space="preserve">SH 5: RP 190/0.0 - 249/12.3 </t>
  </si>
  <si>
    <t>SH 2: RP 608/0.0 - 608/12.0 Targeting various locations over the entire rural HB State Highway network</t>
  </si>
  <si>
    <t xml:space="preserve">SH 2: RP 661/0.2 - 661/0.5 SH2 Bridge at Clive over river, particularly at the Southern end of the bridge where the gradient is steep and the surface rough and slippery as well as the underpass flooding regularly. </t>
  </si>
  <si>
    <t xml:space="preserve">SH 2: RP 808/5.0 - 808/13.0 Just North of Pahiatua town on SH2 </t>
  </si>
  <si>
    <t xml:space="preserve">SH 56: RP 11/1.3 - 11/3.8 </t>
  </si>
  <si>
    <t xml:space="preserve">SH 1S: RP 0/2.0 - 0/5.6 On the East side of SH1  South of Picton. </t>
  </si>
  <si>
    <t>SH 1S: RP 18/2.8 - 18/4.3 South of Picton the section of SH1 from Tuamarina to Spring Creek.</t>
  </si>
  <si>
    <t xml:space="preserve">SH 11: RP 0/2.6 - 14/5.2 Curvilinear rural section of SH11, north of Kawakawa and between Paihia and Haruru.  </t>
  </si>
  <si>
    <t xml:space="preserve">SH 6, 8: RP 217/0.0 - 417/0.0 High risk Locations identified Include 1) SH6 The Neck (north of Hawea); 2) SH6 Halfway Bay (between Frankton and Kingston); 3) SH6 Lindis Valley. </t>
  </si>
  <si>
    <t xml:space="preserve">SH 8: RP 417/10.0 - 444/15.0 </t>
  </si>
  <si>
    <t xml:space="preserve">SH 99: RP 0/1.5 - 0/4.8 Investigate route </t>
  </si>
  <si>
    <t xml:space="preserve">SH 99: RP 60/4.9 - 60/5.0 </t>
  </si>
  <si>
    <t>E - Contingency National Efficiency</t>
  </si>
  <si>
    <t xml:space="preserve">SH 3: RP 218/0.3 - 352/7.7 </t>
  </si>
  <si>
    <t xml:space="preserve">SH 43: RP 57/6.3 - 130/18.6 SH 43 </t>
  </si>
  <si>
    <t xml:space="preserve">SH 43: RP /0.0 - /0.0 Throat islands at Juliet St (RP 0.11 with AADT 1316) and Orlando St (RP 0.23 with AADT 1085) with New World supermarket on the corner. </t>
  </si>
  <si>
    <t xml:space="preserve">SH 3: RP /0.0 - /0.0 </t>
  </si>
  <si>
    <t xml:space="preserve">SH 1N: RP 605/0.0 - 777/0.0 </t>
  </si>
  <si>
    <t xml:space="preserve">SH 1N: RP 607/6.1 - 613/2.5 </t>
  </si>
  <si>
    <t xml:space="preserve">SH 30: RP 86/4.6 - 86/6.5 </t>
  </si>
  <si>
    <t xml:space="preserve">SH 49: RP 11/5.2 - 11/8.4 </t>
  </si>
  <si>
    <t xml:space="preserve">SH 29: RP 61/4.0 - 594/1.0 </t>
  </si>
  <si>
    <t xml:space="preserve">SH 1N: RP 664/1.7 - 664/3.6 </t>
  </si>
  <si>
    <t xml:space="preserve">SH 1N: RP 77/21.7 - 111/13.6 </t>
  </si>
  <si>
    <t xml:space="preserve">SH 1N: RP 477/0.0 - 591/1.5 </t>
  </si>
  <si>
    <t xml:space="preserve">SH 2: RP 1209/0.3 - 962/4.4 </t>
  </si>
  <si>
    <t xml:space="preserve">SH 6: RP 416/13.3 - 416/11.5 </t>
  </si>
  <si>
    <t>R-WWS SH3 RP63-1 Big Apple Slump</t>
  </si>
  <si>
    <t>SBND</t>
  </si>
  <si>
    <t>Southbound</t>
  </si>
  <si>
    <t>Abrreviation</t>
  </si>
  <si>
    <t>Description</t>
  </si>
  <si>
    <t>Impr.</t>
  </si>
  <si>
    <t>Improvements</t>
  </si>
  <si>
    <t>Int</t>
  </si>
  <si>
    <t>Intersection</t>
  </si>
  <si>
    <t>State highway</t>
  </si>
  <si>
    <t>NBD</t>
  </si>
  <si>
    <t>Northbound</t>
  </si>
  <si>
    <t>ROR</t>
  </si>
  <si>
    <t>Run off road</t>
  </si>
  <si>
    <t>Area wide pavement treatment</t>
  </si>
  <si>
    <t>Rd</t>
  </si>
  <si>
    <t>Road</t>
  </si>
  <si>
    <t>SR LC</t>
  </si>
  <si>
    <t>Safe Roads Level Crossing</t>
  </si>
  <si>
    <t>NZ Cycle trail</t>
  </si>
  <si>
    <t>(des)</t>
  </si>
  <si>
    <t>LHS</t>
  </si>
  <si>
    <t>Left hand side</t>
  </si>
  <si>
    <t>VMS</t>
  </si>
  <si>
    <t>Variable message sign</t>
  </si>
  <si>
    <t>Audio Tactile Pavement</t>
  </si>
  <si>
    <t>Delin</t>
  </si>
  <si>
    <t>Delineation</t>
  </si>
  <si>
    <t>(phys)</t>
  </si>
  <si>
    <t>Physical Works</t>
  </si>
  <si>
    <t>BCT</t>
  </si>
  <si>
    <t>Breakaway cable terminal</t>
  </si>
  <si>
    <t>PTZ</t>
  </si>
  <si>
    <t>CCTV</t>
  </si>
  <si>
    <t>Closed circuit television</t>
  </si>
  <si>
    <t>Plan, Tilt, Zoom camera</t>
  </si>
  <si>
    <t>Els</t>
  </si>
  <si>
    <t>Edge lines</t>
  </si>
  <si>
    <t>RTB</t>
  </si>
  <si>
    <t>OOCC</t>
  </si>
  <si>
    <t>Out of context curves</t>
  </si>
  <si>
    <t xml:space="preserve">RT </t>
  </si>
  <si>
    <t>River trail</t>
  </si>
  <si>
    <t>SID</t>
  </si>
  <si>
    <t>Speed indication device</t>
  </si>
  <si>
    <t>Ped</t>
  </si>
  <si>
    <t>Pedestrian</t>
  </si>
  <si>
    <t>UPS</t>
  </si>
  <si>
    <t>Uninterruptible power supply</t>
  </si>
  <si>
    <t>Cr</t>
  </si>
  <si>
    <t>Creek</t>
  </si>
  <si>
    <t>RTC funding bid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</si>
</sst>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_-* #,##0_-;\-* #,##0_-;_-* &quot;-&quot;??_-;_-@_-"/>
    <numFmt numFmtId="167" formatCode="_(* #,##0_);_(* \(#,##0\);_(* &quot;-&quot;??_);_(@_)"/>
    <numFmt numFmtId="168" formatCode="[$-1409]d\ mmmm\ yyyy;@"/>
    <numFmt numFmtId="169" formatCode="&quot;$&quot;#,##0"/>
  </numFmts>
  <fonts count="52" x14ac:knownFonts="1">
    <font>
      <sz val="11"/>
      <color theme="1"/>
      <name val="Calibri"/>
      <family val="2"/>
      <scheme val="minor"/>
    </font>
    <font>
      <sz val="10"/>
      <color theme="1"/>
      <name val="Lucida Sans"/>
      <family val="2"/>
    </font>
    <font>
      <sz val="9.9"/>
      <color theme="1"/>
      <name val="Lucida Sans"/>
      <family val="2"/>
    </font>
    <font>
      <sz val="12"/>
      <color theme="1"/>
      <name val="Lucida Sans"/>
      <family val="2"/>
    </font>
    <font>
      <sz val="11"/>
      <color theme="1"/>
      <name val="Calibri"/>
      <family val="2"/>
      <scheme val="minor"/>
    </font>
    <font>
      <sz val="8"/>
      <color theme="1"/>
      <name val="Lucida Sans"/>
      <family val="2"/>
    </font>
    <font>
      <sz val="8"/>
      <color theme="1"/>
      <name val="Calibri"/>
      <family val="2"/>
      <scheme val="minor"/>
    </font>
    <font>
      <sz val="9"/>
      <color theme="1"/>
      <name val="Lucida Sans"/>
      <family val="2"/>
    </font>
    <font>
      <b/>
      <sz val="9"/>
      <color theme="1"/>
      <name val="Lucida Sans"/>
      <family val="2"/>
    </font>
    <font>
      <b/>
      <sz val="12"/>
      <color theme="1"/>
      <name val="Lucida Sans"/>
      <family val="2"/>
    </font>
    <font>
      <sz val="8"/>
      <name val="Lucida Sans"/>
      <family val="2"/>
    </font>
    <font>
      <b/>
      <sz val="8"/>
      <name val="Lucida Sans"/>
      <family val="2"/>
    </font>
    <font>
      <sz val="8"/>
      <color rgb="FFFF0000"/>
      <name val="Lucida Sans"/>
      <family val="2"/>
    </font>
    <font>
      <sz val="6"/>
      <color theme="1"/>
      <name val="Lucida Sans"/>
      <family val="2"/>
    </font>
    <font>
      <b/>
      <sz val="6"/>
      <name val="Lucida Sans"/>
      <family val="2"/>
    </font>
    <font>
      <sz val="6"/>
      <name val="Lucida Sans"/>
      <family val="2"/>
    </font>
    <font>
      <sz val="6"/>
      <color rgb="FFFF0000"/>
      <name val="Lucida Sans"/>
      <family val="2"/>
    </font>
    <font>
      <b/>
      <sz val="6"/>
      <color theme="1"/>
      <name val="Lucida Sans"/>
      <family val="2"/>
    </font>
    <font>
      <b/>
      <sz val="9.9"/>
      <color rgb="FF00B050"/>
      <name val="Lucida Sans"/>
      <family val="2"/>
    </font>
    <font>
      <b/>
      <sz val="10"/>
      <color rgb="FFFF0000"/>
      <name val="Lucida Sans"/>
      <family val="2"/>
    </font>
    <font>
      <sz val="9"/>
      <name val="Lucida Sans"/>
      <family val="2"/>
    </font>
    <font>
      <sz val="11"/>
      <color theme="1"/>
      <name val="Arial"/>
      <family val="2"/>
    </font>
    <font>
      <sz val="10"/>
      <name val="Arial"/>
      <family val="2"/>
    </font>
    <font>
      <sz val="11"/>
      <color indexed="63"/>
      <name val="Arial"/>
      <family val="2"/>
    </font>
    <font>
      <u/>
      <sz val="11"/>
      <color theme="10"/>
      <name val="Calibri"/>
      <family val="2"/>
      <scheme val="minor"/>
    </font>
    <font>
      <sz val="8"/>
      <name val="Calibri"/>
      <family val="2"/>
      <scheme val="minor"/>
    </font>
    <font>
      <b/>
      <sz val="11"/>
      <color theme="1"/>
      <name val="Calibri"/>
      <family val="2"/>
      <scheme val="minor"/>
    </font>
    <font>
      <sz val="9"/>
      <color indexed="81"/>
      <name val="Tahoma"/>
      <family val="2"/>
    </font>
    <font>
      <u/>
      <sz val="11"/>
      <color theme="1"/>
      <name val="Calibri"/>
      <family val="2"/>
      <scheme val="minor"/>
    </font>
    <font>
      <sz val="6"/>
      <color theme="1"/>
      <name val="Calibri"/>
      <family val="2"/>
      <scheme val="minor"/>
    </font>
    <font>
      <b/>
      <sz val="9.9"/>
      <color theme="1"/>
      <name val="Lucida Sans"/>
      <family val="2"/>
    </font>
    <font>
      <b/>
      <sz val="7"/>
      <color theme="1"/>
      <name val="Lucida Sans"/>
      <family val="2"/>
    </font>
    <font>
      <b/>
      <sz val="10"/>
      <name val="Arial"/>
      <family val="2"/>
    </font>
    <font>
      <i/>
      <sz val="8"/>
      <name val="Arial"/>
      <family val="2"/>
    </font>
    <font>
      <b/>
      <u/>
      <sz val="10"/>
      <name val="Arial"/>
      <family val="2"/>
    </font>
    <font>
      <b/>
      <i/>
      <sz val="9"/>
      <name val="Arial"/>
      <family val="2"/>
    </font>
    <font>
      <u/>
      <sz val="10"/>
      <color indexed="12"/>
      <name val="Arial"/>
      <family val="2"/>
    </font>
    <font>
      <b/>
      <u/>
      <sz val="10"/>
      <color indexed="12"/>
      <name val="Arial"/>
      <family val="2"/>
    </font>
    <font>
      <sz val="8"/>
      <name val="Arial"/>
      <family val="2"/>
    </font>
    <font>
      <b/>
      <sz val="8"/>
      <name val="Arial"/>
      <family val="2"/>
    </font>
    <font>
      <b/>
      <u/>
      <sz val="10"/>
      <color theme="3"/>
      <name val="Arial"/>
      <family val="2"/>
    </font>
    <font>
      <sz val="8"/>
      <color theme="3"/>
      <name val="Arial"/>
      <family val="2"/>
    </font>
    <font>
      <b/>
      <sz val="14"/>
      <color rgb="FF0070C0"/>
      <name val="Arial"/>
      <family val="2"/>
    </font>
    <font>
      <u/>
      <sz val="8"/>
      <name val="Arial"/>
      <family val="2"/>
    </font>
    <font>
      <b/>
      <sz val="8"/>
      <color theme="3"/>
      <name val="Arial"/>
      <family val="2"/>
    </font>
    <font>
      <sz val="11"/>
      <color rgb="FFFF0000"/>
      <name val="Calibri"/>
      <family val="2"/>
      <scheme val="minor"/>
    </font>
    <font>
      <b/>
      <sz val="9"/>
      <name val="Lucida Sans"/>
      <family val="2"/>
    </font>
    <font>
      <sz val="11"/>
      <color rgb="FF00610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2"/>
      <color rgb="FFFF0000"/>
      <name val="Calibri"/>
      <family val="2"/>
      <scheme val="minor"/>
    </font>
  </fonts>
  <fills count="18">
    <fill>
      <patternFill patternType="none"/>
    </fill>
    <fill>
      <patternFill patternType="gray125"/>
    </fill>
    <fill>
      <patternFill patternType="solid">
        <fgColor rgb="FFF2F2F2"/>
        <bgColor indexed="64"/>
      </patternFill>
    </fill>
    <fill>
      <patternFill patternType="solid">
        <fgColor rgb="FFD8D8D8"/>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C000"/>
        <bgColor indexed="64"/>
      </patternFill>
    </fill>
    <fill>
      <patternFill patternType="solid">
        <fgColor indexed="9"/>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92D050"/>
        <bgColor indexed="64"/>
      </patternFill>
    </fill>
    <fill>
      <patternFill patternType="solid">
        <fgColor rgb="FFC6EFCE"/>
      </patternFill>
    </fill>
  </fills>
  <borders count="34">
    <border>
      <left/>
      <right/>
      <top/>
      <bottom/>
      <diagonal/>
    </border>
    <border>
      <left style="medium">
        <color rgb="FFCCCCCC"/>
      </left>
      <right style="medium">
        <color rgb="FFCCCCCC"/>
      </right>
      <top style="medium">
        <color rgb="FFCCCCCC"/>
      </top>
      <bottom style="medium">
        <color rgb="FFCCCCCC"/>
      </bottom>
      <diagonal/>
    </border>
    <border>
      <left/>
      <right/>
      <top style="medium">
        <color rgb="FFCCCCCC"/>
      </top>
      <bottom/>
      <diagonal/>
    </border>
    <border>
      <left style="thin">
        <color rgb="FF000000"/>
      </left>
      <right/>
      <top style="thin">
        <color rgb="FF000000"/>
      </top>
      <bottom style="thin">
        <color rgb="FF000000"/>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theme="1"/>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style="medium">
        <color indexed="64"/>
      </left>
      <right style="medium">
        <color rgb="FFCCCCCC"/>
      </right>
      <top style="medium">
        <color indexed="64"/>
      </top>
      <bottom style="medium">
        <color indexed="64"/>
      </bottom>
      <diagonal/>
    </border>
    <border>
      <left style="medium">
        <color rgb="FFCCCCCC"/>
      </left>
      <right style="medium">
        <color indexed="64"/>
      </right>
      <top style="medium">
        <color indexed="64"/>
      </top>
      <bottom style="medium">
        <color indexed="64"/>
      </bottom>
      <diagonal/>
    </border>
    <border>
      <left style="medium">
        <color rgb="FFCCCCCC"/>
      </left>
      <right style="medium">
        <color rgb="FFCCCCCC"/>
      </right>
      <top style="medium">
        <color rgb="FFCCCCCC"/>
      </top>
      <bottom/>
      <diagonal/>
    </border>
    <border>
      <left style="medium">
        <color rgb="FFCCCCCC"/>
      </left>
      <right style="medium">
        <color rgb="FFCCCCCC"/>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theme="4"/>
      </left>
      <right style="medium">
        <color theme="4"/>
      </right>
      <top style="medium">
        <color theme="4"/>
      </top>
      <bottom style="medium">
        <color theme="4"/>
      </bottom>
      <diagonal/>
    </border>
    <border>
      <left/>
      <right style="medium">
        <color theme="3"/>
      </right>
      <top/>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right/>
      <top style="medium">
        <color theme="3"/>
      </top>
      <bottom style="medium">
        <color theme="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auto="1"/>
      </left>
      <right style="thick">
        <color auto="1"/>
      </right>
      <top style="thick">
        <color auto="1"/>
      </top>
      <bottom style="thick">
        <color auto="1"/>
      </bottom>
      <diagonal/>
    </border>
  </borders>
  <cellStyleXfs count="4684">
    <xf numFmtId="0" fontId="0" fillId="0" borderId="0"/>
    <xf numFmtId="0" fontId="1" fillId="0" borderId="0"/>
    <xf numFmtId="165" fontId="4" fillId="0" borderId="0" applyFont="0" applyFill="0" applyBorder="0" applyAlignment="0" applyProtection="0"/>
    <xf numFmtId="9" fontId="4" fillId="0" borderId="0" applyFont="0" applyFill="0" applyBorder="0" applyAlignment="0" applyProtection="0"/>
    <xf numFmtId="0" fontId="10" fillId="0" borderId="0">
      <alignment vertical="top"/>
    </xf>
    <xf numFmtId="165" fontId="10" fillId="0" borderId="0" applyFont="0" applyFill="0" applyBorder="0" applyAlignment="0" applyProtection="0"/>
    <xf numFmtId="0" fontId="24" fillId="0" borderId="0" applyNumberFormat="0" applyFill="0" applyBorder="0" applyAlignment="0" applyProtection="0"/>
    <xf numFmtId="0" fontId="4" fillId="0" borderId="0"/>
    <xf numFmtId="165" fontId="4"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0" fontId="21" fillId="0" borderId="0"/>
    <xf numFmtId="0" fontId="4" fillId="0" borderId="0"/>
    <xf numFmtId="0" fontId="22" fillId="0" borderId="0"/>
    <xf numFmtId="164" fontId="23" fillId="0" borderId="0" applyFon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0" fontId="22" fillId="0" borderId="0"/>
    <xf numFmtId="0" fontId="4" fillId="0" borderId="0"/>
    <xf numFmtId="0" fontId="22" fillId="0" borderId="0"/>
    <xf numFmtId="164" fontId="22" fillId="0" borderId="0" applyFont="0" applyFill="0" applyBorder="0" applyAlignment="0" applyProtection="0"/>
    <xf numFmtId="164" fontId="22" fillId="0" borderId="0" applyFont="0" applyFill="0" applyBorder="0" applyAlignment="0" applyProtection="0"/>
    <xf numFmtId="0" fontId="22"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22" fillId="0" borderId="0"/>
    <xf numFmtId="0" fontId="22" fillId="0" borderId="0"/>
    <xf numFmtId="0" fontId="22" fillId="0" borderId="0"/>
    <xf numFmtId="0" fontId="4" fillId="0" borderId="0"/>
    <xf numFmtId="0" fontId="4" fillId="0" borderId="0"/>
    <xf numFmtId="0" fontId="22" fillId="0" borderId="0"/>
    <xf numFmtId="0" fontId="10" fillId="0" borderId="0">
      <alignment vertical="top"/>
    </xf>
    <xf numFmtId="0" fontId="10" fillId="0" borderId="0">
      <alignment vertical="top"/>
    </xf>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10" fillId="0" borderId="0">
      <alignment vertical="top"/>
    </xf>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2"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22" fillId="0" borderId="0"/>
    <xf numFmtId="0" fontId="21" fillId="0" borderId="0"/>
    <xf numFmtId="0" fontId="10" fillId="0" borderId="0">
      <alignment vertical="top"/>
    </xf>
    <xf numFmtId="0" fontId="22"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10"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0" fontId="4" fillId="0" borderId="0"/>
    <xf numFmtId="164" fontId="23" fillId="0" borderId="0" applyFon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0" fontId="4" fillId="0" borderId="0"/>
    <xf numFmtId="164" fontId="22" fillId="0" borderId="0" applyFont="0" applyFill="0" applyBorder="0" applyAlignment="0" applyProtection="0"/>
    <xf numFmtId="164"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10"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164" fontId="10" fillId="0" borderId="0" applyFont="0" applyFill="0" applyBorder="0" applyAlignment="0" applyProtection="0"/>
    <xf numFmtId="0" fontId="4" fillId="0" borderId="0"/>
    <xf numFmtId="164" fontId="23" fillId="0" borderId="0" applyFon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0" fontId="4" fillId="0" borderId="0"/>
    <xf numFmtId="164" fontId="22" fillId="0" borderId="0" applyFont="0" applyFill="0" applyBorder="0" applyAlignment="0" applyProtection="0"/>
    <xf numFmtId="164"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10"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164" fontId="10" fillId="0" borderId="0" applyFont="0" applyFill="0" applyBorder="0" applyAlignment="0" applyProtection="0"/>
    <xf numFmtId="0" fontId="4" fillId="0" borderId="0"/>
    <xf numFmtId="164" fontId="23" fillId="0" borderId="0" applyFon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0" fontId="4" fillId="0" borderId="0"/>
    <xf numFmtId="164" fontId="22" fillId="0" borderId="0" applyFont="0" applyFill="0" applyBorder="0" applyAlignment="0" applyProtection="0"/>
    <xf numFmtId="164"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10"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0" fontId="4" fillId="0" borderId="0"/>
    <xf numFmtId="164" fontId="23" fillId="0" borderId="0" applyFon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0" fontId="4" fillId="0" borderId="0"/>
    <xf numFmtId="164" fontId="22" fillId="0" borderId="0" applyFont="0" applyFill="0" applyBorder="0" applyAlignment="0" applyProtection="0"/>
    <xf numFmtId="164"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10"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164" fontId="10" fillId="0" borderId="0" applyFont="0" applyFill="0" applyBorder="0" applyAlignment="0" applyProtection="0"/>
    <xf numFmtId="0" fontId="4" fillId="0" borderId="0"/>
    <xf numFmtId="164" fontId="23" fillId="0" borderId="0" applyFon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0" fontId="4" fillId="0" borderId="0"/>
    <xf numFmtId="164" fontId="22" fillId="0" borderId="0" applyFont="0" applyFill="0" applyBorder="0" applyAlignment="0" applyProtection="0"/>
    <xf numFmtId="164"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5" fontId="10"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164" fontId="4" fillId="0" borderId="0" applyFont="0" applyFill="0" applyBorder="0" applyAlignment="0" applyProtection="0"/>
    <xf numFmtId="0" fontId="4" fillId="0" borderId="0"/>
    <xf numFmtId="9" fontId="22" fillId="0" borderId="0" applyFont="0" applyFill="0" applyBorder="0" applyAlignment="0" applyProtection="0"/>
    <xf numFmtId="9" fontId="4" fillId="0" borderId="0" applyFont="0" applyFill="0" applyBorder="0" applyAlignment="0" applyProtection="0"/>
    <xf numFmtId="0" fontId="22" fillId="0" borderId="0"/>
    <xf numFmtId="0" fontId="36" fillId="0" borderId="0" applyNumberFormat="0" applyFill="0" applyBorder="0" applyAlignment="0" applyProtection="0">
      <alignment vertical="top"/>
      <protection locked="0"/>
    </xf>
    <xf numFmtId="165" fontId="4" fillId="0" borderId="0" applyFont="0" applyFill="0" applyBorder="0" applyAlignment="0" applyProtection="0"/>
    <xf numFmtId="165" fontId="4"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0" fontId="22" fillId="0" borderId="0"/>
    <xf numFmtId="0" fontId="22" fillId="0" borderId="0"/>
    <xf numFmtId="9" fontId="4" fillId="0" borderId="0" applyFont="0" applyFill="0" applyBorder="0" applyAlignment="0" applyProtection="0"/>
    <xf numFmtId="164" fontId="4" fillId="0" borderId="0" applyFont="0" applyFill="0" applyBorder="0" applyAlignment="0" applyProtection="0"/>
    <xf numFmtId="0" fontId="47" fillId="17" borderId="0" applyNumberFormat="0" applyBorder="0" applyAlignment="0" applyProtection="0"/>
  </cellStyleXfs>
  <cellXfs count="210">
    <xf numFmtId="0" fontId="0" fillId="0" borderId="0" xfId="0"/>
    <xf numFmtId="0" fontId="3" fillId="0" borderId="0" xfId="1" applyFont="1"/>
    <xf numFmtId="0" fontId="2" fillId="3" borderId="1" xfId="0" applyFont="1" applyFill="1" applyBorder="1" applyAlignment="1">
      <alignment vertical="top" wrapText="1"/>
    </xf>
    <xf numFmtId="0" fontId="2" fillId="0" borderId="1" xfId="0" applyFont="1" applyBorder="1" applyAlignment="1">
      <alignment vertical="top" wrapText="1"/>
    </xf>
    <xf numFmtId="0" fontId="10" fillId="0" borderId="0" xfId="0" applyFont="1" applyFill="1" applyAlignment="1">
      <alignment vertical="top"/>
    </xf>
    <xf numFmtId="0" fontId="10" fillId="0" borderId="0" xfId="0" applyFont="1" applyFill="1" applyAlignment="1">
      <alignment vertical="top" wrapText="1"/>
    </xf>
    <xf numFmtId="0" fontId="7" fillId="2" borderId="0" xfId="0" applyFont="1" applyFill="1" applyBorder="1" applyAlignment="1" applyProtection="1">
      <alignment vertical="top" wrapText="1"/>
    </xf>
    <xf numFmtId="0" fontId="9" fillId="2" borderId="4" xfId="0" applyFont="1" applyFill="1" applyBorder="1" applyAlignment="1" applyProtection="1">
      <alignment vertical="top"/>
    </xf>
    <xf numFmtId="0" fontId="5" fillId="2" borderId="0" xfId="0" applyFont="1" applyFill="1" applyBorder="1" applyAlignment="1" applyProtection="1">
      <alignment vertical="top" wrapText="1"/>
    </xf>
    <xf numFmtId="0" fontId="5" fillId="2" borderId="4" xfId="0" applyFont="1" applyFill="1" applyBorder="1" applyAlignment="1" applyProtection="1">
      <alignment vertical="top" wrapText="1"/>
    </xf>
    <xf numFmtId="0" fontId="7" fillId="2" borderId="4" xfId="0" applyFont="1" applyFill="1" applyBorder="1" applyAlignment="1" applyProtection="1">
      <alignment vertical="top" wrapText="1"/>
    </xf>
    <xf numFmtId="0" fontId="8" fillId="2" borderId="0" xfId="0" applyFont="1" applyFill="1" applyBorder="1" applyAlignment="1" applyProtection="1">
      <alignment horizontal="center" vertical="top" wrapText="1"/>
    </xf>
    <xf numFmtId="0" fontId="15" fillId="6" borderId="0" xfId="0" applyFont="1" applyFill="1" applyAlignment="1" applyProtection="1">
      <alignment vertical="top"/>
    </xf>
    <xf numFmtId="167" fontId="15" fillId="6" borderId="5" xfId="2" applyNumberFormat="1" applyFont="1" applyFill="1" applyBorder="1" applyAlignment="1" applyProtection="1">
      <alignment vertical="top"/>
    </xf>
    <xf numFmtId="0" fontId="14" fillId="6" borderId="0" xfId="0" applyFont="1" applyFill="1" applyAlignment="1" applyProtection="1">
      <alignment vertical="top"/>
    </xf>
    <xf numFmtId="167" fontId="14" fillId="6" borderId="5" xfId="2" applyNumberFormat="1" applyFont="1" applyFill="1" applyBorder="1" applyAlignment="1" applyProtection="1">
      <alignment vertical="top"/>
    </xf>
    <xf numFmtId="167" fontId="14" fillId="6" borderId="0" xfId="2" applyNumberFormat="1" applyFont="1" applyFill="1" applyBorder="1" applyAlignment="1" applyProtection="1">
      <alignment vertical="top"/>
    </xf>
    <xf numFmtId="0" fontId="14" fillId="8" borderId="0" xfId="0" applyFont="1" applyFill="1" applyAlignment="1" applyProtection="1">
      <alignment horizontal="right" wrapText="1"/>
    </xf>
    <xf numFmtId="167" fontId="15" fillId="8" borderId="5" xfId="2" applyNumberFormat="1" applyFont="1" applyFill="1" applyBorder="1" applyAlignment="1" applyProtection="1">
      <alignment vertical="top"/>
    </xf>
    <xf numFmtId="167" fontId="14" fillId="8" borderId="5" xfId="2" applyNumberFormat="1" applyFont="1" applyFill="1" applyBorder="1" applyAlignment="1" applyProtection="1">
      <alignment vertical="top"/>
    </xf>
    <xf numFmtId="0" fontId="13" fillId="6" borderId="0" xfId="0" applyFont="1" applyFill="1" applyAlignment="1" applyProtection="1">
      <alignment vertical="top"/>
    </xf>
    <xf numFmtId="0" fontId="13" fillId="6" borderId="0" xfId="0" applyFont="1" applyFill="1" applyAlignment="1" applyProtection="1">
      <alignment horizontal="right" vertical="center"/>
    </xf>
    <xf numFmtId="0" fontId="13" fillId="2" borderId="0" xfId="0" applyFont="1" applyFill="1" applyBorder="1" applyAlignment="1" applyProtection="1">
      <alignment vertical="top" wrapText="1"/>
    </xf>
    <xf numFmtId="0" fontId="13" fillId="0" borderId="0" xfId="0" applyFont="1" applyProtection="1"/>
    <xf numFmtId="168" fontId="13" fillId="6" borderId="0" xfId="0" applyNumberFormat="1" applyFont="1" applyFill="1" applyAlignment="1" applyProtection="1">
      <alignment horizontal="right" vertical="center"/>
    </xf>
    <xf numFmtId="9" fontId="13" fillId="6" borderId="0" xfId="3" applyFont="1" applyFill="1" applyAlignment="1" applyProtection="1">
      <alignment horizontal="right" vertical="center"/>
    </xf>
    <xf numFmtId="0" fontId="13" fillId="6" borderId="0" xfId="0" applyFont="1" applyFill="1" applyAlignment="1" applyProtection="1">
      <alignment vertical="top" wrapText="1"/>
    </xf>
    <xf numFmtId="168" fontId="17" fillId="6" borderId="0" xfId="0" applyNumberFormat="1" applyFont="1" applyFill="1" applyAlignment="1" applyProtection="1">
      <alignment horizontal="center" wrapText="1"/>
    </xf>
    <xf numFmtId="0" fontId="13" fillId="0" borderId="0" xfId="0" applyFont="1" applyAlignment="1" applyProtection="1">
      <alignment wrapText="1"/>
    </xf>
    <xf numFmtId="0" fontId="13" fillId="0" borderId="0" xfId="0" applyFont="1" applyBorder="1" applyProtection="1"/>
    <xf numFmtId="0" fontId="6" fillId="0" borderId="0" xfId="0" applyFont="1" applyProtection="1"/>
    <xf numFmtId="0" fontId="14" fillId="8" borderId="0" xfId="0" applyFont="1" applyFill="1" applyAlignment="1" applyProtection="1">
      <alignment horizontal="center" wrapText="1"/>
    </xf>
    <xf numFmtId="0" fontId="17" fillId="6" borderId="0" xfId="0" applyFont="1" applyFill="1" applyAlignment="1" applyProtection="1">
      <alignment horizontal="right" wrapText="1"/>
    </xf>
    <xf numFmtId="0" fontId="11" fillId="5" borderId="0" xfId="0" applyFont="1" applyFill="1" applyAlignment="1">
      <alignment vertical="top"/>
    </xf>
    <xf numFmtId="0" fontId="12" fillId="0" borderId="0" xfId="0" applyFont="1" applyFill="1" applyAlignment="1">
      <alignment vertical="top" wrapText="1"/>
    </xf>
    <xf numFmtId="0" fontId="12" fillId="0" borderId="0" xfId="0" applyFont="1" applyFill="1" applyAlignment="1">
      <alignment vertical="top"/>
    </xf>
    <xf numFmtId="0" fontId="18" fillId="3" borderId="1" xfId="0" applyFont="1" applyFill="1" applyBorder="1" applyAlignment="1">
      <alignment vertical="top" wrapText="1"/>
    </xf>
    <xf numFmtId="168" fontId="13" fillId="6" borderId="0" xfId="0" applyNumberFormat="1" applyFont="1" applyFill="1" applyAlignment="1" applyProtection="1">
      <alignment horizontal="right" wrapText="1"/>
    </xf>
    <xf numFmtId="0" fontId="14" fillId="6" borderId="0" xfId="0" applyFont="1" applyFill="1" applyAlignment="1" applyProtection="1">
      <alignment horizontal="right" vertical="top"/>
    </xf>
    <xf numFmtId="0" fontId="15" fillId="6" borderId="0" xfId="0" applyFont="1" applyFill="1" applyAlignment="1" applyProtection="1">
      <alignment horizontal="right" vertical="top"/>
    </xf>
    <xf numFmtId="0" fontId="14" fillId="8" borderId="0" xfId="0" applyFont="1" applyFill="1" applyAlignment="1" applyProtection="1">
      <alignment horizontal="right" vertical="top"/>
    </xf>
    <xf numFmtId="0" fontId="17" fillId="8" borderId="0" xfId="0" applyFont="1" applyFill="1" applyBorder="1" applyAlignment="1" applyProtection="1">
      <alignment horizontal="center" wrapText="1"/>
    </xf>
    <xf numFmtId="166" fontId="13" fillId="8" borderId="5" xfId="2" applyNumberFormat="1" applyFont="1" applyFill="1" applyBorder="1" applyAlignment="1" applyProtection="1">
      <alignment vertical="top" wrapText="1"/>
    </xf>
    <xf numFmtId="167" fontId="15" fillId="7" borderId="5" xfId="2" quotePrefix="1" applyNumberFormat="1" applyFont="1" applyFill="1" applyBorder="1" applyAlignment="1" applyProtection="1">
      <alignment vertical="top"/>
    </xf>
    <xf numFmtId="167" fontId="15" fillId="7" borderId="5" xfId="2" applyNumberFormat="1" applyFont="1" applyFill="1" applyBorder="1" applyAlignment="1" applyProtection="1">
      <alignment vertical="top"/>
    </xf>
    <xf numFmtId="0" fontId="16" fillId="4" borderId="9" xfId="0" applyFont="1" applyFill="1" applyBorder="1" applyAlignment="1" applyProtection="1">
      <alignment vertical="top"/>
      <protection locked="0"/>
    </xf>
    <xf numFmtId="0" fontId="25" fillId="0" borderId="0" xfId="0" applyFont="1" applyProtection="1"/>
    <xf numFmtId="0" fontId="2" fillId="0" borderId="1" xfId="0" applyFont="1" applyBorder="1" applyAlignment="1">
      <alignment vertical="top"/>
    </xf>
    <xf numFmtId="168" fontId="15" fillId="8" borderId="0" xfId="0" applyNumberFormat="1" applyFont="1" applyFill="1" applyAlignment="1" applyProtection="1">
      <alignment horizontal="right" vertical="top" wrapText="1"/>
    </xf>
    <xf numFmtId="0" fontId="26" fillId="0" borderId="0" xfId="0" applyFont="1" applyBorder="1"/>
    <xf numFmtId="0" fontId="5" fillId="0" borderId="1" xfId="0" applyFont="1" applyBorder="1" applyAlignment="1">
      <alignment vertical="top" wrapText="1"/>
    </xf>
    <xf numFmtId="0" fontId="28" fillId="0" borderId="0" xfId="0" applyFont="1"/>
    <xf numFmtId="0" fontId="26" fillId="0" borderId="10" xfId="0" applyFont="1" applyBorder="1" applyAlignment="1">
      <alignment horizontal="center" wrapText="1"/>
    </xf>
    <xf numFmtId="0" fontId="0" fillId="0" borderId="11" xfId="0" applyBorder="1"/>
    <xf numFmtId="0" fontId="0" fillId="0" borderId="10" xfId="0" applyBorder="1"/>
    <xf numFmtId="0" fontId="26" fillId="0" borderId="12" xfId="0" applyFont="1" applyBorder="1" applyAlignment="1">
      <alignment horizontal="center"/>
    </xf>
    <xf numFmtId="0" fontId="0" fillId="0" borderId="13" xfId="0" applyBorder="1"/>
    <xf numFmtId="0" fontId="0" fillId="0" borderId="12" xfId="0" applyBorder="1"/>
    <xf numFmtId="0" fontId="0" fillId="0" borderId="13" xfId="0" applyFill="1" applyBorder="1"/>
    <xf numFmtId="0" fontId="0" fillId="0" borderId="12" xfId="0" applyFill="1" applyBorder="1"/>
    <xf numFmtId="0" fontId="0" fillId="4" borderId="14" xfId="0" applyFill="1" applyBorder="1"/>
    <xf numFmtId="0" fontId="0" fillId="0" borderId="15" xfId="0" applyBorder="1"/>
    <xf numFmtId="0" fontId="0" fillId="0" borderId="15" xfId="0" applyFill="1" applyBorder="1"/>
    <xf numFmtId="0" fontId="0" fillId="0" borderId="16" xfId="0" applyBorder="1"/>
    <xf numFmtId="0" fontId="0" fillId="0" borderId="9" xfId="0" applyBorder="1"/>
    <xf numFmtId="0" fontId="0" fillId="0" borderId="9" xfId="0" applyFill="1" applyBorder="1"/>
    <xf numFmtId="0" fontId="0" fillId="4" borderId="11" xfId="0" applyFill="1" applyBorder="1"/>
    <xf numFmtId="0" fontId="0" fillId="0" borderId="10" xfId="0" applyFill="1" applyBorder="1"/>
    <xf numFmtId="0" fontId="26" fillId="0" borderId="12" xfId="0" applyFont="1" applyBorder="1"/>
    <xf numFmtId="0" fontId="0" fillId="4" borderId="13" xfId="0" applyFill="1" applyBorder="1"/>
    <xf numFmtId="0" fontId="0" fillId="0" borderId="11" xfId="0" applyFill="1" applyBorder="1"/>
    <xf numFmtId="0" fontId="0" fillId="0" borderId="14" xfId="0" applyBorder="1"/>
    <xf numFmtId="0" fontId="26" fillId="0" borderId="15" xfId="0" applyFont="1" applyBorder="1" applyAlignment="1">
      <alignment horizontal="center"/>
    </xf>
    <xf numFmtId="0" fontId="12" fillId="4" borderId="0" xfId="0" applyFont="1" applyFill="1" applyAlignment="1">
      <alignment vertical="top" wrapText="1"/>
    </xf>
    <xf numFmtId="0" fontId="12" fillId="4" borderId="0" xfId="0" applyFont="1" applyFill="1" applyAlignment="1">
      <alignment vertical="top"/>
    </xf>
    <xf numFmtId="0" fontId="15" fillId="6" borderId="0" xfId="0" applyFont="1" applyFill="1" applyAlignment="1" applyProtection="1">
      <alignment horizontal="center" vertical="top" wrapText="1"/>
    </xf>
    <xf numFmtId="0" fontId="15" fillId="8" borderId="0" xfId="0" applyFont="1" applyFill="1" applyAlignment="1" applyProtection="1">
      <alignment horizontal="right" vertical="top" wrapText="1"/>
    </xf>
    <xf numFmtId="0" fontId="13" fillId="6" borderId="0" xfId="0" applyFont="1" applyFill="1" applyAlignment="1" applyProtection="1">
      <alignment horizontal="right" vertical="top"/>
    </xf>
    <xf numFmtId="0" fontId="2" fillId="3" borderId="17" xfId="0" applyFont="1" applyFill="1" applyBorder="1" applyAlignment="1">
      <alignment vertical="top" wrapText="1"/>
    </xf>
    <xf numFmtId="0" fontId="2" fillId="3" borderId="18" xfId="0" applyFont="1" applyFill="1" applyBorder="1" applyAlignment="1">
      <alignment vertical="top" wrapText="1"/>
    </xf>
    <xf numFmtId="0" fontId="2" fillId="0" borderId="19" xfId="0" applyFont="1" applyBorder="1" applyAlignment="1">
      <alignment vertical="top" wrapText="1"/>
    </xf>
    <xf numFmtId="0" fontId="30" fillId="3" borderId="20" xfId="0" applyFont="1" applyFill="1" applyBorder="1" applyAlignment="1">
      <alignment vertical="top" wrapText="1"/>
    </xf>
    <xf numFmtId="0" fontId="2" fillId="4" borderId="21" xfId="0" applyFont="1" applyFill="1" applyBorder="1" applyAlignment="1">
      <alignment vertical="top" wrapText="1"/>
    </xf>
    <xf numFmtId="0" fontId="30" fillId="3" borderId="1" xfId="0" applyFont="1" applyFill="1" applyBorder="1" applyAlignment="1">
      <alignment vertical="top" wrapText="1"/>
    </xf>
    <xf numFmtId="0" fontId="30" fillId="0" borderId="1" xfId="0" applyFont="1" applyBorder="1" applyAlignment="1">
      <alignment vertical="top" wrapText="1"/>
    </xf>
    <xf numFmtId="0" fontId="31" fillId="0" borderId="1" xfId="0" applyFont="1" applyBorder="1" applyAlignment="1">
      <alignment horizontal="center" vertical="top" wrapText="1"/>
    </xf>
    <xf numFmtId="0" fontId="2" fillId="0" borderId="17" xfId="0" applyFont="1" applyBorder="1" applyAlignment="1">
      <alignment vertical="top" wrapText="1"/>
    </xf>
    <xf numFmtId="0" fontId="2" fillId="4" borderId="20" xfId="0" applyFont="1" applyFill="1" applyBorder="1" applyAlignment="1">
      <alignment vertical="top" wrapText="1"/>
    </xf>
    <xf numFmtId="9" fontId="2" fillId="4" borderId="23" xfId="3" applyFont="1" applyFill="1" applyBorder="1" applyAlignment="1">
      <alignment vertical="top" wrapText="1"/>
    </xf>
    <xf numFmtId="0" fontId="8" fillId="3" borderId="1" xfId="0" applyFont="1" applyFill="1" applyBorder="1" applyAlignment="1">
      <alignment vertical="top" wrapText="1"/>
    </xf>
    <xf numFmtId="9" fontId="2" fillId="4" borderId="16" xfId="3" applyFont="1" applyFill="1" applyBorder="1" applyAlignment="1">
      <alignment vertical="top" wrapText="1"/>
    </xf>
    <xf numFmtId="0" fontId="3" fillId="0" borderId="16" xfId="1" applyFont="1" applyBorder="1"/>
    <xf numFmtId="9" fontId="2" fillId="0" borderId="1" xfId="3" applyFont="1" applyBorder="1" applyAlignment="1">
      <alignment vertical="top" wrapText="1"/>
    </xf>
    <xf numFmtId="0" fontId="2" fillId="4" borderId="1" xfId="0" applyFont="1" applyFill="1" applyBorder="1" applyAlignment="1">
      <alignment vertical="top" wrapText="1"/>
    </xf>
    <xf numFmtId="9" fontId="2" fillId="4" borderId="1" xfId="3" applyFont="1" applyFill="1" applyBorder="1" applyAlignment="1">
      <alignment vertical="top" wrapText="1"/>
    </xf>
    <xf numFmtId="0" fontId="2" fillId="4" borderId="22" xfId="0" applyFont="1" applyFill="1" applyBorder="1" applyAlignment="1">
      <alignment vertical="top" wrapText="1"/>
    </xf>
    <xf numFmtId="9" fontId="2" fillId="4" borderId="22" xfId="3" applyFont="1" applyFill="1" applyBorder="1" applyAlignment="1">
      <alignment vertical="top" wrapText="1"/>
    </xf>
    <xf numFmtId="0" fontId="2" fillId="10" borderId="1" xfId="0" applyFont="1" applyFill="1" applyBorder="1" applyAlignment="1">
      <alignment vertical="top" wrapText="1"/>
    </xf>
    <xf numFmtId="9" fontId="2" fillId="10" borderId="1" xfId="3" applyFont="1" applyFill="1" applyBorder="1" applyAlignment="1">
      <alignment vertical="top" wrapText="1"/>
    </xf>
    <xf numFmtId="0" fontId="3" fillId="0" borderId="0" xfId="1" applyFont="1" applyAlignment="1">
      <alignment horizontal="center"/>
    </xf>
    <xf numFmtId="0" fontId="7" fillId="6" borderId="3" xfId="0" applyFont="1" applyFill="1" applyBorder="1" applyAlignment="1" applyProtection="1">
      <alignment vertical="top" wrapText="1"/>
      <protection locked="0"/>
    </xf>
    <xf numFmtId="1" fontId="2" fillId="11" borderId="16" xfId="3" applyNumberFormat="1" applyFont="1" applyFill="1" applyBorder="1" applyAlignment="1">
      <alignment vertical="top" wrapText="1"/>
    </xf>
    <xf numFmtId="0" fontId="3" fillId="0" borderId="0" xfId="1" applyFont="1" applyFill="1" applyBorder="1"/>
    <xf numFmtId="0" fontId="22" fillId="12" borderId="0" xfId="4673" applyFill="1"/>
    <xf numFmtId="0" fontId="32" fillId="8" borderId="24" xfId="4673" applyFont="1" applyFill="1" applyBorder="1" applyAlignment="1"/>
    <xf numFmtId="0" fontId="32" fillId="8" borderId="25" xfId="4673" applyFont="1" applyFill="1" applyBorder="1" applyAlignment="1">
      <alignment vertical="center"/>
    </xf>
    <xf numFmtId="0" fontId="32" fillId="8" borderId="25" xfId="4673" applyFont="1" applyFill="1" applyBorder="1" applyAlignment="1"/>
    <xf numFmtId="0" fontId="32" fillId="8" borderId="16" xfId="4673" applyFont="1" applyFill="1" applyBorder="1" applyAlignment="1"/>
    <xf numFmtId="0" fontId="33" fillId="7" borderId="0" xfId="4673" applyFont="1" applyFill="1"/>
    <xf numFmtId="0" fontId="22" fillId="7" borderId="0" xfId="4673" applyFill="1"/>
    <xf numFmtId="0" fontId="22" fillId="7" borderId="0" xfId="4673" applyFont="1" applyFill="1"/>
    <xf numFmtId="0" fontId="34" fillId="13" borderId="0" xfId="4673" applyFont="1" applyFill="1"/>
    <xf numFmtId="0" fontId="35" fillId="13" borderId="0" xfId="4673" applyFont="1" applyFill="1"/>
    <xf numFmtId="0" fontId="22" fillId="13" borderId="0" xfId="4673" applyFill="1"/>
    <xf numFmtId="0" fontId="34" fillId="7" borderId="0" xfId="4673" applyFont="1" applyFill="1"/>
    <xf numFmtId="0" fontId="35" fillId="7" borderId="0" xfId="4673" applyFont="1" applyFill="1"/>
    <xf numFmtId="0" fontId="37" fillId="11" borderId="26" xfId="4674" quotePrefix="1" applyFont="1" applyFill="1" applyBorder="1" applyAlignment="1" applyProtection="1">
      <alignment horizontal="left" vertical="center"/>
    </xf>
    <xf numFmtId="0" fontId="38" fillId="7" borderId="0" xfId="4673" applyFont="1" applyFill="1" applyAlignment="1">
      <alignment vertical="center"/>
    </xf>
    <xf numFmtId="0" fontId="32" fillId="7" borderId="0" xfId="4673" applyFont="1" applyFill="1"/>
    <xf numFmtId="0" fontId="22" fillId="7" borderId="0" xfId="4673" applyFont="1" applyFill="1" applyAlignment="1">
      <alignment vertical="center"/>
    </xf>
    <xf numFmtId="0" fontId="22" fillId="7" borderId="0" xfId="4673" applyFill="1" applyAlignment="1">
      <alignment vertical="center"/>
    </xf>
    <xf numFmtId="0" fontId="37" fillId="7" borderId="0" xfId="4674" quotePrefix="1" applyFont="1" applyFill="1" applyAlignment="1" applyProtection="1"/>
    <xf numFmtId="0" fontId="38" fillId="7" borderId="0" xfId="4673" applyFont="1" applyFill="1"/>
    <xf numFmtId="0" fontId="40" fillId="14" borderId="0" xfId="4673" applyFont="1" applyFill="1" applyAlignment="1">
      <alignment vertical="center"/>
    </xf>
    <xf numFmtId="0" fontId="41" fillId="14" borderId="0" xfId="4673" applyFont="1" applyFill="1" applyAlignment="1">
      <alignment horizontal="left" vertical="top" wrapText="1"/>
    </xf>
    <xf numFmtId="0" fontId="41" fillId="7" borderId="0" xfId="4673" applyFont="1" applyFill="1" applyAlignment="1">
      <alignment horizontal="left" vertical="top" wrapText="1"/>
    </xf>
    <xf numFmtId="0" fontId="41" fillId="7" borderId="0" xfId="4673" applyFont="1" applyFill="1" applyAlignment="1">
      <alignment horizontal="left" vertical="top"/>
    </xf>
    <xf numFmtId="0" fontId="22" fillId="7" borderId="0" xfId="4673" applyFill="1" applyAlignment="1">
      <alignment wrapText="1"/>
    </xf>
    <xf numFmtId="0" fontId="34" fillId="10" borderId="0" xfId="4673" applyFont="1" applyFill="1" applyAlignment="1">
      <alignment vertical="center"/>
    </xf>
    <xf numFmtId="0" fontId="22" fillId="10" borderId="0" xfId="4673" applyFill="1" applyAlignment="1">
      <alignment vertical="center"/>
    </xf>
    <xf numFmtId="0" fontId="22" fillId="12" borderId="0" xfId="4673" applyFill="1" applyAlignment="1">
      <alignment vertical="center"/>
    </xf>
    <xf numFmtId="0" fontId="38" fillId="7" borderId="0" xfId="4673" applyFont="1" applyFill="1" applyAlignment="1"/>
    <xf numFmtId="0" fontId="34" fillId="15" borderId="0" xfId="4673" applyFont="1" applyFill="1" applyAlignment="1">
      <alignment vertical="center"/>
    </xf>
    <xf numFmtId="0" fontId="22" fillId="15" borderId="0" xfId="4673" applyFill="1" applyAlignment="1">
      <alignment vertical="center"/>
    </xf>
    <xf numFmtId="0" fontId="34" fillId="9" borderId="0" xfId="4673" applyFont="1" applyFill="1"/>
    <xf numFmtId="0" fontId="35" fillId="9" borderId="0" xfId="4673" applyFont="1" applyFill="1"/>
    <xf numFmtId="0" fontId="22" fillId="9" borderId="0" xfId="4673" applyFill="1"/>
    <xf numFmtId="0" fontId="37" fillId="11" borderId="26" xfId="4674" applyFont="1" applyFill="1" applyBorder="1" applyAlignment="1" applyProtection="1"/>
    <xf numFmtId="0" fontId="45" fillId="0" borderId="0" xfId="0" applyFont="1"/>
    <xf numFmtId="0" fontId="7" fillId="2" borderId="0" xfId="0" applyFont="1" applyFill="1" applyBorder="1" applyAlignment="1" applyProtection="1">
      <alignment horizontal="left" vertical="top" wrapText="1"/>
    </xf>
    <xf numFmtId="0" fontId="12" fillId="2" borderId="0" xfId="0" applyFont="1" applyFill="1" applyBorder="1" applyAlignment="1" applyProtection="1">
      <alignment horizontal="left" vertical="center" wrapText="1"/>
    </xf>
    <xf numFmtId="0" fontId="20" fillId="6" borderId="0" xfId="0" applyFont="1" applyFill="1" applyAlignment="1" applyProtection="1">
      <alignment vertical="top"/>
    </xf>
    <xf numFmtId="0" fontId="5" fillId="2" borderId="5" xfId="0" applyFont="1" applyFill="1" applyBorder="1" applyAlignment="1" applyProtection="1">
      <alignment horizontal="center" vertical="top" wrapText="1"/>
    </xf>
    <xf numFmtId="0" fontId="7" fillId="0" borderId="3" xfId="0" applyFont="1" applyBorder="1" applyAlignment="1" applyProtection="1">
      <alignment horizontal="left" vertical="top" wrapText="1"/>
      <protection locked="0"/>
    </xf>
    <xf numFmtId="15" fontId="7" fillId="0" borderId="3" xfId="0" applyNumberFormat="1" applyFont="1" applyBorder="1" applyAlignment="1" applyProtection="1">
      <alignment horizontal="left" vertical="top" wrapText="1"/>
      <protection locked="0"/>
    </xf>
    <xf numFmtId="0" fontId="48" fillId="0" borderId="0" xfId="0" applyFont="1" applyProtection="1"/>
    <xf numFmtId="0" fontId="19" fillId="2" borderId="0" xfId="0" applyFont="1" applyFill="1" applyBorder="1" applyAlignment="1" applyProtection="1">
      <alignment horizontal="center" vertical="top" wrapText="1"/>
    </xf>
    <xf numFmtId="0" fontId="8" fillId="2" borderId="0" xfId="0" applyFont="1" applyFill="1" applyBorder="1" applyAlignment="1" applyProtection="1">
      <alignment horizontal="center" vertical="top"/>
    </xf>
    <xf numFmtId="0" fontId="5" fillId="2" borderId="0" xfId="0" applyFont="1" applyFill="1" applyBorder="1" applyAlignment="1" applyProtection="1">
      <alignment horizontal="center" vertical="top" wrapText="1"/>
    </xf>
    <xf numFmtId="0" fontId="8" fillId="6" borderId="0" xfId="0" applyFont="1" applyFill="1" applyBorder="1" applyAlignment="1" applyProtection="1">
      <alignment horizontal="center" vertical="top" wrapText="1"/>
    </xf>
    <xf numFmtId="0" fontId="8" fillId="2" borderId="6" xfId="0" applyFont="1" applyFill="1" applyBorder="1" applyAlignment="1" applyProtection="1">
      <alignment horizontal="center" vertical="top" wrapText="1"/>
    </xf>
    <xf numFmtId="0" fontId="46" fillId="6" borderId="0" xfId="0" applyFont="1" applyFill="1" applyAlignment="1" applyProtection="1">
      <alignment horizontal="center" vertical="top" wrapText="1"/>
      <protection hidden="1"/>
    </xf>
    <xf numFmtId="0" fontId="46" fillId="6" borderId="0" xfId="0" applyFont="1" applyFill="1" applyAlignment="1" applyProtection="1">
      <alignment horizontal="center" vertical="top" wrapText="1"/>
    </xf>
    <xf numFmtId="0" fontId="48" fillId="4" borderId="5" xfId="0" applyFont="1" applyFill="1" applyBorder="1" applyAlignment="1" applyProtection="1">
      <alignment horizontal="center" vertical="center" wrapText="1"/>
      <protection locked="0"/>
    </xf>
    <xf numFmtId="169" fontId="48" fillId="4" borderId="5" xfId="0" applyNumberFormat="1" applyFont="1" applyFill="1" applyBorder="1" applyAlignment="1" applyProtection="1">
      <alignment horizontal="center" vertical="center" wrapText="1"/>
      <protection locked="0"/>
    </xf>
    <xf numFmtId="0" fontId="48" fillId="11" borderId="5" xfId="0" applyFont="1" applyFill="1" applyBorder="1" applyAlignment="1" applyProtection="1">
      <alignment horizontal="center" vertical="center" wrapText="1"/>
      <protection locked="0"/>
    </xf>
    <xf numFmtId="0" fontId="48" fillId="11" borderId="5" xfId="0" applyFont="1" applyFill="1" applyBorder="1" applyAlignment="1" applyProtection="1">
      <alignment horizontal="center" vertical="center" wrapText="1"/>
      <protection hidden="1"/>
    </xf>
    <xf numFmtId="169" fontId="48" fillId="11" borderId="5" xfId="0" applyNumberFormat="1" applyFont="1" applyFill="1" applyBorder="1" applyAlignment="1" applyProtection="1">
      <alignment horizontal="center" vertical="center" wrapText="1"/>
      <protection locked="0"/>
    </xf>
    <xf numFmtId="0" fontId="48" fillId="11" borderId="5" xfId="0" applyFont="1" applyFill="1" applyBorder="1" applyAlignment="1">
      <alignment horizontal="center" vertical="center" wrapText="1"/>
    </xf>
    <xf numFmtId="0" fontId="48" fillId="11" borderId="5" xfId="4" applyFont="1" applyFill="1" applyBorder="1" applyAlignment="1" applyProtection="1">
      <alignment horizontal="center" vertical="center" wrapText="1"/>
      <protection hidden="1"/>
    </xf>
    <xf numFmtId="169" fontId="48" fillId="11" borderId="5" xfId="4682" applyNumberFormat="1" applyFont="1" applyFill="1" applyBorder="1" applyAlignment="1" applyProtection="1">
      <alignment horizontal="center" vertical="center" wrapText="1"/>
      <protection locked="0"/>
    </xf>
    <xf numFmtId="0" fontId="48" fillId="4" borderId="7" xfId="0" applyFont="1" applyFill="1" applyBorder="1" applyAlignment="1" applyProtection="1">
      <alignment horizontal="center" vertical="center" wrapText="1"/>
      <protection locked="0"/>
    </xf>
    <xf numFmtId="0" fontId="48" fillId="11" borderId="5" xfId="0" applyFont="1" applyFill="1" applyBorder="1" applyAlignment="1" applyProtection="1">
      <alignment horizontal="center" vertical="center"/>
      <protection hidden="1"/>
    </xf>
    <xf numFmtId="169" fontId="48" fillId="11" borderId="5" xfId="9" applyNumberFormat="1" applyFont="1" applyFill="1" applyBorder="1" applyAlignment="1" applyProtection="1">
      <alignment horizontal="center" vertical="center" wrapText="1"/>
      <protection locked="0"/>
    </xf>
    <xf numFmtId="169" fontId="48" fillId="11" borderId="5" xfId="4683" applyNumberFormat="1" applyFont="1" applyFill="1" applyBorder="1" applyAlignment="1" applyProtection="1">
      <alignment horizontal="center" vertical="center" wrapText="1"/>
      <protection locked="0"/>
    </xf>
    <xf numFmtId="169" fontId="48" fillId="11" borderId="5" xfId="0" applyNumberFormat="1" applyFont="1" applyFill="1" applyBorder="1" applyAlignment="1" applyProtection="1">
      <alignment horizontal="center" vertical="center"/>
    </xf>
    <xf numFmtId="169" fontId="48" fillId="11" borderId="5" xfId="4682" applyNumberFormat="1" applyFont="1" applyFill="1" applyBorder="1" applyAlignment="1" applyProtection="1">
      <alignment horizontal="center" vertical="center" wrapText="1"/>
      <protection hidden="1"/>
    </xf>
    <xf numFmtId="0" fontId="48" fillId="11" borderId="5" xfId="4683" applyFont="1" applyFill="1" applyBorder="1" applyAlignment="1" applyProtection="1">
      <alignment horizontal="center" vertical="center" wrapText="1"/>
      <protection hidden="1"/>
    </xf>
    <xf numFmtId="0" fontId="48" fillId="7" borderId="5" xfId="0" applyFont="1" applyFill="1" applyBorder="1" applyAlignment="1" applyProtection="1">
      <alignment horizontal="center" vertical="center" wrapText="1"/>
      <protection locked="0"/>
    </xf>
    <xf numFmtId="0" fontId="48" fillId="11" borderId="5" xfId="0" applyFont="1" applyFill="1" applyBorder="1" applyAlignment="1" applyProtection="1">
      <alignment horizontal="center" vertical="center" wrapText="1"/>
    </xf>
    <xf numFmtId="0" fontId="48" fillId="11" borderId="5" xfId="56" applyFont="1" applyFill="1" applyBorder="1" applyAlignment="1" applyProtection="1">
      <alignment horizontal="center" vertical="center" wrapText="1"/>
      <protection locked="0"/>
    </xf>
    <xf numFmtId="0" fontId="48" fillId="16" borderId="7" xfId="0" applyFont="1" applyFill="1" applyBorder="1" applyAlignment="1" applyProtection="1">
      <alignment horizontal="center" vertical="center" wrapText="1"/>
    </xf>
    <xf numFmtId="0" fontId="48" fillId="16" borderId="5" xfId="0" applyFont="1" applyFill="1" applyBorder="1" applyAlignment="1" applyProtection="1">
      <alignment horizontal="center" vertical="center" wrapText="1"/>
    </xf>
    <xf numFmtId="169" fontId="48" fillId="16" borderId="5" xfId="0" applyNumberFormat="1" applyFont="1" applyFill="1" applyBorder="1" applyAlignment="1" applyProtection="1">
      <alignment horizontal="center" vertical="center" wrapText="1"/>
    </xf>
    <xf numFmtId="0" fontId="48" fillId="16" borderId="5" xfId="0" applyFont="1" applyFill="1" applyBorder="1" applyAlignment="1" applyProtection="1">
      <alignment horizontal="center" vertical="center" wrapText="1"/>
      <protection locked="0"/>
    </xf>
    <xf numFmtId="0" fontId="48" fillId="0" borderId="0" xfId="0" applyFont="1" applyAlignment="1" applyProtection="1">
      <alignment horizontal="left"/>
    </xf>
    <xf numFmtId="0" fontId="6" fillId="0" borderId="0" xfId="0" applyFont="1" applyAlignment="1" applyProtection="1">
      <alignment horizontal="left"/>
    </xf>
    <xf numFmtId="0" fontId="48" fillId="0" borderId="0" xfId="0" applyFont="1" applyAlignment="1" applyProtection="1">
      <alignment horizontal="center"/>
    </xf>
    <xf numFmtId="0" fontId="6" fillId="0" borderId="0" xfId="0" applyFont="1" applyAlignment="1" applyProtection="1">
      <alignment horizontal="center"/>
    </xf>
    <xf numFmtId="0" fontId="50" fillId="0" borderId="0" xfId="0" applyFont="1" applyProtection="1"/>
    <xf numFmtId="0" fontId="49" fillId="7" borderId="0" xfId="0" applyFont="1" applyFill="1" applyAlignment="1" applyProtection="1">
      <alignment horizontal="left"/>
    </xf>
    <xf numFmtId="0" fontId="49" fillId="7" borderId="0" xfId="0" applyFont="1" applyFill="1" applyProtection="1"/>
    <xf numFmtId="0" fontId="48" fillId="7" borderId="0" xfId="0" applyFont="1" applyFill="1" applyProtection="1"/>
    <xf numFmtId="169" fontId="25" fillId="0" borderId="0" xfId="0" applyNumberFormat="1" applyFont="1" applyProtection="1"/>
    <xf numFmtId="169" fontId="25" fillId="0" borderId="33" xfId="0" applyNumberFormat="1" applyFont="1" applyBorder="1" applyAlignment="1" applyProtection="1">
      <alignment horizontal="center" vertical="center"/>
    </xf>
    <xf numFmtId="0" fontId="48" fillId="16" borderId="7" xfId="0" applyFont="1" applyFill="1" applyBorder="1" applyAlignment="1" applyProtection="1">
      <alignment horizontal="center" vertical="center"/>
    </xf>
    <xf numFmtId="0" fontId="48" fillId="11" borderId="7" xfId="0" applyFont="1" applyFill="1" applyBorder="1" applyAlignment="1" applyProtection="1">
      <alignment horizontal="center" vertical="center" wrapText="1"/>
      <protection locked="0"/>
    </xf>
    <xf numFmtId="169" fontId="6" fillId="0" borderId="33" xfId="0" applyNumberFormat="1" applyFont="1" applyBorder="1" applyAlignment="1" applyProtection="1">
      <alignment horizontal="center" vertical="center"/>
    </xf>
    <xf numFmtId="169" fontId="51" fillId="0" borderId="0" xfId="0" applyNumberFormat="1" applyFont="1" applyAlignment="1" applyProtection="1">
      <alignment horizontal="center"/>
    </xf>
    <xf numFmtId="0" fontId="51" fillId="7" borderId="0" xfId="0" applyFont="1" applyFill="1" applyBorder="1" applyAlignment="1" applyProtection="1">
      <alignment horizontal="center" vertical="center" wrapText="1"/>
      <protection locked="0"/>
    </xf>
    <xf numFmtId="0" fontId="38" fillId="7" borderId="0" xfId="4673" applyFont="1" applyFill="1" applyAlignment="1">
      <alignment horizontal="left" vertical="center" wrapText="1"/>
    </xf>
    <xf numFmtId="0" fontId="42" fillId="4" borderId="28" xfId="4673" applyFont="1" applyFill="1" applyBorder="1" applyAlignment="1" applyProtection="1">
      <alignment horizontal="center" vertical="center"/>
      <protection locked="0"/>
    </xf>
    <xf numFmtId="0" fontId="42" fillId="4" borderId="30" xfId="4673" applyFont="1" applyFill="1" applyBorder="1" applyAlignment="1" applyProtection="1">
      <alignment horizontal="center" vertical="center"/>
      <protection locked="0"/>
    </xf>
    <xf numFmtId="0" fontId="0" fillId="0" borderId="29" xfId="0" applyBorder="1" applyAlignment="1" applyProtection="1">
      <protection locked="0"/>
    </xf>
    <xf numFmtId="0" fontId="38" fillId="7" borderId="0" xfId="4673" quotePrefix="1" applyFont="1" applyFill="1" applyAlignment="1">
      <alignment horizontal="left" vertical="top" wrapText="1"/>
    </xf>
    <xf numFmtId="0" fontId="38" fillId="7" borderId="0" xfId="4673" applyFont="1" applyFill="1" applyAlignment="1">
      <alignment horizontal="left" vertical="top" wrapText="1"/>
    </xf>
    <xf numFmtId="0" fontId="38" fillId="7" borderId="0" xfId="4673" quotePrefix="1" applyFont="1" applyFill="1" applyAlignment="1">
      <alignment horizontal="left" wrapText="1"/>
    </xf>
    <xf numFmtId="0" fontId="38" fillId="7" borderId="0" xfId="4673" applyFont="1" applyFill="1" applyAlignment="1">
      <alignment horizontal="left" wrapText="1"/>
    </xf>
    <xf numFmtId="0" fontId="38" fillId="7" borderId="27" xfId="4673" applyFont="1" applyFill="1" applyBorder="1" applyAlignment="1">
      <alignment horizontal="left" vertical="center" wrapText="1"/>
    </xf>
    <xf numFmtId="0" fontId="43" fillId="7" borderId="0" xfId="4673" applyFont="1" applyFill="1" applyAlignment="1">
      <alignment horizontal="left" vertical="top" wrapText="1"/>
    </xf>
    <xf numFmtId="0" fontId="7" fillId="2" borderId="0" xfId="0" applyFont="1" applyFill="1" applyBorder="1" applyAlignment="1" applyProtection="1">
      <alignment horizontal="left" vertical="top" wrapText="1"/>
    </xf>
    <xf numFmtId="0" fontId="7" fillId="2" borderId="0" xfId="0" applyFont="1" applyFill="1" applyBorder="1" applyAlignment="1" applyProtection="1">
      <alignment horizontal="center" vertical="top" wrapText="1"/>
    </xf>
    <xf numFmtId="0" fontId="7" fillId="2" borderId="6" xfId="0" applyFont="1" applyFill="1" applyBorder="1" applyAlignment="1" applyProtection="1">
      <alignment horizontal="center" vertical="top" wrapText="1"/>
    </xf>
    <xf numFmtId="0" fontId="19" fillId="2" borderId="2" xfId="0" applyFont="1" applyFill="1" applyBorder="1" applyAlignment="1" applyProtection="1">
      <alignment horizontal="center" vertical="top" wrapText="1"/>
    </xf>
    <xf numFmtId="0" fontId="19" fillId="2" borderId="0" xfId="0" applyFont="1" applyFill="1" applyBorder="1" applyAlignment="1" applyProtection="1">
      <alignment horizontal="center" vertical="top" wrapText="1"/>
    </xf>
    <xf numFmtId="0" fontId="12" fillId="2" borderId="0" xfId="0" applyFont="1" applyFill="1" applyBorder="1" applyAlignment="1" applyProtection="1">
      <alignment horizontal="left" vertical="center" wrapText="1"/>
    </xf>
    <xf numFmtId="0" fontId="7" fillId="2" borderId="31" xfId="0" applyFont="1" applyFill="1" applyBorder="1" applyAlignment="1" applyProtection="1">
      <alignment horizontal="left" vertical="center" wrapText="1"/>
    </xf>
    <xf numFmtId="0" fontId="7" fillId="2" borderId="32" xfId="0" applyFont="1" applyFill="1" applyBorder="1" applyAlignment="1" applyProtection="1">
      <alignment horizontal="left" vertical="center" wrapText="1"/>
    </xf>
    <xf numFmtId="0" fontId="7" fillId="2" borderId="8" xfId="0" applyFont="1" applyFill="1" applyBorder="1" applyAlignment="1" applyProtection="1">
      <alignment horizontal="left" vertical="center" wrapText="1"/>
    </xf>
    <xf numFmtId="0" fontId="15" fillId="6" borderId="0" xfId="0" applyFont="1" applyFill="1" applyAlignment="1" applyProtection="1">
      <alignment horizontal="center" vertical="top"/>
    </xf>
  </cellXfs>
  <cellStyles count="4684">
    <cellStyle name="Comma" xfId="2" builtinId="3"/>
    <cellStyle name="Comma 2" xfId="61"/>
    <cellStyle name="Comma 2 10" xfId="1614"/>
    <cellStyle name="Comma 2 10 2" xfId="3934"/>
    <cellStyle name="Comma 2 11" xfId="2387"/>
    <cellStyle name="Comma 2 12" xfId="4675"/>
    <cellStyle name="Comma 2 2" xfId="100"/>
    <cellStyle name="Comma 2 2 2" xfId="177"/>
    <cellStyle name="Comma 2 2 2 2" xfId="329"/>
    <cellStyle name="Comma 2 2 2 2 2" xfId="1107"/>
    <cellStyle name="Comma 2 2 2 2 2 2" xfId="3427"/>
    <cellStyle name="Comma 2 2 2 2 3" xfId="1880"/>
    <cellStyle name="Comma 2 2 2 2 3 2" xfId="4200"/>
    <cellStyle name="Comma 2 2 2 2 4" xfId="2653"/>
    <cellStyle name="Comma 2 2 2 3" xfId="485"/>
    <cellStyle name="Comma 2 2 2 3 2" xfId="1259"/>
    <cellStyle name="Comma 2 2 2 3 2 2" xfId="3579"/>
    <cellStyle name="Comma 2 2 2 3 3" xfId="2032"/>
    <cellStyle name="Comma 2 2 2 3 3 2" xfId="4352"/>
    <cellStyle name="Comma 2 2 2 3 4" xfId="2805"/>
    <cellStyle name="Comma 2 2 2 4" xfId="637"/>
    <cellStyle name="Comma 2 2 2 4 2" xfId="1411"/>
    <cellStyle name="Comma 2 2 2 4 2 2" xfId="3731"/>
    <cellStyle name="Comma 2 2 2 4 3" xfId="2184"/>
    <cellStyle name="Comma 2 2 2 4 3 2" xfId="4504"/>
    <cellStyle name="Comma 2 2 2 4 4" xfId="2957"/>
    <cellStyle name="Comma 2 2 2 5" xfId="790"/>
    <cellStyle name="Comma 2 2 2 5 2" xfId="1564"/>
    <cellStyle name="Comma 2 2 2 5 2 2" xfId="3884"/>
    <cellStyle name="Comma 2 2 2 5 3" xfId="2337"/>
    <cellStyle name="Comma 2 2 2 5 3 2" xfId="4657"/>
    <cellStyle name="Comma 2 2 2 5 4" xfId="3110"/>
    <cellStyle name="Comma 2 2 2 6" xfId="955"/>
    <cellStyle name="Comma 2 2 2 6 2" xfId="3275"/>
    <cellStyle name="Comma 2 2 2 7" xfId="1728"/>
    <cellStyle name="Comma 2 2 2 7 2" xfId="4048"/>
    <cellStyle name="Comma 2 2 2 8" xfId="2501"/>
    <cellStyle name="Comma 2 2 3" xfId="253"/>
    <cellStyle name="Comma 2 2 3 2" xfId="1031"/>
    <cellStyle name="Comma 2 2 3 2 2" xfId="3351"/>
    <cellStyle name="Comma 2 2 3 3" xfId="1804"/>
    <cellStyle name="Comma 2 2 3 3 2" xfId="4124"/>
    <cellStyle name="Comma 2 2 3 4" xfId="2577"/>
    <cellStyle name="Comma 2 2 4" xfId="409"/>
    <cellStyle name="Comma 2 2 4 2" xfId="1183"/>
    <cellStyle name="Comma 2 2 4 2 2" xfId="3503"/>
    <cellStyle name="Comma 2 2 4 3" xfId="1956"/>
    <cellStyle name="Comma 2 2 4 3 2" xfId="4276"/>
    <cellStyle name="Comma 2 2 4 4" xfId="2729"/>
    <cellStyle name="Comma 2 2 5" xfId="561"/>
    <cellStyle name="Comma 2 2 5 2" xfId="1335"/>
    <cellStyle name="Comma 2 2 5 2 2" xfId="3655"/>
    <cellStyle name="Comma 2 2 5 3" xfId="2108"/>
    <cellStyle name="Comma 2 2 5 3 2" xfId="4428"/>
    <cellStyle name="Comma 2 2 5 4" xfId="2881"/>
    <cellStyle name="Comma 2 2 6" xfId="714"/>
    <cellStyle name="Comma 2 2 6 2" xfId="1488"/>
    <cellStyle name="Comma 2 2 6 2 2" xfId="3808"/>
    <cellStyle name="Comma 2 2 6 3" xfId="2261"/>
    <cellStyle name="Comma 2 2 6 3 2" xfId="4581"/>
    <cellStyle name="Comma 2 2 6 4" xfId="3034"/>
    <cellStyle name="Comma 2 2 7" xfId="879"/>
    <cellStyle name="Comma 2 2 7 2" xfId="3199"/>
    <cellStyle name="Comma 2 2 8" xfId="1652"/>
    <cellStyle name="Comma 2 2 8 2" xfId="3972"/>
    <cellStyle name="Comma 2 2 9" xfId="2425"/>
    <cellStyle name="Comma 2 3" xfId="139"/>
    <cellStyle name="Comma 2 3 2" xfId="291"/>
    <cellStyle name="Comma 2 3 2 2" xfId="1069"/>
    <cellStyle name="Comma 2 3 2 2 2" xfId="3389"/>
    <cellStyle name="Comma 2 3 2 3" xfId="1842"/>
    <cellStyle name="Comma 2 3 2 3 2" xfId="4162"/>
    <cellStyle name="Comma 2 3 2 4" xfId="2615"/>
    <cellStyle name="Comma 2 3 3" xfId="447"/>
    <cellStyle name="Comma 2 3 3 2" xfId="1221"/>
    <cellStyle name="Comma 2 3 3 2 2" xfId="3541"/>
    <cellStyle name="Comma 2 3 3 3" xfId="1994"/>
    <cellStyle name="Comma 2 3 3 3 2" xfId="4314"/>
    <cellStyle name="Comma 2 3 3 4" xfId="2767"/>
    <cellStyle name="Comma 2 3 4" xfId="599"/>
    <cellStyle name="Comma 2 3 4 2" xfId="1373"/>
    <cellStyle name="Comma 2 3 4 2 2" xfId="3693"/>
    <cellStyle name="Comma 2 3 4 3" xfId="2146"/>
    <cellStyle name="Comma 2 3 4 3 2" xfId="4466"/>
    <cellStyle name="Comma 2 3 4 4" xfId="2919"/>
    <cellStyle name="Comma 2 3 5" xfId="752"/>
    <cellStyle name="Comma 2 3 5 2" xfId="1526"/>
    <cellStyle name="Comma 2 3 5 2 2" xfId="3846"/>
    <cellStyle name="Comma 2 3 5 3" xfId="2299"/>
    <cellStyle name="Comma 2 3 5 3 2" xfId="4619"/>
    <cellStyle name="Comma 2 3 5 4" xfId="3072"/>
    <cellStyle name="Comma 2 3 6" xfId="917"/>
    <cellStyle name="Comma 2 3 6 2" xfId="3237"/>
    <cellStyle name="Comma 2 3 7" xfId="1690"/>
    <cellStyle name="Comma 2 3 7 2" xfId="4010"/>
    <cellStyle name="Comma 2 3 8" xfId="2463"/>
    <cellStyle name="Comma 2 4" xfId="215"/>
    <cellStyle name="Comma 2 4 2" xfId="993"/>
    <cellStyle name="Comma 2 4 2 2" xfId="3313"/>
    <cellStyle name="Comma 2 4 3" xfId="1766"/>
    <cellStyle name="Comma 2 4 3 2" xfId="4086"/>
    <cellStyle name="Comma 2 4 4" xfId="2539"/>
    <cellStyle name="Comma 2 5" xfId="9"/>
    <cellStyle name="Comma 2 5 2" xfId="15"/>
    <cellStyle name="Comma 2 5 2 2" xfId="806"/>
    <cellStyle name="Comma 2 5 2 2 2" xfId="3126"/>
    <cellStyle name="Comma 2 5 2 3" xfId="1579"/>
    <cellStyle name="Comma 2 5 2 3 2" xfId="3899"/>
    <cellStyle name="Comma 2 5 2 4" xfId="2352"/>
    <cellStyle name="Comma 2 5 3" xfId="802"/>
    <cellStyle name="Comma 2 5 3 2" xfId="3122"/>
    <cellStyle name="Comma 2 6" xfId="371"/>
    <cellStyle name="Comma 2 6 2" xfId="1145"/>
    <cellStyle name="Comma 2 6 2 2" xfId="3465"/>
    <cellStyle name="Comma 2 6 3" xfId="1918"/>
    <cellStyle name="Comma 2 6 3 2" xfId="4238"/>
    <cellStyle name="Comma 2 6 4" xfId="2691"/>
    <cellStyle name="Comma 2 7" xfId="523"/>
    <cellStyle name="Comma 2 7 2" xfId="1297"/>
    <cellStyle name="Comma 2 7 2 2" xfId="3617"/>
    <cellStyle name="Comma 2 7 3" xfId="2070"/>
    <cellStyle name="Comma 2 7 3 2" xfId="4390"/>
    <cellStyle name="Comma 2 7 4" xfId="2843"/>
    <cellStyle name="Comma 2 8" xfId="676"/>
    <cellStyle name="Comma 2 8 2" xfId="1450"/>
    <cellStyle name="Comma 2 8 2 2" xfId="3770"/>
    <cellStyle name="Comma 2 8 3" xfId="2223"/>
    <cellStyle name="Comma 2 8 3 2" xfId="4543"/>
    <cellStyle name="Comma 2 8 4" xfId="2996"/>
    <cellStyle name="Comma 2 9" xfId="841"/>
    <cellStyle name="Comma 2 9 2" xfId="3161"/>
    <cellStyle name="Comma 3" xfId="66"/>
    <cellStyle name="Comma 3 10" xfId="4676"/>
    <cellStyle name="Comma 3 2" xfId="143"/>
    <cellStyle name="Comma 3 2 2" xfId="295"/>
    <cellStyle name="Comma 3 2 2 2" xfId="1073"/>
    <cellStyle name="Comma 3 2 2 2 2" xfId="3393"/>
    <cellStyle name="Comma 3 2 2 3" xfId="1846"/>
    <cellStyle name="Comma 3 2 2 3 2" xfId="4166"/>
    <cellStyle name="Comma 3 2 2 4" xfId="2619"/>
    <cellStyle name="Comma 3 2 3" xfId="451"/>
    <cellStyle name="Comma 3 2 3 2" xfId="1225"/>
    <cellStyle name="Comma 3 2 3 2 2" xfId="3545"/>
    <cellStyle name="Comma 3 2 3 3" xfId="1998"/>
    <cellStyle name="Comma 3 2 3 3 2" xfId="4318"/>
    <cellStyle name="Comma 3 2 3 4" xfId="2771"/>
    <cellStyle name="Comma 3 2 4" xfId="603"/>
    <cellStyle name="Comma 3 2 4 2" xfId="1377"/>
    <cellStyle name="Comma 3 2 4 2 2" xfId="3697"/>
    <cellStyle name="Comma 3 2 4 3" xfId="2150"/>
    <cellStyle name="Comma 3 2 4 3 2" xfId="4470"/>
    <cellStyle name="Comma 3 2 4 4" xfId="2923"/>
    <cellStyle name="Comma 3 2 5" xfId="756"/>
    <cellStyle name="Comma 3 2 5 2" xfId="1530"/>
    <cellStyle name="Comma 3 2 5 2 2" xfId="3850"/>
    <cellStyle name="Comma 3 2 5 3" xfId="2303"/>
    <cellStyle name="Comma 3 2 5 3 2" xfId="4623"/>
    <cellStyle name="Comma 3 2 5 4" xfId="3076"/>
    <cellStyle name="Comma 3 2 6" xfId="921"/>
    <cellStyle name="Comma 3 2 6 2" xfId="3241"/>
    <cellStyle name="Comma 3 2 7" xfId="1694"/>
    <cellStyle name="Comma 3 2 7 2" xfId="4014"/>
    <cellStyle name="Comma 3 2 8" xfId="2467"/>
    <cellStyle name="Comma 3 3" xfId="219"/>
    <cellStyle name="Comma 3 3 2" xfId="997"/>
    <cellStyle name="Comma 3 3 2 2" xfId="3317"/>
    <cellStyle name="Comma 3 3 3" xfId="1770"/>
    <cellStyle name="Comma 3 3 3 2" xfId="4090"/>
    <cellStyle name="Comma 3 3 4" xfId="2543"/>
    <cellStyle name="Comma 3 4" xfId="375"/>
    <cellStyle name="Comma 3 4 2" xfId="1149"/>
    <cellStyle name="Comma 3 4 2 2" xfId="3469"/>
    <cellStyle name="Comma 3 4 3" xfId="1922"/>
    <cellStyle name="Comma 3 4 3 2" xfId="4242"/>
    <cellStyle name="Comma 3 4 4" xfId="2695"/>
    <cellStyle name="Comma 3 5" xfId="527"/>
    <cellStyle name="Comma 3 5 2" xfId="1301"/>
    <cellStyle name="Comma 3 5 2 2" xfId="3621"/>
    <cellStyle name="Comma 3 5 3" xfId="2074"/>
    <cellStyle name="Comma 3 5 3 2" xfId="4394"/>
    <cellStyle name="Comma 3 5 4" xfId="2847"/>
    <cellStyle name="Comma 3 6" xfId="680"/>
    <cellStyle name="Comma 3 6 2" xfId="1454"/>
    <cellStyle name="Comma 3 6 2 2" xfId="3774"/>
    <cellStyle name="Comma 3 6 3" xfId="2227"/>
    <cellStyle name="Comma 3 6 3 2" xfId="4547"/>
    <cellStyle name="Comma 3 6 4" xfId="3000"/>
    <cellStyle name="Comma 3 7" xfId="845"/>
    <cellStyle name="Comma 3 7 2" xfId="3165"/>
    <cellStyle name="Comma 3 8" xfId="1618"/>
    <cellStyle name="Comma 3 8 2" xfId="3938"/>
    <cellStyle name="Comma 3 9" xfId="2391"/>
    <cellStyle name="Comma 4" xfId="8"/>
    <cellStyle name="Comma 4 2" xfId="182"/>
    <cellStyle name="Comma 4 2 2" xfId="960"/>
    <cellStyle name="Comma 4 2 2 2" xfId="3280"/>
    <cellStyle name="Comma 4 2 3" xfId="1733"/>
    <cellStyle name="Comma 4 2 3 2" xfId="4053"/>
    <cellStyle name="Comma 4 2 4" xfId="2506"/>
    <cellStyle name="Comma 4 3" xfId="338"/>
    <cellStyle name="Comma 4 3 2" xfId="1112"/>
    <cellStyle name="Comma 4 3 2 2" xfId="3432"/>
    <cellStyle name="Comma 4 3 3" xfId="1885"/>
    <cellStyle name="Comma 4 3 3 2" xfId="4205"/>
    <cellStyle name="Comma 4 3 4" xfId="2658"/>
    <cellStyle name="Comma 4 4" xfId="490"/>
    <cellStyle name="Comma 4 4 2" xfId="1264"/>
    <cellStyle name="Comma 4 4 2 2" xfId="3584"/>
    <cellStyle name="Comma 4 4 3" xfId="2037"/>
    <cellStyle name="Comma 4 4 3 2" xfId="4357"/>
    <cellStyle name="Comma 4 4 4" xfId="2810"/>
    <cellStyle name="Comma 4 5" xfId="643"/>
    <cellStyle name="Comma 4 5 2" xfId="1417"/>
    <cellStyle name="Comma 4 5 2 2" xfId="3737"/>
    <cellStyle name="Comma 4 5 3" xfId="2190"/>
    <cellStyle name="Comma 4 5 3 2" xfId="4510"/>
    <cellStyle name="Comma 4 5 4" xfId="2963"/>
    <cellStyle name="Comma 4 6" xfId="801"/>
    <cellStyle name="Comma 4 6 2" xfId="3121"/>
    <cellStyle name="Comma 4 7" xfId="1575"/>
    <cellStyle name="Comma 4 7 2" xfId="3895"/>
    <cellStyle name="Comma 4 8" xfId="2348"/>
    <cellStyle name="Comma 5" xfId="106"/>
    <cellStyle name="Comma 5 2" xfId="258"/>
    <cellStyle name="Comma 5 2 2" xfId="1036"/>
    <cellStyle name="Comma 5 2 2 2" xfId="3356"/>
    <cellStyle name="Comma 5 2 3" xfId="1809"/>
    <cellStyle name="Comma 5 2 3 2" xfId="4129"/>
    <cellStyle name="Comma 5 2 4" xfId="2582"/>
    <cellStyle name="Comma 5 3" xfId="414"/>
    <cellStyle name="Comma 5 3 2" xfId="1188"/>
    <cellStyle name="Comma 5 3 2 2" xfId="3508"/>
    <cellStyle name="Comma 5 3 3" xfId="1961"/>
    <cellStyle name="Comma 5 3 3 2" xfId="4281"/>
    <cellStyle name="Comma 5 3 4" xfId="2734"/>
    <cellStyle name="Comma 5 4" xfId="566"/>
    <cellStyle name="Comma 5 4 2" xfId="1340"/>
    <cellStyle name="Comma 5 4 2 2" xfId="3660"/>
    <cellStyle name="Comma 5 4 3" xfId="2113"/>
    <cellStyle name="Comma 5 4 3 2" xfId="4433"/>
    <cellStyle name="Comma 5 4 4" xfId="2886"/>
    <cellStyle name="Comma 5 5" xfId="719"/>
    <cellStyle name="Comma 5 5 2" xfId="1493"/>
    <cellStyle name="Comma 5 5 2 2" xfId="3813"/>
    <cellStyle name="Comma 5 5 3" xfId="2266"/>
    <cellStyle name="Comma 5 5 3 2" xfId="4586"/>
    <cellStyle name="Comma 5 5 4" xfId="3039"/>
    <cellStyle name="Comma 5 6" xfId="884"/>
    <cellStyle name="Comma 5 6 2" xfId="3204"/>
    <cellStyle name="Comma 5 7" xfId="1657"/>
    <cellStyle name="Comma 5 7 2" xfId="3977"/>
    <cellStyle name="Comma 5 8" xfId="2430"/>
    <cellStyle name="Comma 6" xfId="795"/>
    <cellStyle name="Comma 6 2" xfId="1569"/>
    <cellStyle name="Comma 6 2 2" xfId="3889"/>
    <cellStyle name="Comma 6 3" xfId="2342"/>
    <cellStyle name="Comma 6 3 2" xfId="4662"/>
    <cellStyle name="Comma 6 4" xfId="3115"/>
    <cellStyle name="Comma 7" xfId="798"/>
    <cellStyle name="Comma 7 2" xfId="1572"/>
    <cellStyle name="Comma 7 2 2" xfId="3892"/>
    <cellStyle name="Comma 7 3" xfId="2345"/>
    <cellStyle name="Comma 7 3 2" xfId="4665"/>
    <cellStyle name="Comma 7 4" xfId="3118"/>
    <cellStyle name="Comma 8" xfId="4668"/>
    <cellStyle name="Comma 9" xfId="5"/>
    <cellStyle name="Currency" xfId="4682" builtinId="4"/>
    <cellStyle name="Currency 10 10" xfId="16"/>
    <cellStyle name="Currency 10 10 2" xfId="807"/>
    <cellStyle name="Currency 10 10 2 2" xfId="3127"/>
    <cellStyle name="Currency 10 10 3" xfId="1580"/>
    <cellStyle name="Currency 10 10 3 2" xfId="3900"/>
    <cellStyle name="Currency 10 10 4" xfId="2353"/>
    <cellStyle name="Currency 2" xfId="10"/>
    <cellStyle name="Currency 2 2" xfId="20"/>
    <cellStyle name="Currency 2 2 2" xfId="14"/>
    <cellStyle name="Currency 2 2 2 2" xfId="805"/>
    <cellStyle name="Currency 2 2 2 2 2" xfId="3125"/>
    <cellStyle name="Currency 2 2 2 3" xfId="1578"/>
    <cellStyle name="Currency 2 2 2 3 2" xfId="3898"/>
    <cellStyle name="Currency 2 2 2 4" xfId="2351"/>
    <cellStyle name="Currency 2 2 3" xfId="809"/>
    <cellStyle name="Currency 2 2 3 2" xfId="3129"/>
    <cellStyle name="Currency 2 2 4" xfId="1582"/>
    <cellStyle name="Currency 2 2 4 2" xfId="3902"/>
    <cellStyle name="Currency 2 2 5" xfId="2355"/>
    <cellStyle name="Currency 2 3" xfId="803"/>
    <cellStyle name="Currency 2 3 2" xfId="3123"/>
    <cellStyle name="Currency 2 4" xfId="1576"/>
    <cellStyle name="Currency 2 4 2" xfId="3896"/>
    <cellStyle name="Currency 2 5" xfId="2349"/>
    <cellStyle name="Currency 2 6" xfId="4669"/>
    <cellStyle name="Currency 2 7" xfId="4677"/>
    <cellStyle name="Currency 3" xfId="58"/>
    <cellStyle name="Currency 3 10" xfId="838"/>
    <cellStyle name="Currency 3 10 2" xfId="3158"/>
    <cellStyle name="Currency 3 11" xfId="1611"/>
    <cellStyle name="Currency 3 11 2" xfId="3931"/>
    <cellStyle name="Currency 3 12" xfId="2384"/>
    <cellStyle name="Currency 3 13" xfId="4678"/>
    <cellStyle name="Currency 3 2" xfId="59"/>
    <cellStyle name="Currency 3 2 10" xfId="1612"/>
    <cellStyle name="Currency 3 2 10 2" xfId="3932"/>
    <cellStyle name="Currency 3 2 11" xfId="2385"/>
    <cellStyle name="Currency 3 2 2" xfId="64"/>
    <cellStyle name="Currency 3 2 2 10" xfId="2389"/>
    <cellStyle name="Currency 3 2 2 2" xfId="102"/>
    <cellStyle name="Currency 3 2 2 2 2" xfId="179"/>
    <cellStyle name="Currency 3 2 2 2 2 2" xfId="331"/>
    <cellStyle name="Currency 3 2 2 2 2 2 2" xfId="1109"/>
    <cellStyle name="Currency 3 2 2 2 2 2 2 2" xfId="3429"/>
    <cellStyle name="Currency 3 2 2 2 2 2 3" xfId="1882"/>
    <cellStyle name="Currency 3 2 2 2 2 2 3 2" xfId="4202"/>
    <cellStyle name="Currency 3 2 2 2 2 2 4" xfId="2655"/>
    <cellStyle name="Currency 3 2 2 2 2 3" xfId="487"/>
    <cellStyle name="Currency 3 2 2 2 2 3 2" xfId="1261"/>
    <cellStyle name="Currency 3 2 2 2 2 3 2 2" xfId="3581"/>
    <cellStyle name="Currency 3 2 2 2 2 3 3" xfId="2034"/>
    <cellStyle name="Currency 3 2 2 2 2 3 3 2" xfId="4354"/>
    <cellStyle name="Currency 3 2 2 2 2 3 4" xfId="2807"/>
    <cellStyle name="Currency 3 2 2 2 2 4" xfId="639"/>
    <cellStyle name="Currency 3 2 2 2 2 4 2" xfId="1413"/>
    <cellStyle name="Currency 3 2 2 2 2 4 2 2" xfId="3733"/>
    <cellStyle name="Currency 3 2 2 2 2 4 3" xfId="2186"/>
    <cellStyle name="Currency 3 2 2 2 2 4 3 2" xfId="4506"/>
    <cellStyle name="Currency 3 2 2 2 2 4 4" xfId="2959"/>
    <cellStyle name="Currency 3 2 2 2 2 5" xfId="792"/>
    <cellStyle name="Currency 3 2 2 2 2 5 2" xfId="1566"/>
    <cellStyle name="Currency 3 2 2 2 2 5 2 2" xfId="3886"/>
    <cellStyle name="Currency 3 2 2 2 2 5 3" xfId="2339"/>
    <cellStyle name="Currency 3 2 2 2 2 5 3 2" xfId="4659"/>
    <cellStyle name="Currency 3 2 2 2 2 5 4" xfId="3112"/>
    <cellStyle name="Currency 3 2 2 2 2 6" xfId="957"/>
    <cellStyle name="Currency 3 2 2 2 2 6 2" xfId="3277"/>
    <cellStyle name="Currency 3 2 2 2 2 7" xfId="1730"/>
    <cellStyle name="Currency 3 2 2 2 2 7 2" xfId="4050"/>
    <cellStyle name="Currency 3 2 2 2 2 8" xfId="2503"/>
    <cellStyle name="Currency 3 2 2 2 3" xfId="255"/>
    <cellStyle name="Currency 3 2 2 2 3 2" xfId="1033"/>
    <cellStyle name="Currency 3 2 2 2 3 2 2" xfId="3353"/>
    <cellStyle name="Currency 3 2 2 2 3 3" xfId="1806"/>
    <cellStyle name="Currency 3 2 2 2 3 3 2" xfId="4126"/>
    <cellStyle name="Currency 3 2 2 2 3 4" xfId="2579"/>
    <cellStyle name="Currency 3 2 2 2 4" xfId="411"/>
    <cellStyle name="Currency 3 2 2 2 4 2" xfId="1185"/>
    <cellStyle name="Currency 3 2 2 2 4 2 2" xfId="3505"/>
    <cellStyle name="Currency 3 2 2 2 4 3" xfId="1958"/>
    <cellStyle name="Currency 3 2 2 2 4 3 2" xfId="4278"/>
    <cellStyle name="Currency 3 2 2 2 4 4" xfId="2731"/>
    <cellStyle name="Currency 3 2 2 2 5" xfId="563"/>
    <cellStyle name="Currency 3 2 2 2 5 2" xfId="1337"/>
    <cellStyle name="Currency 3 2 2 2 5 2 2" xfId="3657"/>
    <cellStyle name="Currency 3 2 2 2 5 3" xfId="2110"/>
    <cellStyle name="Currency 3 2 2 2 5 3 2" xfId="4430"/>
    <cellStyle name="Currency 3 2 2 2 5 4" xfId="2883"/>
    <cellStyle name="Currency 3 2 2 2 6" xfId="716"/>
    <cellStyle name="Currency 3 2 2 2 6 2" xfId="1490"/>
    <cellStyle name="Currency 3 2 2 2 6 2 2" xfId="3810"/>
    <cellStyle name="Currency 3 2 2 2 6 3" xfId="2263"/>
    <cellStyle name="Currency 3 2 2 2 6 3 2" xfId="4583"/>
    <cellStyle name="Currency 3 2 2 2 6 4" xfId="3036"/>
    <cellStyle name="Currency 3 2 2 2 7" xfId="881"/>
    <cellStyle name="Currency 3 2 2 2 7 2" xfId="3201"/>
    <cellStyle name="Currency 3 2 2 2 8" xfId="1654"/>
    <cellStyle name="Currency 3 2 2 2 8 2" xfId="3974"/>
    <cellStyle name="Currency 3 2 2 2 9" xfId="2427"/>
    <cellStyle name="Currency 3 2 2 3" xfId="141"/>
    <cellStyle name="Currency 3 2 2 3 2" xfId="293"/>
    <cellStyle name="Currency 3 2 2 3 2 2" xfId="1071"/>
    <cellStyle name="Currency 3 2 2 3 2 2 2" xfId="3391"/>
    <cellStyle name="Currency 3 2 2 3 2 3" xfId="1844"/>
    <cellStyle name="Currency 3 2 2 3 2 3 2" xfId="4164"/>
    <cellStyle name="Currency 3 2 2 3 2 4" xfId="2617"/>
    <cellStyle name="Currency 3 2 2 3 3" xfId="449"/>
    <cellStyle name="Currency 3 2 2 3 3 2" xfId="1223"/>
    <cellStyle name="Currency 3 2 2 3 3 2 2" xfId="3543"/>
    <cellStyle name="Currency 3 2 2 3 3 3" xfId="1996"/>
    <cellStyle name="Currency 3 2 2 3 3 3 2" xfId="4316"/>
    <cellStyle name="Currency 3 2 2 3 3 4" xfId="2769"/>
    <cellStyle name="Currency 3 2 2 3 4" xfId="601"/>
    <cellStyle name="Currency 3 2 2 3 4 2" xfId="1375"/>
    <cellStyle name="Currency 3 2 2 3 4 2 2" xfId="3695"/>
    <cellStyle name="Currency 3 2 2 3 4 3" xfId="2148"/>
    <cellStyle name="Currency 3 2 2 3 4 3 2" xfId="4468"/>
    <cellStyle name="Currency 3 2 2 3 4 4" xfId="2921"/>
    <cellStyle name="Currency 3 2 2 3 5" xfId="754"/>
    <cellStyle name="Currency 3 2 2 3 5 2" xfId="1528"/>
    <cellStyle name="Currency 3 2 2 3 5 2 2" xfId="3848"/>
    <cellStyle name="Currency 3 2 2 3 5 3" xfId="2301"/>
    <cellStyle name="Currency 3 2 2 3 5 3 2" xfId="4621"/>
    <cellStyle name="Currency 3 2 2 3 5 4" xfId="3074"/>
    <cellStyle name="Currency 3 2 2 3 6" xfId="919"/>
    <cellStyle name="Currency 3 2 2 3 6 2" xfId="3239"/>
    <cellStyle name="Currency 3 2 2 3 7" xfId="1692"/>
    <cellStyle name="Currency 3 2 2 3 7 2" xfId="4012"/>
    <cellStyle name="Currency 3 2 2 3 8" xfId="2465"/>
    <cellStyle name="Currency 3 2 2 4" xfId="217"/>
    <cellStyle name="Currency 3 2 2 4 2" xfId="995"/>
    <cellStyle name="Currency 3 2 2 4 2 2" xfId="3315"/>
    <cellStyle name="Currency 3 2 2 4 3" xfId="1768"/>
    <cellStyle name="Currency 3 2 2 4 3 2" xfId="4088"/>
    <cellStyle name="Currency 3 2 2 4 4" xfId="2541"/>
    <cellStyle name="Currency 3 2 2 5" xfId="373"/>
    <cellStyle name="Currency 3 2 2 5 2" xfId="1147"/>
    <cellStyle name="Currency 3 2 2 5 2 2" xfId="3467"/>
    <cellStyle name="Currency 3 2 2 5 3" xfId="1920"/>
    <cellStyle name="Currency 3 2 2 5 3 2" xfId="4240"/>
    <cellStyle name="Currency 3 2 2 5 4" xfId="2693"/>
    <cellStyle name="Currency 3 2 2 6" xfId="525"/>
    <cellStyle name="Currency 3 2 2 6 2" xfId="1299"/>
    <cellStyle name="Currency 3 2 2 6 2 2" xfId="3619"/>
    <cellStyle name="Currency 3 2 2 6 3" xfId="2072"/>
    <cellStyle name="Currency 3 2 2 6 3 2" xfId="4392"/>
    <cellStyle name="Currency 3 2 2 6 4" xfId="2845"/>
    <cellStyle name="Currency 3 2 2 7" xfId="678"/>
    <cellStyle name="Currency 3 2 2 7 2" xfId="1452"/>
    <cellStyle name="Currency 3 2 2 7 2 2" xfId="3772"/>
    <cellStyle name="Currency 3 2 2 7 3" xfId="2225"/>
    <cellStyle name="Currency 3 2 2 7 3 2" xfId="4545"/>
    <cellStyle name="Currency 3 2 2 7 4" xfId="2998"/>
    <cellStyle name="Currency 3 2 2 8" xfId="843"/>
    <cellStyle name="Currency 3 2 2 8 2" xfId="3163"/>
    <cellStyle name="Currency 3 2 2 9" xfId="1616"/>
    <cellStyle name="Currency 3 2 2 9 2" xfId="3936"/>
    <cellStyle name="Currency 3 2 3" xfId="98"/>
    <cellStyle name="Currency 3 2 3 2" xfId="175"/>
    <cellStyle name="Currency 3 2 3 2 2" xfId="327"/>
    <cellStyle name="Currency 3 2 3 2 2 2" xfId="1105"/>
    <cellStyle name="Currency 3 2 3 2 2 2 2" xfId="3425"/>
    <cellStyle name="Currency 3 2 3 2 2 3" xfId="1878"/>
    <cellStyle name="Currency 3 2 3 2 2 3 2" xfId="4198"/>
    <cellStyle name="Currency 3 2 3 2 2 4" xfId="2651"/>
    <cellStyle name="Currency 3 2 3 2 3" xfId="483"/>
    <cellStyle name="Currency 3 2 3 2 3 2" xfId="1257"/>
    <cellStyle name="Currency 3 2 3 2 3 2 2" xfId="3577"/>
    <cellStyle name="Currency 3 2 3 2 3 3" xfId="2030"/>
    <cellStyle name="Currency 3 2 3 2 3 3 2" xfId="4350"/>
    <cellStyle name="Currency 3 2 3 2 3 4" xfId="2803"/>
    <cellStyle name="Currency 3 2 3 2 4" xfId="635"/>
    <cellStyle name="Currency 3 2 3 2 4 2" xfId="1409"/>
    <cellStyle name="Currency 3 2 3 2 4 2 2" xfId="3729"/>
    <cellStyle name="Currency 3 2 3 2 4 3" xfId="2182"/>
    <cellStyle name="Currency 3 2 3 2 4 3 2" xfId="4502"/>
    <cellStyle name="Currency 3 2 3 2 4 4" xfId="2955"/>
    <cellStyle name="Currency 3 2 3 2 5" xfId="788"/>
    <cellStyle name="Currency 3 2 3 2 5 2" xfId="1562"/>
    <cellStyle name="Currency 3 2 3 2 5 2 2" xfId="3882"/>
    <cellStyle name="Currency 3 2 3 2 5 3" xfId="2335"/>
    <cellStyle name="Currency 3 2 3 2 5 3 2" xfId="4655"/>
    <cellStyle name="Currency 3 2 3 2 5 4" xfId="3108"/>
    <cellStyle name="Currency 3 2 3 2 6" xfId="953"/>
    <cellStyle name="Currency 3 2 3 2 6 2" xfId="3273"/>
    <cellStyle name="Currency 3 2 3 2 7" xfId="1726"/>
    <cellStyle name="Currency 3 2 3 2 7 2" xfId="4046"/>
    <cellStyle name="Currency 3 2 3 2 8" xfId="2499"/>
    <cellStyle name="Currency 3 2 3 3" xfId="251"/>
    <cellStyle name="Currency 3 2 3 3 2" xfId="1029"/>
    <cellStyle name="Currency 3 2 3 3 2 2" xfId="3349"/>
    <cellStyle name="Currency 3 2 3 3 3" xfId="1802"/>
    <cellStyle name="Currency 3 2 3 3 3 2" xfId="4122"/>
    <cellStyle name="Currency 3 2 3 3 4" xfId="2575"/>
    <cellStyle name="Currency 3 2 3 4" xfId="407"/>
    <cellStyle name="Currency 3 2 3 4 2" xfId="1181"/>
    <cellStyle name="Currency 3 2 3 4 2 2" xfId="3501"/>
    <cellStyle name="Currency 3 2 3 4 3" xfId="1954"/>
    <cellStyle name="Currency 3 2 3 4 3 2" xfId="4274"/>
    <cellStyle name="Currency 3 2 3 4 4" xfId="2727"/>
    <cellStyle name="Currency 3 2 3 5" xfId="559"/>
    <cellStyle name="Currency 3 2 3 5 2" xfId="1333"/>
    <cellStyle name="Currency 3 2 3 5 2 2" xfId="3653"/>
    <cellStyle name="Currency 3 2 3 5 3" xfId="2106"/>
    <cellStyle name="Currency 3 2 3 5 3 2" xfId="4426"/>
    <cellStyle name="Currency 3 2 3 5 4" xfId="2879"/>
    <cellStyle name="Currency 3 2 3 6" xfId="712"/>
    <cellStyle name="Currency 3 2 3 6 2" xfId="1486"/>
    <cellStyle name="Currency 3 2 3 6 2 2" xfId="3806"/>
    <cellStyle name="Currency 3 2 3 6 3" xfId="2259"/>
    <cellStyle name="Currency 3 2 3 6 3 2" xfId="4579"/>
    <cellStyle name="Currency 3 2 3 6 4" xfId="3032"/>
    <cellStyle name="Currency 3 2 3 7" xfId="877"/>
    <cellStyle name="Currency 3 2 3 7 2" xfId="3197"/>
    <cellStyle name="Currency 3 2 3 8" xfId="1650"/>
    <cellStyle name="Currency 3 2 3 8 2" xfId="3970"/>
    <cellStyle name="Currency 3 2 3 9" xfId="2423"/>
    <cellStyle name="Currency 3 2 4" xfId="137"/>
    <cellStyle name="Currency 3 2 4 2" xfId="289"/>
    <cellStyle name="Currency 3 2 4 2 2" xfId="1067"/>
    <cellStyle name="Currency 3 2 4 2 2 2" xfId="3387"/>
    <cellStyle name="Currency 3 2 4 2 3" xfId="1840"/>
    <cellStyle name="Currency 3 2 4 2 3 2" xfId="4160"/>
    <cellStyle name="Currency 3 2 4 2 4" xfId="2613"/>
    <cellStyle name="Currency 3 2 4 3" xfId="445"/>
    <cellStyle name="Currency 3 2 4 3 2" xfId="1219"/>
    <cellStyle name="Currency 3 2 4 3 2 2" xfId="3539"/>
    <cellStyle name="Currency 3 2 4 3 3" xfId="1992"/>
    <cellStyle name="Currency 3 2 4 3 3 2" xfId="4312"/>
    <cellStyle name="Currency 3 2 4 3 4" xfId="2765"/>
    <cellStyle name="Currency 3 2 4 4" xfId="597"/>
    <cellStyle name="Currency 3 2 4 4 2" xfId="1371"/>
    <cellStyle name="Currency 3 2 4 4 2 2" xfId="3691"/>
    <cellStyle name="Currency 3 2 4 4 3" xfId="2144"/>
    <cellStyle name="Currency 3 2 4 4 3 2" xfId="4464"/>
    <cellStyle name="Currency 3 2 4 4 4" xfId="2917"/>
    <cellStyle name="Currency 3 2 4 5" xfId="750"/>
    <cellStyle name="Currency 3 2 4 5 2" xfId="1524"/>
    <cellStyle name="Currency 3 2 4 5 2 2" xfId="3844"/>
    <cellStyle name="Currency 3 2 4 5 3" xfId="2297"/>
    <cellStyle name="Currency 3 2 4 5 3 2" xfId="4617"/>
    <cellStyle name="Currency 3 2 4 5 4" xfId="3070"/>
    <cellStyle name="Currency 3 2 4 6" xfId="915"/>
    <cellStyle name="Currency 3 2 4 6 2" xfId="3235"/>
    <cellStyle name="Currency 3 2 4 7" xfId="1688"/>
    <cellStyle name="Currency 3 2 4 7 2" xfId="4008"/>
    <cellStyle name="Currency 3 2 4 8" xfId="2461"/>
    <cellStyle name="Currency 3 2 5" xfId="213"/>
    <cellStyle name="Currency 3 2 5 2" xfId="991"/>
    <cellStyle name="Currency 3 2 5 2 2" xfId="3311"/>
    <cellStyle name="Currency 3 2 5 3" xfId="1764"/>
    <cellStyle name="Currency 3 2 5 3 2" xfId="4084"/>
    <cellStyle name="Currency 3 2 5 4" xfId="2537"/>
    <cellStyle name="Currency 3 2 6" xfId="369"/>
    <cellStyle name="Currency 3 2 6 2" xfId="1143"/>
    <cellStyle name="Currency 3 2 6 2 2" xfId="3463"/>
    <cellStyle name="Currency 3 2 6 3" xfId="1916"/>
    <cellStyle name="Currency 3 2 6 3 2" xfId="4236"/>
    <cellStyle name="Currency 3 2 6 4" xfId="2689"/>
    <cellStyle name="Currency 3 2 7" xfId="521"/>
    <cellStyle name="Currency 3 2 7 2" xfId="1295"/>
    <cellStyle name="Currency 3 2 7 2 2" xfId="3615"/>
    <cellStyle name="Currency 3 2 7 3" xfId="2068"/>
    <cellStyle name="Currency 3 2 7 3 2" xfId="4388"/>
    <cellStyle name="Currency 3 2 7 4" xfId="2841"/>
    <cellStyle name="Currency 3 2 8" xfId="674"/>
    <cellStyle name="Currency 3 2 8 2" xfId="1448"/>
    <cellStyle name="Currency 3 2 8 2 2" xfId="3768"/>
    <cellStyle name="Currency 3 2 8 3" xfId="2221"/>
    <cellStyle name="Currency 3 2 8 3 2" xfId="4541"/>
    <cellStyle name="Currency 3 2 8 4" xfId="2994"/>
    <cellStyle name="Currency 3 2 9" xfId="839"/>
    <cellStyle name="Currency 3 2 9 2" xfId="3159"/>
    <cellStyle name="Currency 3 3" xfId="63"/>
    <cellStyle name="Currency 3 3 10" xfId="2388"/>
    <cellStyle name="Currency 3 3 2" xfId="101"/>
    <cellStyle name="Currency 3 3 2 2" xfId="178"/>
    <cellStyle name="Currency 3 3 2 2 2" xfId="330"/>
    <cellStyle name="Currency 3 3 2 2 2 2" xfId="1108"/>
    <cellStyle name="Currency 3 3 2 2 2 2 2" xfId="3428"/>
    <cellStyle name="Currency 3 3 2 2 2 3" xfId="1881"/>
    <cellStyle name="Currency 3 3 2 2 2 3 2" xfId="4201"/>
    <cellStyle name="Currency 3 3 2 2 2 4" xfId="2654"/>
    <cellStyle name="Currency 3 3 2 2 3" xfId="486"/>
    <cellStyle name="Currency 3 3 2 2 3 2" xfId="1260"/>
    <cellStyle name="Currency 3 3 2 2 3 2 2" xfId="3580"/>
    <cellStyle name="Currency 3 3 2 2 3 3" xfId="2033"/>
    <cellStyle name="Currency 3 3 2 2 3 3 2" xfId="4353"/>
    <cellStyle name="Currency 3 3 2 2 3 4" xfId="2806"/>
    <cellStyle name="Currency 3 3 2 2 4" xfId="638"/>
    <cellStyle name="Currency 3 3 2 2 4 2" xfId="1412"/>
    <cellStyle name="Currency 3 3 2 2 4 2 2" xfId="3732"/>
    <cellStyle name="Currency 3 3 2 2 4 3" xfId="2185"/>
    <cellStyle name="Currency 3 3 2 2 4 3 2" xfId="4505"/>
    <cellStyle name="Currency 3 3 2 2 4 4" xfId="2958"/>
    <cellStyle name="Currency 3 3 2 2 5" xfId="791"/>
    <cellStyle name="Currency 3 3 2 2 5 2" xfId="1565"/>
    <cellStyle name="Currency 3 3 2 2 5 2 2" xfId="3885"/>
    <cellStyle name="Currency 3 3 2 2 5 3" xfId="2338"/>
    <cellStyle name="Currency 3 3 2 2 5 3 2" xfId="4658"/>
    <cellStyle name="Currency 3 3 2 2 5 4" xfId="3111"/>
    <cellStyle name="Currency 3 3 2 2 6" xfId="956"/>
    <cellStyle name="Currency 3 3 2 2 6 2" xfId="3276"/>
    <cellStyle name="Currency 3 3 2 2 7" xfId="1729"/>
    <cellStyle name="Currency 3 3 2 2 7 2" xfId="4049"/>
    <cellStyle name="Currency 3 3 2 2 8" xfId="2502"/>
    <cellStyle name="Currency 3 3 2 3" xfId="254"/>
    <cellStyle name="Currency 3 3 2 3 2" xfId="1032"/>
    <cellStyle name="Currency 3 3 2 3 2 2" xfId="3352"/>
    <cellStyle name="Currency 3 3 2 3 3" xfId="1805"/>
    <cellStyle name="Currency 3 3 2 3 3 2" xfId="4125"/>
    <cellStyle name="Currency 3 3 2 3 4" xfId="2578"/>
    <cellStyle name="Currency 3 3 2 4" xfId="410"/>
    <cellStyle name="Currency 3 3 2 4 2" xfId="1184"/>
    <cellStyle name="Currency 3 3 2 4 2 2" xfId="3504"/>
    <cellStyle name="Currency 3 3 2 4 3" xfId="1957"/>
    <cellStyle name="Currency 3 3 2 4 3 2" xfId="4277"/>
    <cellStyle name="Currency 3 3 2 4 4" xfId="2730"/>
    <cellStyle name="Currency 3 3 2 5" xfId="562"/>
    <cellStyle name="Currency 3 3 2 5 2" xfId="1336"/>
    <cellStyle name="Currency 3 3 2 5 2 2" xfId="3656"/>
    <cellStyle name="Currency 3 3 2 5 3" xfId="2109"/>
    <cellStyle name="Currency 3 3 2 5 3 2" xfId="4429"/>
    <cellStyle name="Currency 3 3 2 5 4" xfId="2882"/>
    <cellStyle name="Currency 3 3 2 6" xfId="715"/>
    <cellStyle name="Currency 3 3 2 6 2" xfId="1489"/>
    <cellStyle name="Currency 3 3 2 6 2 2" xfId="3809"/>
    <cellStyle name="Currency 3 3 2 6 3" xfId="2262"/>
    <cellStyle name="Currency 3 3 2 6 3 2" xfId="4582"/>
    <cellStyle name="Currency 3 3 2 6 4" xfId="3035"/>
    <cellStyle name="Currency 3 3 2 7" xfId="880"/>
    <cellStyle name="Currency 3 3 2 7 2" xfId="3200"/>
    <cellStyle name="Currency 3 3 2 8" xfId="1653"/>
    <cellStyle name="Currency 3 3 2 8 2" xfId="3973"/>
    <cellStyle name="Currency 3 3 2 9" xfId="2426"/>
    <cellStyle name="Currency 3 3 3" xfId="140"/>
    <cellStyle name="Currency 3 3 3 2" xfId="292"/>
    <cellStyle name="Currency 3 3 3 2 2" xfId="1070"/>
    <cellStyle name="Currency 3 3 3 2 2 2" xfId="3390"/>
    <cellStyle name="Currency 3 3 3 2 3" xfId="1843"/>
    <cellStyle name="Currency 3 3 3 2 3 2" xfId="4163"/>
    <cellStyle name="Currency 3 3 3 2 4" xfId="2616"/>
    <cellStyle name="Currency 3 3 3 3" xfId="448"/>
    <cellStyle name="Currency 3 3 3 3 2" xfId="1222"/>
    <cellStyle name="Currency 3 3 3 3 2 2" xfId="3542"/>
    <cellStyle name="Currency 3 3 3 3 3" xfId="1995"/>
    <cellStyle name="Currency 3 3 3 3 3 2" xfId="4315"/>
    <cellStyle name="Currency 3 3 3 3 4" xfId="2768"/>
    <cellStyle name="Currency 3 3 3 4" xfId="600"/>
    <cellStyle name="Currency 3 3 3 4 2" xfId="1374"/>
    <cellStyle name="Currency 3 3 3 4 2 2" xfId="3694"/>
    <cellStyle name="Currency 3 3 3 4 3" xfId="2147"/>
    <cellStyle name="Currency 3 3 3 4 3 2" xfId="4467"/>
    <cellStyle name="Currency 3 3 3 4 4" xfId="2920"/>
    <cellStyle name="Currency 3 3 3 5" xfId="753"/>
    <cellStyle name="Currency 3 3 3 5 2" xfId="1527"/>
    <cellStyle name="Currency 3 3 3 5 2 2" xfId="3847"/>
    <cellStyle name="Currency 3 3 3 5 3" xfId="2300"/>
    <cellStyle name="Currency 3 3 3 5 3 2" xfId="4620"/>
    <cellStyle name="Currency 3 3 3 5 4" xfId="3073"/>
    <cellStyle name="Currency 3 3 3 6" xfId="918"/>
    <cellStyle name="Currency 3 3 3 6 2" xfId="3238"/>
    <cellStyle name="Currency 3 3 3 7" xfId="1691"/>
    <cellStyle name="Currency 3 3 3 7 2" xfId="4011"/>
    <cellStyle name="Currency 3 3 3 8" xfId="2464"/>
    <cellStyle name="Currency 3 3 4" xfId="216"/>
    <cellStyle name="Currency 3 3 4 2" xfId="994"/>
    <cellStyle name="Currency 3 3 4 2 2" xfId="3314"/>
    <cellStyle name="Currency 3 3 4 3" xfId="1767"/>
    <cellStyle name="Currency 3 3 4 3 2" xfId="4087"/>
    <cellStyle name="Currency 3 3 4 4" xfId="2540"/>
    <cellStyle name="Currency 3 3 5" xfId="372"/>
    <cellStyle name="Currency 3 3 5 2" xfId="1146"/>
    <cellStyle name="Currency 3 3 5 2 2" xfId="3466"/>
    <cellStyle name="Currency 3 3 5 3" xfId="1919"/>
    <cellStyle name="Currency 3 3 5 3 2" xfId="4239"/>
    <cellStyle name="Currency 3 3 5 4" xfId="2692"/>
    <cellStyle name="Currency 3 3 6" xfId="524"/>
    <cellStyle name="Currency 3 3 6 2" xfId="1298"/>
    <cellStyle name="Currency 3 3 6 2 2" xfId="3618"/>
    <cellStyle name="Currency 3 3 6 3" xfId="2071"/>
    <cellStyle name="Currency 3 3 6 3 2" xfId="4391"/>
    <cellStyle name="Currency 3 3 6 4" xfId="2844"/>
    <cellStyle name="Currency 3 3 7" xfId="677"/>
    <cellStyle name="Currency 3 3 7 2" xfId="1451"/>
    <cellStyle name="Currency 3 3 7 2 2" xfId="3771"/>
    <cellStyle name="Currency 3 3 7 3" xfId="2224"/>
    <cellStyle name="Currency 3 3 7 3 2" xfId="4544"/>
    <cellStyle name="Currency 3 3 7 4" xfId="2997"/>
    <cellStyle name="Currency 3 3 8" xfId="842"/>
    <cellStyle name="Currency 3 3 8 2" xfId="3162"/>
    <cellStyle name="Currency 3 3 9" xfId="1615"/>
    <cellStyle name="Currency 3 3 9 2" xfId="3935"/>
    <cellStyle name="Currency 3 4" xfId="97"/>
    <cellStyle name="Currency 3 4 2" xfId="174"/>
    <cellStyle name="Currency 3 4 2 2" xfId="326"/>
    <cellStyle name="Currency 3 4 2 2 2" xfId="1104"/>
    <cellStyle name="Currency 3 4 2 2 2 2" xfId="3424"/>
    <cellStyle name="Currency 3 4 2 2 3" xfId="1877"/>
    <cellStyle name="Currency 3 4 2 2 3 2" xfId="4197"/>
    <cellStyle name="Currency 3 4 2 2 4" xfId="2650"/>
    <cellStyle name="Currency 3 4 2 3" xfId="482"/>
    <cellStyle name="Currency 3 4 2 3 2" xfId="1256"/>
    <cellStyle name="Currency 3 4 2 3 2 2" xfId="3576"/>
    <cellStyle name="Currency 3 4 2 3 3" xfId="2029"/>
    <cellStyle name="Currency 3 4 2 3 3 2" xfId="4349"/>
    <cellStyle name="Currency 3 4 2 3 4" xfId="2802"/>
    <cellStyle name="Currency 3 4 2 4" xfId="634"/>
    <cellStyle name="Currency 3 4 2 4 2" xfId="1408"/>
    <cellStyle name="Currency 3 4 2 4 2 2" xfId="3728"/>
    <cellStyle name="Currency 3 4 2 4 3" xfId="2181"/>
    <cellStyle name="Currency 3 4 2 4 3 2" xfId="4501"/>
    <cellStyle name="Currency 3 4 2 4 4" xfId="2954"/>
    <cellStyle name="Currency 3 4 2 5" xfId="787"/>
    <cellStyle name="Currency 3 4 2 5 2" xfId="1561"/>
    <cellStyle name="Currency 3 4 2 5 2 2" xfId="3881"/>
    <cellStyle name="Currency 3 4 2 5 3" xfId="2334"/>
    <cellStyle name="Currency 3 4 2 5 3 2" xfId="4654"/>
    <cellStyle name="Currency 3 4 2 5 4" xfId="3107"/>
    <cellStyle name="Currency 3 4 2 6" xfId="952"/>
    <cellStyle name="Currency 3 4 2 6 2" xfId="3272"/>
    <cellStyle name="Currency 3 4 2 7" xfId="1725"/>
    <cellStyle name="Currency 3 4 2 7 2" xfId="4045"/>
    <cellStyle name="Currency 3 4 2 8" xfId="2498"/>
    <cellStyle name="Currency 3 4 3" xfId="250"/>
    <cellStyle name="Currency 3 4 3 2" xfId="1028"/>
    <cellStyle name="Currency 3 4 3 2 2" xfId="3348"/>
    <cellStyle name="Currency 3 4 3 3" xfId="1801"/>
    <cellStyle name="Currency 3 4 3 3 2" xfId="4121"/>
    <cellStyle name="Currency 3 4 3 4" xfId="2574"/>
    <cellStyle name="Currency 3 4 4" xfId="406"/>
    <cellStyle name="Currency 3 4 4 2" xfId="1180"/>
    <cellStyle name="Currency 3 4 4 2 2" xfId="3500"/>
    <cellStyle name="Currency 3 4 4 3" xfId="1953"/>
    <cellStyle name="Currency 3 4 4 3 2" xfId="4273"/>
    <cellStyle name="Currency 3 4 4 4" xfId="2726"/>
    <cellStyle name="Currency 3 4 5" xfId="558"/>
    <cellStyle name="Currency 3 4 5 2" xfId="1332"/>
    <cellStyle name="Currency 3 4 5 2 2" xfId="3652"/>
    <cellStyle name="Currency 3 4 5 3" xfId="2105"/>
    <cellStyle name="Currency 3 4 5 3 2" xfId="4425"/>
    <cellStyle name="Currency 3 4 5 4" xfId="2878"/>
    <cellStyle name="Currency 3 4 6" xfId="711"/>
    <cellStyle name="Currency 3 4 6 2" xfId="1485"/>
    <cellStyle name="Currency 3 4 6 2 2" xfId="3805"/>
    <cellStyle name="Currency 3 4 6 3" xfId="2258"/>
    <cellStyle name="Currency 3 4 6 3 2" xfId="4578"/>
    <cellStyle name="Currency 3 4 6 4" xfId="3031"/>
    <cellStyle name="Currency 3 4 7" xfId="876"/>
    <cellStyle name="Currency 3 4 7 2" xfId="3196"/>
    <cellStyle name="Currency 3 4 8" xfId="1649"/>
    <cellStyle name="Currency 3 4 8 2" xfId="3969"/>
    <cellStyle name="Currency 3 4 9" xfId="2422"/>
    <cellStyle name="Currency 3 5" xfId="136"/>
    <cellStyle name="Currency 3 5 2" xfId="288"/>
    <cellStyle name="Currency 3 5 2 2" xfId="1066"/>
    <cellStyle name="Currency 3 5 2 2 2" xfId="3386"/>
    <cellStyle name="Currency 3 5 2 3" xfId="1839"/>
    <cellStyle name="Currency 3 5 2 3 2" xfId="4159"/>
    <cellStyle name="Currency 3 5 2 4" xfId="2612"/>
    <cellStyle name="Currency 3 5 3" xfId="444"/>
    <cellStyle name="Currency 3 5 3 2" xfId="1218"/>
    <cellStyle name="Currency 3 5 3 2 2" xfId="3538"/>
    <cellStyle name="Currency 3 5 3 3" xfId="1991"/>
    <cellStyle name="Currency 3 5 3 3 2" xfId="4311"/>
    <cellStyle name="Currency 3 5 3 4" xfId="2764"/>
    <cellStyle name="Currency 3 5 4" xfId="596"/>
    <cellStyle name="Currency 3 5 4 2" xfId="1370"/>
    <cellStyle name="Currency 3 5 4 2 2" xfId="3690"/>
    <cellStyle name="Currency 3 5 4 3" xfId="2143"/>
    <cellStyle name="Currency 3 5 4 3 2" xfId="4463"/>
    <cellStyle name="Currency 3 5 4 4" xfId="2916"/>
    <cellStyle name="Currency 3 5 5" xfId="749"/>
    <cellStyle name="Currency 3 5 5 2" xfId="1523"/>
    <cellStyle name="Currency 3 5 5 2 2" xfId="3843"/>
    <cellStyle name="Currency 3 5 5 3" xfId="2296"/>
    <cellStyle name="Currency 3 5 5 3 2" xfId="4616"/>
    <cellStyle name="Currency 3 5 5 4" xfId="3069"/>
    <cellStyle name="Currency 3 5 6" xfId="914"/>
    <cellStyle name="Currency 3 5 6 2" xfId="3234"/>
    <cellStyle name="Currency 3 5 7" xfId="1687"/>
    <cellStyle name="Currency 3 5 7 2" xfId="4007"/>
    <cellStyle name="Currency 3 5 8" xfId="2460"/>
    <cellStyle name="Currency 3 6" xfId="212"/>
    <cellStyle name="Currency 3 6 2" xfId="990"/>
    <cellStyle name="Currency 3 6 2 2" xfId="3310"/>
    <cellStyle name="Currency 3 6 3" xfId="1763"/>
    <cellStyle name="Currency 3 6 3 2" xfId="4083"/>
    <cellStyle name="Currency 3 6 4" xfId="2536"/>
    <cellStyle name="Currency 3 7" xfId="368"/>
    <cellStyle name="Currency 3 7 2" xfId="1142"/>
    <cellStyle name="Currency 3 7 2 2" xfId="3462"/>
    <cellStyle name="Currency 3 7 3" xfId="1915"/>
    <cellStyle name="Currency 3 7 3 2" xfId="4235"/>
    <cellStyle name="Currency 3 7 4" xfId="2688"/>
    <cellStyle name="Currency 3 8" xfId="520"/>
    <cellStyle name="Currency 3 8 2" xfId="1294"/>
    <cellStyle name="Currency 3 8 2 2" xfId="3614"/>
    <cellStyle name="Currency 3 8 3" xfId="2067"/>
    <cellStyle name="Currency 3 8 3 2" xfId="4387"/>
    <cellStyle name="Currency 3 8 4" xfId="2840"/>
    <cellStyle name="Currency 3 9" xfId="673"/>
    <cellStyle name="Currency 3 9 2" xfId="1447"/>
    <cellStyle name="Currency 3 9 2 2" xfId="3767"/>
    <cellStyle name="Currency 3 9 3" xfId="2220"/>
    <cellStyle name="Currency 3 9 3 2" xfId="4540"/>
    <cellStyle name="Currency 3 9 4" xfId="2993"/>
    <cellStyle name="Currency 4" xfId="68"/>
    <cellStyle name="Currency 4 10" xfId="2393"/>
    <cellStyle name="Currency 4 2" xfId="21"/>
    <cellStyle name="Currency 4 2 2" xfId="810"/>
    <cellStyle name="Currency 4 2 2 2" xfId="3130"/>
    <cellStyle name="Currency 4 2 3" xfId="1583"/>
    <cellStyle name="Currency 4 2 3 2" xfId="3903"/>
    <cellStyle name="Currency 4 2 4" xfId="2356"/>
    <cellStyle name="Currency 4 3" xfId="145"/>
    <cellStyle name="Currency 4 3 2" xfId="297"/>
    <cellStyle name="Currency 4 3 2 2" xfId="1075"/>
    <cellStyle name="Currency 4 3 2 2 2" xfId="3395"/>
    <cellStyle name="Currency 4 3 2 3" xfId="1848"/>
    <cellStyle name="Currency 4 3 2 3 2" xfId="4168"/>
    <cellStyle name="Currency 4 3 2 4" xfId="2621"/>
    <cellStyle name="Currency 4 3 3" xfId="453"/>
    <cellStyle name="Currency 4 3 3 2" xfId="1227"/>
    <cellStyle name="Currency 4 3 3 2 2" xfId="3547"/>
    <cellStyle name="Currency 4 3 3 3" xfId="2000"/>
    <cellStyle name="Currency 4 3 3 3 2" xfId="4320"/>
    <cellStyle name="Currency 4 3 3 4" xfId="2773"/>
    <cellStyle name="Currency 4 3 4" xfId="605"/>
    <cellStyle name="Currency 4 3 4 2" xfId="1379"/>
    <cellStyle name="Currency 4 3 4 2 2" xfId="3699"/>
    <cellStyle name="Currency 4 3 4 3" xfId="2152"/>
    <cellStyle name="Currency 4 3 4 3 2" xfId="4472"/>
    <cellStyle name="Currency 4 3 4 4" xfId="2925"/>
    <cellStyle name="Currency 4 3 5" xfId="758"/>
    <cellStyle name="Currency 4 3 5 2" xfId="1532"/>
    <cellStyle name="Currency 4 3 5 2 2" xfId="3852"/>
    <cellStyle name="Currency 4 3 5 3" xfId="2305"/>
    <cellStyle name="Currency 4 3 5 3 2" xfId="4625"/>
    <cellStyle name="Currency 4 3 5 4" xfId="3078"/>
    <cellStyle name="Currency 4 3 6" xfId="923"/>
    <cellStyle name="Currency 4 3 6 2" xfId="3243"/>
    <cellStyle name="Currency 4 3 7" xfId="1696"/>
    <cellStyle name="Currency 4 3 7 2" xfId="4016"/>
    <cellStyle name="Currency 4 3 8" xfId="2469"/>
    <cellStyle name="Currency 4 4" xfId="221"/>
    <cellStyle name="Currency 4 4 2" xfId="999"/>
    <cellStyle name="Currency 4 4 2 2" xfId="3319"/>
    <cellStyle name="Currency 4 4 3" xfId="1772"/>
    <cellStyle name="Currency 4 4 3 2" xfId="4092"/>
    <cellStyle name="Currency 4 4 4" xfId="2545"/>
    <cellStyle name="Currency 4 5" xfId="377"/>
    <cellStyle name="Currency 4 5 2" xfId="1151"/>
    <cellStyle name="Currency 4 5 2 2" xfId="3471"/>
    <cellStyle name="Currency 4 5 3" xfId="1924"/>
    <cellStyle name="Currency 4 5 3 2" xfId="4244"/>
    <cellStyle name="Currency 4 5 4" xfId="2697"/>
    <cellStyle name="Currency 4 6" xfId="529"/>
    <cellStyle name="Currency 4 6 2" xfId="1303"/>
    <cellStyle name="Currency 4 6 2 2" xfId="3623"/>
    <cellStyle name="Currency 4 6 3" xfId="2076"/>
    <cellStyle name="Currency 4 6 3 2" xfId="4396"/>
    <cellStyle name="Currency 4 6 4" xfId="2849"/>
    <cellStyle name="Currency 4 7" xfId="682"/>
    <cellStyle name="Currency 4 7 2" xfId="1456"/>
    <cellStyle name="Currency 4 7 2 2" xfId="3776"/>
    <cellStyle name="Currency 4 7 3" xfId="2229"/>
    <cellStyle name="Currency 4 7 3 2" xfId="4549"/>
    <cellStyle name="Currency 4 7 4" xfId="3002"/>
    <cellStyle name="Currency 4 8" xfId="847"/>
    <cellStyle name="Currency 4 8 2" xfId="3167"/>
    <cellStyle name="Currency 4 9" xfId="1620"/>
    <cellStyle name="Currency 4 9 2" xfId="3940"/>
    <cellStyle name="Good" xfId="4683" builtinId="26"/>
    <cellStyle name="Hyperlink" xfId="4674" builtinId="8"/>
    <cellStyle name="Hyperlink 2" xfId="6"/>
    <cellStyle name="Normal" xfId="0" builtinId="0"/>
    <cellStyle name="Normal 10" xfId="22"/>
    <cellStyle name="Normal 10 10" xfId="13"/>
    <cellStyle name="Normal 10 2 2" xfId="23"/>
    <cellStyle name="Normal 11" xfId="53"/>
    <cellStyle name="Normal 11 10" xfId="796"/>
    <cellStyle name="Normal 11 10 2" xfId="1570"/>
    <cellStyle name="Normal 11 10 2 2" xfId="3890"/>
    <cellStyle name="Normal 11 10 3" xfId="2343"/>
    <cellStyle name="Normal 11 10 3 2" xfId="4663"/>
    <cellStyle name="Normal 11 10 4" xfId="3116"/>
    <cellStyle name="Normal 11 11" xfId="799"/>
    <cellStyle name="Normal 11 11 2" xfId="1573"/>
    <cellStyle name="Normal 11 11 2 2" xfId="3893"/>
    <cellStyle name="Normal 11 11 3" xfId="2346"/>
    <cellStyle name="Normal 11 11 3 2" xfId="4666"/>
    <cellStyle name="Normal 11 11 4" xfId="3119"/>
    <cellStyle name="Normal 11 12" xfId="836"/>
    <cellStyle name="Normal 11 12 2" xfId="3156"/>
    <cellStyle name="Normal 11 13" xfId="1609"/>
    <cellStyle name="Normal 11 13 2" xfId="3929"/>
    <cellStyle name="Normal 11 14" xfId="2382"/>
    <cellStyle name="Normal 11 2" xfId="54"/>
    <cellStyle name="Normal 11 2 10" xfId="2383"/>
    <cellStyle name="Normal 11 2 2" xfId="96"/>
    <cellStyle name="Normal 11 2 2 2" xfId="173"/>
    <cellStyle name="Normal 11 2 2 2 2" xfId="325"/>
    <cellStyle name="Normal 11 2 2 2 2 2" xfId="1103"/>
    <cellStyle name="Normal 11 2 2 2 2 2 2" xfId="3423"/>
    <cellStyle name="Normal 11 2 2 2 2 3" xfId="1876"/>
    <cellStyle name="Normal 11 2 2 2 2 3 2" xfId="4196"/>
    <cellStyle name="Normal 11 2 2 2 2 4" xfId="2649"/>
    <cellStyle name="Normal 11 2 2 2 3" xfId="481"/>
    <cellStyle name="Normal 11 2 2 2 3 2" xfId="1255"/>
    <cellStyle name="Normal 11 2 2 2 3 2 2" xfId="3575"/>
    <cellStyle name="Normal 11 2 2 2 3 3" xfId="2028"/>
    <cellStyle name="Normal 11 2 2 2 3 3 2" xfId="4348"/>
    <cellStyle name="Normal 11 2 2 2 3 4" xfId="2801"/>
    <cellStyle name="Normal 11 2 2 2 4" xfId="633"/>
    <cellStyle name="Normal 11 2 2 2 4 2" xfId="1407"/>
    <cellStyle name="Normal 11 2 2 2 4 2 2" xfId="3727"/>
    <cellStyle name="Normal 11 2 2 2 4 3" xfId="2180"/>
    <cellStyle name="Normal 11 2 2 2 4 3 2" xfId="4500"/>
    <cellStyle name="Normal 11 2 2 2 4 4" xfId="2953"/>
    <cellStyle name="Normal 11 2 2 2 5" xfId="786"/>
    <cellStyle name="Normal 11 2 2 2 5 2" xfId="1560"/>
    <cellStyle name="Normal 11 2 2 2 5 2 2" xfId="3880"/>
    <cellStyle name="Normal 11 2 2 2 5 3" xfId="2333"/>
    <cellStyle name="Normal 11 2 2 2 5 3 2" xfId="4653"/>
    <cellStyle name="Normal 11 2 2 2 5 4" xfId="3106"/>
    <cellStyle name="Normal 11 2 2 2 6" xfId="951"/>
    <cellStyle name="Normal 11 2 2 2 6 2" xfId="3271"/>
    <cellStyle name="Normal 11 2 2 2 7" xfId="1724"/>
    <cellStyle name="Normal 11 2 2 2 7 2" xfId="4044"/>
    <cellStyle name="Normal 11 2 2 2 8" xfId="2497"/>
    <cellStyle name="Normal 11 2 2 3" xfId="249"/>
    <cellStyle name="Normal 11 2 2 3 2" xfId="1027"/>
    <cellStyle name="Normal 11 2 2 3 2 2" xfId="3347"/>
    <cellStyle name="Normal 11 2 2 3 3" xfId="1800"/>
    <cellStyle name="Normal 11 2 2 3 3 2" xfId="4120"/>
    <cellStyle name="Normal 11 2 2 3 4" xfId="2573"/>
    <cellStyle name="Normal 11 2 2 4" xfId="405"/>
    <cellStyle name="Normal 11 2 2 4 2" xfId="1179"/>
    <cellStyle name="Normal 11 2 2 4 2 2" xfId="3499"/>
    <cellStyle name="Normal 11 2 2 4 3" xfId="1952"/>
    <cellStyle name="Normal 11 2 2 4 3 2" xfId="4272"/>
    <cellStyle name="Normal 11 2 2 4 4" xfId="2725"/>
    <cellStyle name="Normal 11 2 2 5" xfId="557"/>
    <cellStyle name="Normal 11 2 2 5 2" xfId="1331"/>
    <cellStyle name="Normal 11 2 2 5 2 2" xfId="3651"/>
    <cellStyle name="Normal 11 2 2 5 3" xfId="2104"/>
    <cellStyle name="Normal 11 2 2 5 3 2" xfId="4424"/>
    <cellStyle name="Normal 11 2 2 5 4" xfId="2877"/>
    <cellStyle name="Normal 11 2 2 6" xfId="710"/>
    <cellStyle name="Normal 11 2 2 6 2" xfId="1484"/>
    <cellStyle name="Normal 11 2 2 6 2 2" xfId="3804"/>
    <cellStyle name="Normal 11 2 2 6 3" xfId="2257"/>
    <cellStyle name="Normal 11 2 2 6 3 2" xfId="4577"/>
    <cellStyle name="Normal 11 2 2 6 4" xfId="3030"/>
    <cellStyle name="Normal 11 2 2 7" xfId="875"/>
    <cellStyle name="Normal 11 2 2 7 2" xfId="3195"/>
    <cellStyle name="Normal 11 2 2 8" xfId="1648"/>
    <cellStyle name="Normal 11 2 2 8 2" xfId="3968"/>
    <cellStyle name="Normal 11 2 2 9" xfId="2421"/>
    <cellStyle name="Normal 11 2 3" xfId="135"/>
    <cellStyle name="Normal 11 2 3 2" xfId="287"/>
    <cellStyle name="Normal 11 2 3 2 2" xfId="1065"/>
    <cellStyle name="Normal 11 2 3 2 2 2" xfId="3385"/>
    <cellStyle name="Normal 11 2 3 2 3" xfId="1838"/>
    <cellStyle name="Normal 11 2 3 2 3 2" xfId="4158"/>
    <cellStyle name="Normal 11 2 3 2 4" xfId="2611"/>
    <cellStyle name="Normal 11 2 3 3" xfId="443"/>
    <cellStyle name="Normal 11 2 3 3 2" xfId="1217"/>
    <cellStyle name="Normal 11 2 3 3 2 2" xfId="3537"/>
    <cellStyle name="Normal 11 2 3 3 3" xfId="1990"/>
    <cellStyle name="Normal 11 2 3 3 3 2" xfId="4310"/>
    <cellStyle name="Normal 11 2 3 3 4" xfId="2763"/>
    <cellStyle name="Normal 11 2 3 4" xfId="595"/>
    <cellStyle name="Normal 11 2 3 4 2" xfId="1369"/>
    <cellStyle name="Normal 11 2 3 4 2 2" xfId="3689"/>
    <cellStyle name="Normal 11 2 3 4 3" xfId="2142"/>
    <cellStyle name="Normal 11 2 3 4 3 2" xfId="4462"/>
    <cellStyle name="Normal 11 2 3 4 4" xfId="2915"/>
    <cellStyle name="Normal 11 2 3 5" xfId="748"/>
    <cellStyle name="Normal 11 2 3 5 2" xfId="1522"/>
    <cellStyle name="Normal 11 2 3 5 2 2" xfId="3842"/>
    <cellStyle name="Normal 11 2 3 5 3" xfId="2295"/>
    <cellStyle name="Normal 11 2 3 5 3 2" xfId="4615"/>
    <cellStyle name="Normal 11 2 3 5 4" xfId="3068"/>
    <cellStyle name="Normal 11 2 3 6" xfId="913"/>
    <cellStyle name="Normal 11 2 3 6 2" xfId="3233"/>
    <cellStyle name="Normal 11 2 3 7" xfId="1686"/>
    <cellStyle name="Normal 11 2 3 7 2" xfId="4006"/>
    <cellStyle name="Normal 11 2 3 8" xfId="2459"/>
    <cellStyle name="Normal 11 2 4" xfId="211"/>
    <cellStyle name="Normal 11 2 4 2" xfId="989"/>
    <cellStyle name="Normal 11 2 4 2 2" xfId="3309"/>
    <cellStyle name="Normal 11 2 4 3" xfId="1762"/>
    <cellStyle name="Normal 11 2 4 3 2" xfId="4082"/>
    <cellStyle name="Normal 11 2 4 4" xfId="2535"/>
    <cellStyle name="Normal 11 2 5" xfId="367"/>
    <cellStyle name="Normal 11 2 5 2" xfId="1141"/>
    <cellStyle name="Normal 11 2 5 2 2" xfId="3461"/>
    <cellStyle name="Normal 11 2 5 3" xfId="1914"/>
    <cellStyle name="Normal 11 2 5 3 2" xfId="4234"/>
    <cellStyle name="Normal 11 2 5 4" xfId="2687"/>
    <cellStyle name="Normal 11 2 6" xfId="519"/>
    <cellStyle name="Normal 11 2 6 2" xfId="1293"/>
    <cellStyle name="Normal 11 2 6 2 2" xfId="3613"/>
    <cellStyle name="Normal 11 2 6 3" xfId="2066"/>
    <cellStyle name="Normal 11 2 6 3 2" xfId="4386"/>
    <cellStyle name="Normal 11 2 6 4" xfId="2839"/>
    <cellStyle name="Normal 11 2 7" xfId="672"/>
    <cellStyle name="Normal 11 2 7 2" xfId="1446"/>
    <cellStyle name="Normal 11 2 7 2 2" xfId="3766"/>
    <cellStyle name="Normal 11 2 7 3" xfId="2219"/>
    <cellStyle name="Normal 11 2 7 3 2" xfId="4539"/>
    <cellStyle name="Normal 11 2 7 4" xfId="2992"/>
    <cellStyle name="Normal 11 2 8" xfId="837"/>
    <cellStyle name="Normal 11 2 8 2" xfId="3157"/>
    <cellStyle name="Normal 11 2 9" xfId="1610"/>
    <cellStyle name="Normal 11 2 9 2" xfId="3930"/>
    <cellStyle name="Normal 11 3" xfId="95"/>
    <cellStyle name="Normal 11 3 2" xfId="172"/>
    <cellStyle name="Normal 11 3 2 2" xfId="324"/>
    <cellStyle name="Normal 11 3 2 2 2" xfId="1102"/>
    <cellStyle name="Normal 11 3 2 2 2 2" xfId="3422"/>
    <cellStyle name="Normal 11 3 2 2 3" xfId="1875"/>
    <cellStyle name="Normal 11 3 2 2 3 2" xfId="4195"/>
    <cellStyle name="Normal 11 3 2 2 4" xfId="2648"/>
    <cellStyle name="Normal 11 3 2 3" xfId="480"/>
    <cellStyle name="Normal 11 3 2 3 2" xfId="1254"/>
    <cellStyle name="Normal 11 3 2 3 2 2" xfId="3574"/>
    <cellStyle name="Normal 11 3 2 3 3" xfId="2027"/>
    <cellStyle name="Normal 11 3 2 3 3 2" xfId="4347"/>
    <cellStyle name="Normal 11 3 2 3 4" xfId="2800"/>
    <cellStyle name="Normal 11 3 2 4" xfId="632"/>
    <cellStyle name="Normal 11 3 2 4 2" xfId="1406"/>
    <cellStyle name="Normal 11 3 2 4 2 2" xfId="3726"/>
    <cellStyle name="Normal 11 3 2 4 3" xfId="2179"/>
    <cellStyle name="Normal 11 3 2 4 3 2" xfId="4499"/>
    <cellStyle name="Normal 11 3 2 4 4" xfId="2952"/>
    <cellStyle name="Normal 11 3 2 5" xfId="785"/>
    <cellStyle name="Normal 11 3 2 5 2" xfId="1559"/>
    <cellStyle name="Normal 11 3 2 5 2 2" xfId="3879"/>
    <cellStyle name="Normal 11 3 2 5 3" xfId="2332"/>
    <cellStyle name="Normal 11 3 2 5 3 2" xfId="4652"/>
    <cellStyle name="Normal 11 3 2 5 4" xfId="3105"/>
    <cellStyle name="Normal 11 3 2 6" xfId="950"/>
    <cellStyle name="Normal 11 3 2 6 2" xfId="3270"/>
    <cellStyle name="Normal 11 3 2 7" xfId="1723"/>
    <cellStyle name="Normal 11 3 2 7 2" xfId="4043"/>
    <cellStyle name="Normal 11 3 2 8" xfId="2496"/>
    <cellStyle name="Normal 11 3 3" xfId="248"/>
    <cellStyle name="Normal 11 3 3 2" xfId="1026"/>
    <cellStyle name="Normal 11 3 3 2 2" xfId="3346"/>
    <cellStyle name="Normal 11 3 3 3" xfId="1799"/>
    <cellStyle name="Normal 11 3 3 3 2" xfId="4119"/>
    <cellStyle name="Normal 11 3 3 4" xfId="2572"/>
    <cellStyle name="Normal 11 3 4" xfId="404"/>
    <cellStyle name="Normal 11 3 4 2" xfId="1178"/>
    <cellStyle name="Normal 11 3 4 2 2" xfId="3498"/>
    <cellStyle name="Normal 11 3 4 3" xfId="1951"/>
    <cellStyle name="Normal 11 3 4 3 2" xfId="4271"/>
    <cellStyle name="Normal 11 3 4 4" xfId="2724"/>
    <cellStyle name="Normal 11 3 5" xfId="556"/>
    <cellStyle name="Normal 11 3 5 2" xfId="1330"/>
    <cellStyle name="Normal 11 3 5 2 2" xfId="3650"/>
    <cellStyle name="Normal 11 3 5 3" xfId="2103"/>
    <cellStyle name="Normal 11 3 5 3 2" xfId="4423"/>
    <cellStyle name="Normal 11 3 5 4" xfId="2876"/>
    <cellStyle name="Normal 11 3 6" xfId="709"/>
    <cellStyle name="Normal 11 3 6 2" xfId="1483"/>
    <cellStyle name="Normal 11 3 6 2 2" xfId="3803"/>
    <cellStyle name="Normal 11 3 6 3" xfId="2256"/>
    <cellStyle name="Normal 11 3 6 3 2" xfId="4576"/>
    <cellStyle name="Normal 11 3 6 4" xfId="3029"/>
    <cellStyle name="Normal 11 3 7" xfId="874"/>
    <cellStyle name="Normal 11 3 7 2" xfId="3194"/>
    <cellStyle name="Normal 11 3 8" xfId="1647"/>
    <cellStyle name="Normal 11 3 8 2" xfId="3967"/>
    <cellStyle name="Normal 11 3 9" xfId="2420"/>
    <cellStyle name="Normal 11 4" xfId="134"/>
    <cellStyle name="Normal 11 4 2" xfId="286"/>
    <cellStyle name="Normal 11 4 2 2" xfId="1064"/>
    <cellStyle name="Normal 11 4 2 2 2" xfId="3384"/>
    <cellStyle name="Normal 11 4 2 3" xfId="1837"/>
    <cellStyle name="Normal 11 4 2 3 2" xfId="4157"/>
    <cellStyle name="Normal 11 4 2 4" xfId="2610"/>
    <cellStyle name="Normal 11 4 3" xfId="442"/>
    <cellStyle name="Normal 11 4 3 2" xfId="1216"/>
    <cellStyle name="Normal 11 4 3 2 2" xfId="3536"/>
    <cellStyle name="Normal 11 4 3 3" xfId="1989"/>
    <cellStyle name="Normal 11 4 3 3 2" xfId="4309"/>
    <cellStyle name="Normal 11 4 3 4" xfId="2762"/>
    <cellStyle name="Normal 11 4 4" xfId="594"/>
    <cellStyle name="Normal 11 4 4 2" xfId="1368"/>
    <cellStyle name="Normal 11 4 4 2 2" xfId="3688"/>
    <cellStyle name="Normal 11 4 4 3" xfId="2141"/>
    <cellStyle name="Normal 11 4 4 3 2" xfId="4461"/>
    <cellStyle name="Normal 11 4 4 4" xfId="2914"/>
    <cellStyle name="Normal 11 4 5" xfId="747"/>
    <cellStyle name="Normal 11 4 5 2" xfId="1521"/>
    <cellStyle name="Normal 11 4 5 2 2" xfId="3841"/>
    <cellStyle name="Normal 11 4 5 3" xfId="2294"/>
    <cellStyle name="Normal 11 4 5 3 2" xfId="4614"/>
    <cellStyle name="Normal 11 4 5 4" xfId="3067"/>
    <cellStyle name="Normal 11 4 6" xfId="912"/>
    <cellStyle name="Normal 11 4 6 2" xfId="3232"/>
    <cellStyle name="Normal 11 4 7" xfId="1685"/>
    <cellStyle name="Normal 11 4 7 2" xfId="4005"/>
    <cellStyle name="Normal 11 4 8" xfId="2458"/>
    <cellStyle name="Normal 11 5" xfId="210"/>
    <cellStyle name="Normal 11 5 2" xfId="988"/>
    <cellStyle name="Normal 11 5 2 2" xfId="3308"/>
    <cellStyle name="Normal 11 5 3" xfId="1761"/>
    <cellStyle name="Normal 11 5 3 2" xfId="4081"/>
    <cellStyle name="Normal 11 5 4" xfId="2534"/>
    <cellStyle name="Normal 11 6" xfId="366"/>
    <cellStyle name="Normal 11 6 2" xfId="1140"/>
    <cellStyle name="Normal 11 6 2 2" xfId="3460"/>
    <cellStyle name="Normal 11 6 3" xfId="1913"/>
    <cellStyle name="Normal 11 6 3 2" xfId="4233"/>
    <cellStyle name="Normal 11 6 4" xfId="2686"/>
    <cellStyle name="Normal 11 7" xfId="518"/>
    <cellStyle name="Normal 11 7 2" xfId="1292"/>
    <cellStyle name="Normal 11 7 2 2" xfId="3612"/>
    <cellStyle name="Normal 11 7 3" xfId="2065"/>
    <cellStyle name="Normal 11 7 3 2" xfId="4385"/>
    <cellStyle name="Normal 11 7 4" xfId="2838"/>
    <cellStyle name="Normal 11 8" xfId="671"/>
    <cellStyle name="Normal 11 8 2" xfId="1445"/>
    <cellStyle name="Normal 11 8 2 2" xfId="3765"/>
    <cellStyle name="Normal 11 8 3" xfId="2218"/>
    <cellStyle name="Normal 11 8 3 2" xfId="4538"/>
    <cellStyle name="Normal 11 8 4" xfId="2991"/>
    <cellStyle name="Normal 11 9" xfId="794"/>
    <cellStyle name="Normal 11 9 2" xfId="1568"/>
    <cellStyle name="Normal 11 9 2 2" xfId="3888"/>
    <cellStyle name="Normal 11 9 3" xfId="2341"/>
    <cellStyle name="Normal 11 9 3 2" xfId="4661"/>
    <cellStyle name="Normal 11 9 4" xfId="3114"/>
    <cellStyle name="Normal 12" xfId="103"/>
    <cellStyle name="Normal 13" xfId="7"/>
    <cellStyle name="Normal 13 2" xfId="181"/>
    <cellStyle name="Normal 13 2 2" xfId="959"/>
    <cellStyle name="Normal 13 2 2 2" xfId="3279"/>
    <cellStyle name="Normal 13 2 3" xfId="1732"/>
    <cellStyle name="Normal 13 2 3 2" xfId="4052"/>
    <cellStyle name="Normal 13 2 4" xfId="2505"/>
    <cellStyle name="Normal 13 3" xfId="337"/>
    <cellStyle name="Normal 13 3 2" xfId="1111"/>
    <cellStyle name="Normal 13 3 2 2" xfId="3431"/>
    <cellStyle name="Normal 13 3 3" xfId="1884"/>
    <cellStyle name="Normal 13 3 3 2" xfId="4204"/>
    <cellStyle name="Normal 13 3 4" xfId="2657"/>
    <cellStyle name="Normal 13 4" xfId="489"/>
    <cellStyle name="Normal 13 4 2" xfId="1263"/>
    <cellStyle name="Normal 13 4 2 2" xfId="3583"/>
    <cellStyle name="Normal 13 4 3" xfId="2036"/>
    <cellStyle name="Normal 13 4 3 2" xfId="4356"/>
    <cellStyle name="Normal 13 4 4" xfId="2809"/>
    <cellStyle name="Normal 13 5" xfId="642"/>
    <cellStyle name="Normal 13 5 2" xfId="1416"/>
    <cellStyle name="Normal 13 5 2 2" xfId="3736"/>
    <cellStyle name="Normal 13 5 3" xfId="2189"/>
    <cellStyle name="Normal 13 5 3 2" xfId="4509"/>
    <cellStyle name="Normal 13 5 4" xfId="2962"/>
    <cellStyle name="Normal 13 6" xfId="800"/>
    <cellStyle name="Normal 13 6 2" xfId="3120"/>
    <cellStyle name="Normal 13 7" xfId="1574"/>
    <cellStyle name="Normal 13 7 2" xfId="3894"/>
    <cellStyle name="Normal 13 8" xfId="2347"/>
    <cellStyle name="Normal 14" xfId="105"/>
    <cellStyle name="Normal 14 2" xfId="257"/>
    <cellStyle name="Normal 14 2 2" xfId="1035"/>
    <cellStyle name="Normal 14 2 2 2" xfId="3355"/>
    <cellStyle name="Normal 14 2 3" xfId="1808"/>
    <cellStyle name="Normal 14 2 3 2" xfId="4128"/>
    <cellStyle name="Normal 14 2 4" xfId="2581"/>
    <cellStyle name="Normal 14 3" xfId="413"/>
    <cellStyle name="Normal 14 3 2" xfId="1187"/>
    <cellStyle name="Normal 14 3 2 2" xfId="3507"/>
    <cellStyle name="Normal 14 3 3" xfId="1960"/>
    <cellStyle name="Normal 14 3 3 2" xfId="4280"/>
    <cellStyle name="Normal 14 3 4" xfId="2733"/>
    <cellStyle name="Normal 14 4" xfId="565"/>
    <cellStyle name="Normal 14 4 2" xfId="1339"/>
    <cellStyle name="Normal 14 4 2 2" xfId="3659"/>
    <cellStyle name="Normal 14 4 3" xfId="2112"/>
    <cellStyle name="Normal 14 4 3 2" xfId="4432"/>
    <cellStyle name="Normal 14 4 4" xfId="2885"/>
    <cellStyle name="Normal 14 5" xfId="718"/>
    <cellStyle name="Normal 14 5 2" xfId="1492"/>
    <cellStyle name="Normal 14 5 2 2" xfId="3812"/>
    <cellStyle name="Normal 14 5 3" xfId="2265"/>
    <cellStyle name="Normal 14 5 3 2" xfId="4585"/>
    <cellStyle name="Normal 14 5 4" xfId="3038"/>
    <cellStyle name="Normal 14 6" xfId="883"/>
    <cellStyle name="Normal 14 6 2" xfId="3203"/>
    <cellStyle name="Normal 14 7" xfId="1656"/>
    <cellStyle name="Normal 14 7 2" xfId="3976"/>
    <cellStyle name="Normal 14 8" xfId="2429"/>
    <cellStyle name="Normal 15" xfId="797"/>
    <cellStyle name="Normal 15 2" xfId="1571"/>
    <cellStyle name="Normal 15 2 2" xfId="3891"/>
    <cellStyle name="Normal 15 3" xfId="2344"/>
    <cellStyle name="Normal 15 3 2" xfId="4664"/>
    <cellStyle name="Normal 15 4" xfId="3117"/>
    <cellStyle name="Normal 16" xfId="4667"/>
    <cellStyle name="Normal 17" xfId="4"/>
    <cellStyle name="Normal 2" xfId="1"/>
    <cellStyle name="Normal 2 2" xfId="19"/>
    <cellStyle name="Normal 2 2 2" xfId="50"/>
    <cellStyle name="Normal 2 2 3" xfId="334"/>
    <cellStyle name="Normal 2 3" xfId="18"/>
    <cellStyle name="Normal 2 3 10" xfId="2354"/>
    <cellStyle name="Normal 2 3 2" xfId="69"/>
    <cellStyle name="Normal 2 3 2 2" xfId="146"/>
    <cellStyle name="Normal 2 3 2 2 2" xfId="298"/>
    <cellStyle name="Normal 2 3 2 2 2 2" xfId="1076"/>
    <cellStyle name="Normal 2 3 2 2 2 2 2" xfId="3396"/>
    <cellStyle name="Normal 2 3 2 2 2 3" xfId="1849"/>
    <cellStyle name="Normal 2 3 2 2 2 3 2" xfId="4169"/>
    <cellStyle name="Normal 2 3 2 2 2 4" xfId="2622"/>
    <cellStyle name="Normal 2 3 2 2 3" xfId="454"/>
    <cellStyle name="Normal 2 3 2 2 3 2" xfId="1228"/>
    <cellStyle name="Normal 2 3 2 2 3 2 2" xfId="3548"/>
    <cellStyle name="Normal 2 3 2 2 3 3" xfId="2001"/>
    <cellStyle name="Normal 2 3 2 2 3 3 2" xfId="4321"/>
    <cellStyle name="Normal 2 3 2 2 3 4" xfId="2774"/>
    <cellStyle name="Normal 2 3 2 2 4" xfId="606"/>
    <cellStyle name="Normal 2 3 2 2 4 2" xfId="1380"/>
    <cellStyle name="Normal 2 3 2 2 4 2 2" xfId="3700"/>
    <cellStyle name="Normal 2 3 2 2 4 3" xfId="2153"/>
    <cellStyle name="Normal 2 3 2 2 4 3 2" xfId="4473"/>
    <cellStyle name="Normal 2 3 2 2 4 4" xfId="2926"/>
    <cellStyle name="Normal 2 3 2 2 5" xfId="759"/>
    <cellStyle name="Normal 2 3 2 2 5 2" xfId="1533"/>
    <cellStyle name="Normal 2 3 2 2 5 2 2" xfId="3853"/>
    <cellStyle name="Normal 2 3 2 2 5 3" xfId="2306"/>
    <cellStyle name="Normal 2 3 2 2 5 3 2" xfId="4626"/>
    <cellStyle name="Normal 2 3 2 2 5 4" xfId="3079"/>
    <cellStyle name="Normal 2 3 2 2 6" xfId="924"/>
    <cellStyle name="Normal 2 3 2 2 6 2" xfId="3244"/>
    <cellStyle name="Normal 2 3 2 2 7" xfId="1697"/>
    <cellStyle name="Normal 2 3 2 2 7 2" xfId="4017"/>
    <cellStyle name="Normal 2 3 2 2 8" xfId="2470"/>
    <cellStyle name="Normal 2 3 2 3" xfId="222"/>
    <cellStyle name="Normal 2 3 2 3 2" xfId="1000"/>
    <cellStyle name="Normal 2 3 2 3 2 2" xfId="3320"/>
    <cellStyle name="Normal 2 3 2 3 3" xfId="1773"/>
    <cellStyle name="Normal 2 3 2 3 3 2" xfId="4093"/>
    <cellStyle name="Normal 2 3 2 3 4" xfId="2546"/>
    <cellStyle name="Normal 2 3 2 4" xfId="378"/>
    <cellStyle name="Normal 2 3 2 4 2" xfId="1152"/>
    <cellStyle name="Normal 2 3 2 4 2 2" xfId="3472"/>
    <cellStyle name="Normal 2 3 2 4 3" xfId="1925"/>
    <cellStyle name="Normal 2 3 2 4 3 2" xfId="4245"/>
    <cellStyle name="Normal 2 3 2 4 4" xfId="2698"/>
    <cellStyle name="Normal 2 3 2 5" xfId="530"/>
    <cellStyle name="Normal 2 3 2 5 2" xfId="1304"/>
    <cellStyle name="Normal 2 3 2 5 2 2" xfId="3624"/>
    <cellStyle name="Normal 2 3 2 5 3" xfId="2077"/>
    <cellStyle name="Normal 2 3 2 5 3 2" xfId="4397"/>
    <cellStyle name="Normal 2 3 2 5 4" xfId="2850"/>
    <cellStyle name="Normal 2 3 2 6" xfId="683"/>
    <cellStyle name="Normal 2 3 2 6 2" xfId="1457"/>
    <cellStyle name="Normal 2 3 2 6 2 2" xfId="3777"/>
    <cellStyle name="Normal 2 3 2 6 3" xfId="2230"/>
    <cellStyle name="Normal 2 3 2 6 3 2" xfId="4550"/>
    <cellStyle name="Normal 2 3 2 6 4" xfId="3003"/>
    <cellStyle name="Normal 2 3 2 7" xfId="848"/>
    <cellStyle name="Normal 2 3 2 7 2" xfId="3168"/>
    <cellStyle name="Normal 2 3 2 8" xfId="1621"/>
    <cellStyle name="Normal 2 3 2 8 2" xfId="3941"/>
    <cellStyle name="Normal 2 3 2 9" xfId="2394"/>
    <cellStyle name="Normal 2 3 3" xfId="108"/>
    <cellStyle name="Normal 2 3 3 2" xfId="260"/>
    <cellStyle name="Normal 2 3 3 2 2" xfId="1038"/>
    <cellStyle name="Normal 2 3 3 2 2 2" xfId="3358"/>
    <cellStyle name="Normal 2 3 3 2 3" xfId="1811"/>
    <cellStyle name="Normal 2 3 3 2 3 2" xfId="4131"/>
    <cellStyle name="Normal 2 3 3 2 4" xfId="2584"/>
    <cellStyle name="Normal 2 3 3 3" xfId="416"/>
    <cellStyle name="Normal 2 3 3 3 2" xfId="1190"/>
    <cellStyle name="Normal 2 3 3 3 2 2" xfId="3510"/>
    <cellStyle name="Normal 2 3 3 3 3" xfId="1963"/>
    <cellStyle name="Normal 2 3 3 3 3 2" xfId="4283"/>
    <cellStyle name="Normal 2 3 3 3 4" xfId="2736"/>
    <cellStyle name="Normal 2 3 3 4" xfId="568"/>
    <cellStyle name="Normal 2 3 3 4 2" xfId="1342"/>
    <cellStyle name="Normal 2 3 3 4 2 2" xfId="3662"/>
    <cellStyle name="Normal 2 3 3 4 3" xfId="2115"/>
    <cellStyle name="Normal 2 3 3 4 3 2" xfId="4435"/>
    <cellStyle name="Normal 2 3 3 4 4" xfId="2888"/>
    <cellStyle name="Normal 2 3 3 5" xfId="721"/>
    <cellStyle name="Normal 2 3 3 5 2" xfId="1495"/>
    <cellStyle name="Normal 2 3 3 5 2 2" xfId="3815"/>
    <cellStyle name="Normal 2 3 3 5 3" xfId="2268"/>
    <cellStyle name="Normal 2 3 3 5 3 2" xfId="4588"/>
    <cellStyle name="Normal 2 3 3 5 4" xfId="3041"/>
    <cellStyle name="Normal 2 3 3 6" xfId="886"/>
    <cellStyle name="Normal 2 3 3 6 2" xfId="3206"/>
    <cellStyle name="Normal 2 3 3 7" xfId="1659"/>
    <cellStyle name="Normal 2 3 3 7 2" xfId="3979"/>
    <cellStyle name="Normal 2 3 3 8" xfId="2432"/>
    <cellStyle name="Normal 2 3 4" xfId="184"/>
    <cellStyle name="Normal 2 3 4 2" xfId="962"/>
    <cellStyle name="Normal 2 3 4 2 2" xfId="3282"/>
    <cellStyle name="Normal 2 3 4 3" xfId="1735"/>
    <cellStyle name="Normal 2 3 4 3 2" xfId="4055"/>
    <cellStyle name="Normal 2 3 4 4" xfId="2508"/>
    <cellStyle name="Normal 2 3 5" xfId="340"/>
    <cellStyle name="Normal 2 3 5 2" xfId="1114"/>
    <cellStyle name="Normal 2 3 5 2 2" xfId="3434"/>
    <cellStyle name="Normal 2 3 5 3" xfId="1887"/>
    <cellStyle name="Normal 2 3 5 3 2" xfId="4207"/>
    <cellStyle name="Normal 2 3 5 4" xfId="2660"/>
    <cellStyle name="Normal 2 3 6" xfId="492"/>
    <cellStyle name="Normal 2 3 6 2" xfId="1266"/>
    <cellStyle name="Normal 2 3 6 2 2" xfId="3586"/>
    <cellStyle name="Normal 2 3 6 3" xfId="2039"/>
    <cellStyle name="Normal 2 3 6 3 2" xfId="4359"/>
    <cellStyle name="Normal 2 3 6 4" xfId="2812"/>
    <cellStyle name="Normal 2 3 7" xfId="645"/>
    <cellStyle name="Normal 2 3 7 2" xfId="1419"/>
    <cellStyle name="Normal 2 3 7 2 2" xfId="3739"/>
    <cellStyle name="Normal 2 3 7 3" xfId="2192"/>
    <cellStyle name="Normal 2 3 7 3 2" xfId="4512"/>
    <cellStyle name="Normal 2 3 7 4" xfId="2965"/>
    <cellStyle name="Normal 2 3 8" xfId="808"/>
    <cellStyle name="Normal 2 3 8 2" xfId="3128"/>
    <cellStyle name="Normal 2 3 9" xfId="1581"/>
    <cellStyle name="Normal 2 3 9 2" xfId="3901"/>
    <cellStyle name="Normal 2 4" xfId="17"/>
    <cellStyle name="Normal 2 5" xfId="57"/>
    <cellStyle name="Normal 2 6" xfId="11"/>
    <cellStyle name="Normal 2 7" xfId="4673"/>
    <cellStyle name="Normal 3" xfId="51"/>
    <cellStyle name="Normal 3 2" xfId="12"/>
    <cellStyle name="Normal 3 2 10" xfId="333"/>
    <cellStyle name="Normal 3 2 11" xfId="339"/>
    <cellStyle name="Normal 3 2 11 2" xfId="1113"/>
    <cellStyle name="Normal 3 2 11 2 2" xfId="3433"/>
    <cellStyle name="Normal 3 2 11 3" xfId="1886"/>
    <cellStyle name="Normal 3 2 11 3 2" xfId="4206"/>
    <cellStyle name="Normal 3 2 11 4" xfId="2659"/>
    <cellStyle name="Normal 3 2 12" xfId="491"/>
    <cellStyle name="Normal 3 2 12 2" xfId="1265"/>
    <cellStyle name="Normal 3 2 12 2 2" xfId="3585"/>
    <cellStyle name="Normal 3 2 12 3" xfId="2038"/>
    <cellStyle name="Normal 3 2 12 3 2" xfId="4358"/>
    <cellStyle name="Normal 3 2 12 4" xfId="2811"/>
    <cellStyle name="Normal 3 2 13" xfId="644"/>
    <cellStyle name="Normal 3 2 13 2" xfId="1418"/>
    <cellStyle name="Normal 3 2 13 2 2" xfId="3738"/>
    <cellStyle name="Normal 3 2 13 3" xfId="2191"/>
    <cellStyle name="Normal 3 2 13 3 2" xfId="4511"/>
    <cellStyle name="Normal 3 2 13 4" xfId="2964"/>
    <cellStyle name="Normal 3 2 14" xfId="804"/>
    <cellStyle name="Normal 3 2 14 2" xfId="3124"/>
    <cellStyle name="Normal 3 2 15" xfId="1577"/>
    <cellStyle name="Normal 3 2 15 2" xfId="3897"/>
    <cellStyle name="Normal 3 2 16" xfId="2350"/>
    <cellStyle name="Normal 3 2 2" xfId="24"/>
    <cellStyle name="Normal 3 2 2 10" xfId="493"/>
    <cellStyle name="Normal 3 2 2 10 2" xfId="1267"/>
    <cellStyle name="Normal 3 2 2 10 2 2" xfId="3587"/>
    <cellStyle name="Normal 3 2 2 10 3" xfId="2040"/>
    <cellStyle name="Normal 3 2 2 10 3 2" xfId="4360"/>
    <cellStyle name="Normal 3 2 2 10 4" xfId="2813"/>
    <cellStyle name="Normal 3 2 2 11" xfId="646"/>
    <cellStyle name="Normal 3 2 2 11 2" xfId="1420"/>
    <cellStyle name="Normal 3 2 2 11 2 2" xfId="3740"/>
    <cellStyle name="Normal 3 2 2 11 3" xfId="2193"/>
    <cellStyle name="Normal 3 2 2 11 3 2" xfId="4513"/>
    <cellStyle name="Normal 3 2 2 11 4" xfId="2966"/>
    <cellStyle name="Normal 3 2 2 12" xfId="811"/>
    <cellStyle name="Normal 3 2 2 12 2" xfId="3131"/>
    <cellStyle name="Normal 3 2 2 13" xfId="1584"/>
    <cellStyle name="Normal 3 2 2 13 2" xfId="3904"/>
    <cellStyle name="Normal 3 2 2 14" xfId="2357"/>
    <cellStyle name="Normal 3 2 2 2" xfId="25"/>
    <cellStyle name="Normal 3 2 2 2 10" xfId="812"/>
    <cellStyle name="Normal 3 2 2 2 10 2" xfId="3132"/>
    <cellStyle name="Normal 3 2 2 2 11" xfId="1585"/>
    <cellStyle name="Normal 3 2 2 2 11 2" xfId="3905"/>
    <cellStyle name="Normal 3 2 2 2 12" xfId="2358"/>
    <cellStyle name="Normal 3 2 2 2 2" xfId="26"/>
    <cellStyle name="Normal 3 2 2 2 2 10" xfId="1586"/>
    <cellStyle name="Normal 3 2 2 2 2 10 2" xfId="3906"/>
    <cellStyle name="Normal 3 2 2 2 2 11" xfId="2359"/>
    <cellStyle name="Normal 3 2 2 2 2 2" xfId="27"/>
    <cellStyle name="Normal 3 2 2 2 2 2 10" xfId="2360"/>
    <cellStyle name="Normal 3 2 2 2 2 2 2" xfId="73"/>
    <cellStyle name="Normal 3 2 2 2 2 2 2 2" xfId="150"/>
    <cellStyle name="Normal 3 2 2 2 2 2 2 2 2" xfId="302"/>
    <cellStyle name="Normal 3 2 2 2 2 2 2 2 2 2" xfId="1080"/>
    <cellStyle name="Normal 3 2 2 2 2 2 2 2 2 2 2" xfId="3400"/>
    <cellStyle name="Normal 3 2 2 2 2 2 2 2 2 3" xfId="1853"/>
    <cellStyle name="Normal 3 2 2 2 2 2 2 2 2 3 2" xfId="4173"/>
    <cellStyle name="Normal 3 2 2 2 2 2 2 2 2 4" xfId="2626"/>
    <cellStyle name="Normal 3 2 2 2 2 2 2 2 3" xfId="458"/>
    <cellStyle name="Normal 3 2 2 2 2 2 2 2 3 2" xfId="1232"/>
    <cellStyle name="Normal 3 2 2 2 2 2 2 2 3 2 2" xfId="3552"/>
    <cellStyle name="Normal 3 2 2 2 2 2 2 2 3 3" xfId="2005"/>
    <cellStyle name="Normal 3 2 2 2 2 2 2 2 3 3 2" xfId="4325"/>
    <cellStyle name="Normal 3 2 2 2 2 2 2 2 3 4" xfId="2778"/>
    <cellStyle name="Normal 3 2 2 2 2 2 2 2 4" xfId="610"/>
    <cellStyle name="Normal 3 2 2 2 2 2 2 2 4 2" xfId="1384"/>
    <cellStyle name="Normal 3 2 2 2 2 2 2 2 4 2 2" xfId="3704"/>
    <cellStyle name="Normal 3 2 2 2 2 2 2 2 4 3" xfId="2157"/>
    <cellStyle name="Normal 3 2 2 2 2 2 2 2 4 3 2" xfId="4477"/>
    <cellStyle name="Normal 3 2 2 2 2 2 2 2 4 4" xfId="2930"/>
    <cellStyle name="Normal 3 2 2 2 2 2 2 2 5" xfId="763"/>
    <cellStyle name="Normal 3 2 2 2 2 2 2 2 5 2" xfId="1537"/>
    <cellStyle name="Normal 3 2 2 2 2 2 2 2 5 2 2" xfId="3857"/>
    <cellStyle name="Normal 3 2 2 2 2 2 2 2 5 3" xfId="2310"/>
    <cellStyle name="Normal 3 2 2 2 2 2 2 2 5 3 2" xfId="4630"/>
    <cellStyle name="Normal 3 2 2 2 2 2 2 2 5 4" xfId="3083"/>
    <cellStyle name="Normal 3 2 2 2 2 2 2 2 6" xfId="928"/>
    <cellStyle name="Normal 3 2 2 2 2 2 2 2 6 2" xfId="3248"/>
    <cellStyle name="Normal 3 2 2 2 2 2 2 2 7" xfId="1701"/>
    <cellStyle name="Normal 3 2 2 2 2 2 2 2 7 2" xfId="4021"/>
    <cellStyle name="Normal 3 2 2 2 2 2 2 2 8" xfId="2474"/>
    <cellStyle name="Normal 3 2 2 2 2 2 2 3" xfId="226"/>
    <cellStyle name="Normal 3 2 2 2 2 2 2 3 2" xfId="1004"/>
    <cellStyle name="Normal 3 2 2 2 2 2 2 3 2 2" xfId="3324"/>
    <cellStyle name="Normal 3 2 2 2 2 2 2 3 3" xfId="1777"/>
    <cellStyle name="Normal 3 2 2 2 2 2 2 3 3 2" xfId="4097"/>
    <cellStyle name="Normal 3 2 2 2 2 2 2 3 4" xfId="2550"/>
    <cellStyle name="Normal 3 2 2 2 2 2 2 4" xfId="382"/>
    <cellStyle name="Normal 3 2 2 2 2 2 2 4 2" xfId="1156"/>
    <cellStyle name="Normal 3 2 2 2 2 2 2 4 2 2" xfId="3476"/>
    <cellStyle name="Normal 3 2 2 2 2 2 2 4 3" xfId="1929"/>
    <cellStyle name="Normal 3 2 2 2 2 2 2 4 3 2" xfId="4249"/>
    <cellStyle name="Normal 3 2 2 2 2 2 2 4 4" xfId="2702"/>
    <cellStyle name="Normal 3 2 2 2 2 2 2 5" xfId="534"/>
    <cellStyle name="Normal 3 2 2 2 2 2 2 5 2" xfId="1308"/>
    <cellStyle name="Normal 3 2 2 2 2 2 2 5 2 2" xfId="3628"/>
    <cellStyle name="Normal 3 2 2 2 2 2 2 5 3" xfId="2081"/>
    <cellStyle name="Normal 3 2 2 2 2 2 2 5 3 2" xfId="4401"/>
    <cellStyle name="Normal 3 2 2 2 2 2 2 5 4" xfId="2854"/>
    <cellStyle name="Normal 3 2 2 2 2 2 2 6" xfId="687"/>
    <cellStyle name="Normal 3 2 2 2 2 2 2 6 2" xfId="1461"/>
    <cellStyle name="Normal 3 2 2 2 2 2 2 6 2 2" xfId="3781"/>
    <cellStyle name="Normal 3 2 2 2 2 2 2 6 3" xfId="2234"/>
    <cellStyle name="Normal 3 2 2 2 2 2 2 6 3 2" xfId="4554"/>
    <cellStyle name="Normal 3 2 2 2 2 2 2 6 4" xfId="3007"/>
    <cellStyle name="Normal 3 2 2 2 2 2 2 7" xfId="852"/>
    <cellStyle name="Normal 3 2 2 2 2 2 2 7 2" xfId="3172"/>
    <cellStyle name="Normal 3 2 2 2 2 2 2 8" xfId="1625"/>
    <cellStyle name="Normal 3 2 2 2 2 2 2 8 2" xfId="3945"/>
    <cellStyle name="Normal 3 2 2 2 2 2 2 9" xfId="2398"/>
    <cellStyle name="Normal 3 2 2 2 2 2 3" xfId="112"/>
    <cellStyle name="Normal 3 2 2 2 2 2 3 2" xfId="264"/>
    <cellStyle name="Normal 3 2 2 2 2 2 3 2 2" xfId="1042"/>
    <cellStyle name="Normal 3 2 2 2 2 2 3 2 2 2" xfId="3362"/>
    <cellStyle name="Normal 3 2 2 2 2 2 3 2 3" xfId="1815"/>
    <cellStyle name="Normal 3 2 2 2 2 2 3 2 3 2" xfId="4135"/>
    <cellStyle name="Normal 3 2 2 2 2 2 3 2 4" xfId="2588"/>
    <cellStyle name="Normal 3 2 2 2 2 2 3 3" xfId="420"/>
    <cellStyle name="Normal 3 2 2 2 2 2 3 3 2" xfId="1194"/>
    <cellStyle name="Normal 3 2 2 2 2 2 3 3 2 2" xfId="3514"/>
    <cellStyle name="Normal 3 2 2 2 2 2 3 3 3" xfId="1967"/>
    <cellStyle name="Normal 3 2 2 2 2 2 3 3 3 2" xfId="4287"/>
    <cellStyle name="Normal 3 2 2 2 2 2 3 3 4" xfId="2740"/>
    <cellStyle name="Normal 3 2 2 2 2 2 3 4" xfId="572"/>
    <cellStyle name="Normal 3 2 2 2 2 2 3 4 2" xfId="1346"/>
    <cellStyle name="Normal 3 2 2 2 2 2 3 4 2 2" xfId="3666"/>
    <cellStyle name="Normal 3 2 2 2 2 2 3 4 3" xfId="2119"/>
    <cellStyle name="Normal 3 2 2 2 2 2 3 4 3 2" xfId="4439"/>
    <cellStyle name="Normal 3 2 2 2 2 2 3 4 4" xfId="2892"/>
    <cellStyle name="Normal 3 2 2 2 2 2 3 5" xfId="725"/>
    <cellStyle name="Normal 3 2 2 2 2 2 3 5 2" xfId="1499"/>
    <cellStyle name="Normal 3 2 2 2 2 2 3 5 2 2" xfId="3819"/>
    <cellStyle name="Normal 3 2 2 2 2 2 3 5 3" xfId="2272"/>
    <cellStyle name="Normal 3 2 2 2 2 2 3 5 3 2" xfId="4592"/>
    <cellStyle name="Normal 3 2 2 2 2 2 3 5 4" xfId="3045"/>
    <cellStyle name="Normal 3 2 2 2 2 2 3 6" xfId="890"/>
    <cellStyle name="Normal 3 2 2 2 2 2 3 6 2" xfId="3210"/>
    <cellStyle name="Normal 3 2 2 2 2 2 3 7" xfId="1663"/>
    <cellStyle name="Normal 3 2 2 2 2 2 3 7 2" xfId="3983"/>
    <cellStyle name="Normal 3 2 2 2 2 2 3 8" xfId="2436"/>
    <cellStyle name="Normal 3 2 2 2 2 2 4" xfId="188"/>
    <cellStyle name="Normal 3 2 2 2 2 2 4 2" xfId="966"/>
    <cellStyle name="Normal 3 2 2 2 2 2 4 2 2" xfId="3286"/>
    <cellStyle name="Normal 3 2 2 2 2 2 4 3" xfId="1739"/>
    <cellStyle name="Normal 3 2 2 2 2 2 4 3 2" xfId="4059"/>
    <cellStyle name="Normal 3 2 2 2 2 2 4 4" xfId="2512"/>
    <cellStyle name="Normal 3 2 2 2 2 2 5" xfId="344"/>
    <cellStyle name="Normal 3 2 2 2 2 2 5 2" xfId="1118"/>
    <cellStyle name="Normal 3 2 2 2 2 2 5 2 2" xfId="3438"/>
    <cellStyle name="Normal 3 2 2 2 2 2 5 3" xfId="1891"/>
    <cellStyle name="Normal 3 2 2 2 2 2 5 3 2" xfId="4211"/>
    <cellStyle name="Normal 3 2 2 2 2 2 5 4" xfId="2664"/>
    <cellStyle name="Normal 3 2 2 2 2 2 6" xfId="496"/>
    <cellStyle name="Normal 3 2 2 2 2 2 6 2" xfId="1270"/>
    <cellStyle name="Normal 3 2 2 2 2 2 6 2 2" xfId="3590"/>
    <cellStyle name="Normal 3 2 2 2 2 2 6 3" xfId="2043"/>
    <cellStyle name="Normal 3 2 2 2 2 2 6 3 2" xfId="4363"/>
    <cellStyle name="Normal 3 2 2 2 2 2 6 4" xfId="2816"/>
    <cellStyle name="Normal 3 2 2 2 2 2 7" xfId="649"/>
    <cellStyle name="Normal 3 2 2 2 2 2 7 2" xfId="1423"/>
    <cellStyle name="Normal 3 2 2 2 2 2 7 2 2" xfId="3743"/>
    <cellStyle name="Normal 3 2 2 2 2 2 7 3" xfId="2196"/>
    <cellStyle name="Normal 3 2 2 2 2 2 7 3 2" xfId="4516"/>
    <cellStyle name="Normal 3 2 2 2 2 2 7 4" xfId="2969"/>
    <cellStyle name="Normal 3 2 2 2 2 2 8" xfId="814"/>
    <cellStyle name="Normal 3 2 2 2 2 2 8 2" xfId="3134"/>
    <cellStyle name="Normal 3 2 2 2 2 2 9" xfId="1587"/>
    <cellStyle name="Normal 3 2 2 2 2 2 9 2" xfId="3907"/>
    <cellStyle name="Normal 3 2 2 2 2 3" xfId="72"/>
    <cellStyle name="Normal 3 2 2 2 2 3 2" xfId="149"/>
    <cellStyle name="Normal 3 2 2 2 2 3 2 2" xfId="301"/>
    <cellStyle name="Normal 3 2 2 2 2 3 2 2 2" xfId="1079"/>
    <cellStyle name="Normal 3 2 2 2 2 3 2 2 2 2" xfId="3399"/>
    <cellStyle name="Normal 3 2 2 2 2 3 2 2 3" xfId="1852"/>
    <cellStyle name="Normal 3 2 2 2 2 3 2 2 3 2" xfId="4172"/>
    <cellStyle name="Normal 3 2 2 2 2 3 2 2 4" xfId="2625"/>
    <cellStyle name="Normal 3 2 2 2 2 3 2 3" xfId="457"/>
    <cellStyle name="Normal 3 2 2 2 2 3 2 3 2" xfId="1231"/>
    <cellStyle name="Normal 3 2 2 2 2 3 2 3 2 2" xfId="3551"/>
    <cellStyle name="Normal 3 2 2 2 2 3 2 3 3" xfId="2004"/>
    <cellStyle name="Normal 3 2 2 2 2 3 2 3 3 2" xfId="4324"/>
    <cellStyle name="Normal 3 2 2 2 2 3 2 3 4" xfId="2777"/>
    <cellStyle name="Normal 3 2 2 2 2 3 2 4" xfId="609"/>
    <cellStyle name="Normal 3 2 2 2 2 3 2 4 2" xfId="1383"/>
    <cellStyle name="Normal 3 2 2 2 2 3 2 4 2 2" xfId="3703"/>
    <cellStyle name="Normal 3 2 2 2 2 3 2 4 3" xfId="2156"/>
    <cellStyle name="Normal 3 2 2 2 2 3 2 4 3 2" xfId="4476"/>
    <cellStyle name="Normal 3 2 2 2 2 3 2 4 4" xfId="2929"/>
    <cellStyle name="Normal 3 2 2 2 2 3 2 5" xfId="762"/>
    <cellStyle name="Normal 3 2 2 2 2 3 2 5 2" xfId="1536"/>
    <cellStyle name="Normal 3 2 2 2 2 3 2 5 2 2" xfId="3856"/>
    <cellStyle name="Normal 3 2 2 2 2 3 2 5 3" xfId="2309"/>
    <cellStyle name="Normal 3 2 2 2 2 3 2 5 3 2" xfId="4629"/>
    <cellStyle name="Normal 3 2 2 2 2 3 2 5 4" xfId="3082"/>
    <cellStyle name="Normal 3 2 2 2 2 3 2 6" xfId="927"/>
    <cellStyle name="Normal 3 2 2 2 2 3 2 6 2" xfId="3247"/>
    <cellStyle name="Normal 3 2 2 2 2 3 2 7" xfId="1700"/>
    <cellStyle name="Normal 3 2 2 2 2 3 2 7 2" xfId="4020"/>
    <cellStyle name="Normal 3 2 2 2 2 3 2 8" xfId="2473"/>
    <cellStyle name="Normal 3 2 2 2 2 3 3" xfId="225"/>
    <cellStyle name="Normal 3 2 2 2 2 3 3 2" xfId="1003"/>
    <cellStyle name="Normal 3 2 2 2 2 3 3 2 2" xfId="3323"/>
    <cellStyle name="Normal 3 2 2 2 2 3 3 3" xfId="1776"/>
    <cellStyle name="Normal 3 2 2 2 2 3 3 3 2" xfId="4096"/>
    <cellStyle name="Normal 3 2 2 2 2 3 3 4" xfId="2549"/>
    <cellStyle name="Normal 3 2 2 2 2 3 4" xfId="381"/>
    <cellStyle name="Normal 3 2 2 2 2 3 4 2" xfId="1155"/>
    <cellStyle name="Normal 3 2 2 2 2 3 4 2 2" xfId="3475"/>
    <cellStyle name="Normal 3 2 2 2 2 3 4 3" xfId="1928"/>
    <cellStyle name="Normal 3 2 2 2 2 3 4 3 2" xfId="4248"/>
    <cellStyle name="Normal 3 2 2 2 2 3 4 4" xfId="2701"/>
    <cellStyle name="Normal 3 2 2 2 2 3 5" xfId="533"/>
    <cellStyle name="Normal 3 2 2 2 2 3 5 2" xfId="1307"/>
    <cellStyle name="Normal 3 2 2 2 2 3 5 2 2" xfId="3627"/>
    <cellStyle name="Normal 3 2 2 2 2 3 5 3" xfId="2080"/>
    <cellStyle name="Normal 3 2 2 2 2 3 5 3 2" xfId="4400"/>
    <cellStyle name="Normal 3 2 2 2 2 3 5 4" xfId="2853"/>
    <cellStyle name="Normal 3 2 2 2 2 3 6" xfId="686"/>
    <cellStyle name="Normal 3 2 2 2 2 3 6 2" xfId="1460"/>
    <cellStyle name="Normal 3 2 2 2 2 3 6 2 2" xfId="3780"/>
    <cellStyle name="Normal 3 2 2 2 2 3 6 3" xfId="2233"/>
    <cellStyle name="Normal 3 2 2 2 2 3 6 3 2" xfId="4553"/>
    <cellStyle name="Normal 3 2 2 2 2 3 6 4" xfId="3006"/>
    <cellStyle name="Normal 3 2 2 2 2 3 7" xfId="851"/>
    <cellStyle name="Normal 3 2 2 2 2 3 7 2" xfId="3171"/>
    <cellStyle name="Normal 3 2 2 2 2 3 8" xfId="1624"/>
    <cellStyle name="Normal 3 2 2 2 2 3 8 2" xfId="3944"/>
    <cellStyle name="Normal 3 2 2 2 2 3 9" xfId="2397"/>
    <cellStyle name="Normal 3 2 2 2 2 4" xfId="111"/>
    <cellStyle name="Normal 3 2 2 2 2 4 2" xfId="263"/>
    <cellStyle name="Normal 3 2 2 2 2 4 2 2" xfId="1041"/>
    <cellStyle name="Normal 3 2 2 2 2 4 2 2 2" xfId="3361"/>
    <cellStyle name="Normal 3 2 2 2 2 4 2 3" xfId="1814"/>
    <cellStyle name="Normal 3 2 2 2 2 4 2 3 2" xfId="4134"/>
    <cellStyle name="Normal 3 2 2 2 2 4 2 4" xfId="2587"/>
    <cellStyle name="Normal 3 2 2 2 2 4 3" xfId="419"/>
    <cellStyle name="Normal 3 2 2 2 2 4 3 2" xfId="1193"/>
    <cellStyle name="Normal 3 2 2 2 2 4 3 2 2" xfId="3513"/>
    <cellStyle name="Normal 3 2 2 2 2 4 3 3" xfId="1966"/>
    <cellStyle name="Normal 3 2 2 2 2 4 3 3 2" xfId="4286"/>
    <cellStyle name="Normal 3 2 2 2 2 4 3 4" xfId="2739"/>
    <cellStyle name="Normal 3 2 2 2 2 4 4" xfId="571"/>
    <cellStyle name="Normal 3 2 2 2 2 4 4 2" xfId="1345"/>
    <cellStyle name="Normal 3 2 2 2 2 4 4 2 2" xfId="3665"/>
    <cellStyle name="Normal 3 2 2 2 2 4 4 3" xfId="2118"/>
    <cellStyle name="Normal 3 2 2 2 2 4 4 3 2" xfId="4438"/>
    <cellStyle name="Normal 3 2 2 2 2 4 4 4" xfId="2891"/>
    <cellStyle name="Normal 3 2 2 2 2 4 5" xfId="724"/>
    <cellStyle name="Normal 3 2 2 2 2 4 5 2" xfId="1498"/>
    <cellStyle name="Normal 3 2 2 2 2 4 5 2 2" xfId="3818"/>
    <cellStyle name="Normal 3 2 2 2 2 4 5 3" xfId="2271"/>
    <cellStyle name="Normal 3 2 2 2 2 4 5 3 2" xfId="4591"/>
    <cellStyle name="Normal 3 2 2 2 2 4 5 4" xfId="3044"/>
    <cellStyle name="Normal 3 2 2 2 2 4 6" xfId="889"/>
    <cellStyle name="Normal 3 2 2 2 2 4 6 2" xfId="3209"/>
    <cellStyle name="Normal 3 2 2 2 2 4 7" xfId="1662"/>
    <cellStyle name="Normal 3 2 2 2 2 4 7 2" xfId="3982"/>
    <cellStyle name="Normal 3 2 2 2 2 4 8" xfId="2435"/>
    <cellStyle name="Normal 3 2 2 2 2 5" xfId="187"/>
    <cellStyle name="Normal 3 2 2 2 2 5 2" xfId="965"/>
    <cellStyle name="Normal 3 2 2 2 2 5 2 2" xfId="3285"/>
    <cellStyle name="Normal 3 2 2 2 2 5 3" xfId="1738"/>
    <cellStyle name="Normal 3 2 2 2 2 5 3 2" xfId="4058"/>
    <cellStyle name="Normal 3 2 2 2 2 5 4" xfId="2511"/>
    <cellStyle name="Normal 3 2 2 2 2 6" xfId="343"/>
    <cellStyle name="Normal 3 2 2 2 2 6 2" xfId="1117"/>
    <cellStyle name="Normal 3 2 2 2 2 6 2 2" xfId="3437"/>
    <cellStyle name="Normal 3 2 2 2 2 6 3" xfId="1890"/>
    <cellStyle name="Normal 3 2 2 2 2 6 3 2" xfId="4210"/>
    <cellStyle name="Normal 3 2 2 2 2 6 4" xfId="2663"/>
    <cellStyle name="Normal 3 2 2 2 2 7" xfId="495"/>
    <cellStyle name="Normal 3 2 2 2 2 7 2" xfId="1269"/>
    <cellStyle name="Normal 3 2 2 2 2 7 2 2" xfId="3589"/>
    <cellStyle name="Normal 3 2 2 2 2 7 3" xfId="2042"/>
    <cellStyle name="Normal 3 2 2 2 2 7 3 2" xfId="4362"/>
    <cellStyle name="Normal 3 2 2 2 2 7 4" xfId="2815"/>
    <cellStyle name="Normal 3 2 2 2 2 8" xfId="648"/>
    <cellStyle name="Normal 3 2 2 2 2 8 2" xfId="1422"/>
    <cellStyle name="Normal 3 2 2 2 2 8 2 2" xfId="3742"/>
    <cellStyle name="Normal 3 2 2 2 2 8 3" xfId="2195"/>
    <cellStyle name="Normal 3 2 2 2 2 8 3 2" xfId="4515"/>
    <cellStyle name="Normal 3 2 2 2 2 8 4" xfId="2968"/>
    <cellStyle name="Normal 3 2 2 2 2 9" xfId="813"/>
    <cellStyle name="Normal 3 2 2 2 2 9 2" xfId="3133"/>
    <cellStyle name="Normal 3 2 2 2 3" xfId="28"/>
    <cellStyle name="Normal 3 2 2 2 3 10" xfId="2361"/>
    <cellStyle name="Normal 3 2 2 2 3 2" xfId="74"/>
    <cellStyle name="Normal 3 2 2 2 3 2 2" xfId="151"/>
    <cellStyle name="Normal 3 2 2 2 3 2 2 2" xfId="303"/>
    <cellStyle name="Normal 3 2 2 2 3 2 2 2 2" xfId="1081"/>
    <cellStyle name="Normal 3 2 2 2 3 2 2 2 2 2" xfId="3401"/>
    <cellStyle name="Normal 3 2 2 2 3 2 2 2 3" xfId="1854"/>
    <cellStyle name="Normal 3 2 2 2 3 2 2 2 3 2" xfId="4174"/>
    <cellStyle name="Normal 3 2 2 2 3 2 2 2 4" xfId="2627"/>
    <cellStyle name="Normal 3 2 2 2 3 2 2 3" xfId="459"/>
    <cellStyle name="Normal 3 2 2 2 3 2 2 3 2" xfId="1233"/>
    <cellStyle name="Normal 3 2 2 2 3 2 2 3 2 2" xfId="3553"/>
    <cellStyle name="Normal 3 2 2 2 3 2 2 3 3" xfId="2006"/>
    <cellStyle name="Normal 3 2 2 2 3 2 2 3 3 2" xfId="4326"/>
    <cellStyle name="Normal 3 2 2 2 3 2 2 3 4" xfId="2779"/>
    <cellStyle name="Normal 3 2 2 2 3 2 2 4" xfId="611"/>
    <cellStyle name="Normal 3 2 2 2 3 2 2 4 2" xfId="1385"/>
    <cellStyle name="Normal 3 2 2 2 3 2 2 4 2 2" xfId="3705"/>
    <cellStyle name="Normal 3 2 2 2 3 2 2 4 3" xfId="2158"/>
    <cellStyle name="Normal 3 2 2 2 3 2 2 4 3 2" xfId="4478"/>
    <cellStyle name="Normal 3 2 2 2 3 2 2 4 4" xfId="2931"/>
    <cellStyle name="Normal 3 2 2 2 3 2 2 5" xfId="764"/>
    <cellStyle name="Normal 3 2 2 2 3 2 2 5 2" xfId="1538"/>
    <cellStyle name="Normal 3 2 2 2 3 2 2 5 2 2" xfId="3858"/>
    <cellStyle name="Normal 3 2 2 2 3 2 2 5 3" xfId="2311"/>
    <cellStyle name="Normal 3 2 2 2 3 2 2 5 3 2" xfId="4631"/>
    <cellStyle name="Normal 3 2 2 2 3 2 2 5 4" xfId="3084"/>
    <cellStyle name="Normal 3 2 2 2 3 2 2 6" xfId="929"/>
    <cellStyle name="Normal 3 2 2 2 3 2 2 6 2" xfId="3249"/>
    <cellStyle name="Normal 3 2 2 2 3 2 2 7" xfId="1702"/>
    <cellStyle name="Normal 3 2 2 2 3 2 2 7 2" xfId="4022"/>
    <cellStyle name="Normal 3 2 2 2 3 2 2 8" xfId="2475"/>
    <cellStyle name="Normal 3 2 2 2 3 2 3" xfId="227"/>
    <cellStyle name="Normal 3 2 2 2 3 2 3 2" xfId="1005"/>
    <cellStyle name="Normal 3 2 2 2 3 2 3 2 2" xfId="3325"/>
    <cellStyle name="Normal 3 2 2 2 3 2 3 3" xfId="1778"/>
    <cellStyle name="Normal 3 2 2 2 3 2 3 3 2" xfId="4098"/>
    <cellStyle name="Normal 3 2 2 2 3 2 3 4" xfId="2551"/>
    <cellStyle name="Normal 3 2 2 2 3 2 4" xfId="383"/>
    <cellStyle name="Normal 3 2 2 2 3 2 4 2" xfId="1157"/>
    <cellStyle name="Normal 3 2 2 2 3 2 4 2 2" xfId="3477"/>
    <cellStyle name="Normal 3 2 2 2 3 2 4 3" xfId="1930"/>
    <cellStyle name="Normal 3 2 2 2 3 2 4 3 2" xfId="4250"/>
    <cellStyle name="Normal 3 2 2 2 3 2 4 4" xfId="2703"/>
    <cellStyle name="Normal 3 2 2 2 3 2 5" xfId="535"/>
    <cellStyle name="Normal 3 2 2 2 3 2 5 2" xfId="1309"/>
    <cellStyle name="Normal 3 2 2 2 3 2 5 2 2" xfId="3629"/>
    <cellStyle name="Normal 3 2 2 2 3 2 5 3" xfId="2082"/>
    <cellStyle name="Normal 3 2 2 2 3 2 5 3 2" xfId="4402"/>
    <cellStyle name="Normal 3 2 2 2 3 2 5 4" xfId="2855"/>
    <cellStyle name="Normal 3 2 2 2 3 2 6" xfId="688"/>
    <cellStyle name="Normal 3 2 2 2 3 2 6 2" xfId="1462"/>
    <cellStyle name="Normal 3 2 2 2 3 2 6 2 2" xfId="3782"/>
    <cellStyle name="Normal 3 2 2 2 3 2 6 3" xfId="2235"/>
    <cellStyle name="Normal 3 2 2 2 3 2 6 3 2" xfId="4555"/>
    <cellStyle name="Normal 3 2 2 2 3 2 6 4" xfId="3008"/>
    <cellStyle name="Normal 3 2 2 2 3 2 7" xfId="853"/>
    <cellStyle name="Normal 3 2 2 2 3 2 7 2" xfId="3173"/>
    <cellStyle name="Normal 3 2 2 2 3 2 8" xfId="1626"/>
    <cellStyle name="Normal 3 2 2 2 3 2 8 2" xfId="3946"/>
    <cellStyle name="Normal 3 2 2 2 3 2 9" xfId="2399"/>
    <cellStyle name="Normal 3 2 2 2 3 3" xfId="113"/>
    <cellStyle name="Normal 3 2 2 2 3 3 2" xfId="265"/>
    <cellStyle name="Normal 3 2 2 2 3 3 2 2" xfId="1043"/>
    <cellStyle name="Normal 3 2 2 2 3 3 2 2 2" xfId="3363"/>
    <cellStyle name="Normal 3 2 2 2 3 3 2 3" xfId="1816"/>
    <cellStyle name="Normal 3 2 2 2 3 3 2 3 2" xfId="4136"/>
    <cellStyle name="Normal 3 2 2 2 3 3 2 4" xfId="2589"/>
    <cellStyle name="Normal 3 2 2 2 3 3 3" xfId="421"/>
    <cellStyle name="Normal 3 2 2 2 3 3 3 2" xfId="1195"/>
    <cellStyle name="Normal 3 2 2 2 3 3 3 2 2" xfId="3515"/>
    <cellStyle name="Normal 3 2 2 2 3 3 3 3" xfId="1968"/>
    <cellStyle name="Normal 3 2 2 2 3 3 3 3 2" xfId="4288"/>
    <cellStyle name="Normal 3 2 2 2 3 3 3 4" xfId="2741"/>
    <cellStyle name="Normal 3 2 2 2 3 3 4" xfId="573"/>
    <cellStyle name="Normal 3 2 2 2 3 3 4 2" xfId="1347"/>
    <cellStyle name="Normal 3 2 2 2 3 3 4 2 2" xfId="3667"/>
    <cellStyle name="Normal 3 2 2 2 3 3 4 3" xfId="2120"/>
    <cellStyle name="Normal 3 2 2 2 3 3 4 3 2" xfId="4440"/>
    <cellStyle name="Normal 3 2 2 2 3 3 4 4" xfId="2893"/>
    <cellStyle name="Normal 3 2 2 2 3 3 5" xfId="726"/>
    <cellStyle name="Normal 3 2 2 2 3 3 5 2" xfId="1500"/>
    <cellStyle name="Normal 3 2 2 2 3 3 5 2 2" xfId="3820"/>
    <cellStyle name="Normal 3 2 2 2 3 3 5 3" xfId="2273"/>
    <cellStyle name="Normal 3 2 2 2 3 3 5 3 2" xfId="4593"/>
    <cellStyle name="Normal 3 2 2 2 3 3 5 4" xfId="3046"/>
    <cellStyle name="Normal 3 2 2 2 3 3 6" xfId="891"/>
    <cellStyle name="Normal 3 2 2 2 3 3 6 2" xfId="3211"/>
    <cellStyle name="Normal 3 2 2 2 3 3 7" xfId="1664"/>
    <cellStyle name="Normal 3 2 2 2 3 3 7 2" xfId="3984"/>
    <cellStyle name="Normal 3 2 2 2 3 3 8" xfId="2437"/>
    <cellStyle name="Normal 3 2 2 2 3 4" xfId="189"/>
    <cellStyle name="Normal 3 2 2 2 3 4 2" xfId="967"/>
    <cellStyle name="Normal 3 2 2 2 3 4 2 2" xfId="3287"/>
    <cellStyle name="Normal 3 2 2 2 3 4 3" xfId="1740"/>
    <cellStyle name="Normal 3 2 2 2 3 4 3 2" xfId="4060"/>
    <cellStyle name="Normal 3 2 2 2 3 4 4" xfId="2513"/>
    <cellStyle name="Normal 3 2 2 2 3 5" xfId="345"/>
    <cellStyle name="Normal 3 2 2 2 3 5 2" xfId="1119"/>
    <cellStyle name="Normal 3 2 2 2 3 5 2 2" xfId="3439"/>
    <cellStyle name="Normal 3 2 2 2 3 5 3" xfId="1892"/>
    <cellStyle name="Normal 3 2 2 2 3 5 3 2" xfId="4212"/>
    <cellStyle name="Normal 3 2 2 2 3 5 4" xfId="2665"/>
    <cellStyle name="Normal 3 2 2 2 3 6" xfId="497"/>
    <cellStyle name="Normal 3 2 2 2 3 6 2" xfId="1271"/>
    <cellStyle name="Normal 3 2 2 2 3 6 2 2" xfId="3591"/>
    <cellStyle name="Normal 3 2 2 2 3 6 3" xfId="2044"/>
    <cellStyle name="Normal 3 2 2 2 3 6 3 2" xfId="4364"/>
    <cellStyle name="Normal 3 2 2 2 3 6 4" xfId="2817"/>
    <cellStyle name="Normal 3 2 2 2 3 7" xfId="650"/>
    <cellStyle name="Normal 3 2 2 2 3 7 2" xfId="1424"/>
    <cellStyle name="Normal 3 2 2 2 3 7 2 2" xfId="3744"/>
    <cellStyle name="Normal 3 2 2 2 3 7 3" xfId="2197"/>
    <cellStyle name="Normal 3 2 2 2 3 7 3 2" xfId="4517"/>
    <cellStyle name="Normal 3 2 2 2 3 7 4" xfId="2970"/>
    <cellStyle name="Normal 3 2 2 2 3 8" xfId="815"/>
    <cellStyle name="Normal 3 2 2 2 3 8 2" xfId="3135"/>
    <cellStyle name="Normal 3 2 2 2 3 9" xfId="1588"/>
    <cellStyle name="Normal 3 2 2 2 3 9 2" xfId="3908"/>
    <cellStyle name="Normal 3 2 2 2 4" xfId="71"/>
    <cellStyle name="Normal 3 2 2 2 4 2" xfId="148"/>
    <cellStyle name="Normal 3 2 2 2 4 2 2" xfId="300"/>
    <cellStyle name="Normal 3 2 2 2 4 2 2 2" xfId="1078"/>
    <cellStyle name="Normal 3 2 2 2 4 2 2 2 2" xfId="3398"/>
    <cellStyle name="Normal 3 2 2 2 4 2 2 3" xfId="1851"/>
    <cellStyle name="Normal 3 2 2 2 4 2 2 3 2" xfId="4171"/>
    <cellStyle name="Normal 3 2 2 2 4 2 2 4" xfId="2624"/>
    <cellStyle name="Normal 3 2 2 2 4 2 3" xfId="456"/>
    <cellStyle name="Normal 3 2 2 2 4 2 3 2" xfId="1230"/>
    <cellStyle name="Normal 3 2 2 2 4 2 3 2 2" xfId="3550"/>
    <cellStyle name="Normal 3 2 2 2 4 2 3 3" xfId="2003"/>
    <cellStyle name="Normal 3 2 2 2 4 2 3 3 2" xfId="4323"/>
    <cellStyle name="Normal 3 2 2 2 4 2 3 4" xfId="2776"/>
    <cellStyle name="Normal 3 2 2 2 4 2 4" xfId="608"/>
    <cellStyle name="Normal 3 2 2 2 4 2 4 2" xfId="1382"/>
    <cellStyle name="Normal 3 2 2 2 4 2 4 2 2" xfId="3702"/>
    <cellStyle name="Normal 3 2 2 2 4 2 4 3" xfId="2155"/>
    <cellStyle name="Normal 3 2 2 2 4 2 4 3 2" xfId="4475"/>
    <cellStyle name="Normal 3 2 2 2 4 2 4 4" xfId="2928"/>
    <cellStyle name="Normal 3 2 2 2 4 2 5" xfId="761"/>
    <cellStyle name="Normal 3 2 2 2 4 2 5 2" xfId="1535"/>
    <cellStyle name="Normal 3 2 2 2 4 2 5 2 2" xfId="3855"/>
    <cellStyle name="Normal 3 2 2 2 4 2 5 3" xfId="2308"/>
    <cellStyle name="Normal 3 2 2 2 4 2 5 3 2" xfId="4628"/>
    <cellStyle name="Normal 3 2 2 2 4 2 5 4" xfId="3081"/>
    <cellStyle name="Normal 3 2 2 2 4 2 6" xfId="926"/>
    <cellStyle name="Normal 3 2 2 2 4 2 6 2" xfId="3246"/>
    <cellStyle name="Normal 3 2 2 2 4 2 7" xfId="1699"/>
    <cellStyle name="Normal 3 2 2 2 4 2 7 2" xfId="4019"/>
    <cellStyle name="Normal 3 2 2 2 4 2 8" xfId="2472"/>
    <cellStyle name="Normal 3 2 2 2 4 3" xfId="224"/>
    <cellStyle name="Normal 3 2 2 2 4 3 2" xfId="1002"/>
    <cellStyle name="Normal 3 2 2 2 4 3 2 2" xfId="3322"/>
    <cellStyle name="Normal 3 2 2 2 4 3 3" xfId="1775"/>
    <cellStyle name="Normal 3 2 2 2 4 3 3 2" xfId="4095"/>
    <cellStyle name="Normal 3 2 2 2 4 3 4" xfId="2548"/>
    <cellStyle name="Normal 3 2 2 2 4 4" xfId="380"/>
    <cellStyle name="Normal 3 2 2 2 4 4 2" xfId="1154"/>
    <cellStyle name="Normal 3 2 2 2 4 4 2 2" xfId="3474"/>
    <cellStyle name="Normal 3 2 2 2 4 4 3" xfId="1927"/>
    <cellStyle name="Normal 3 2 2 2 4 4 3 2" xfId="4247"/>
    <cellStyle name="Normal 3 2 2 2 4 4 4" xfId="2700"/>
    <cellStyle name="Normal 3 2 2 2 4 5" xfId="532"/>
    <cellStyle name="Normal 3 2 2 2 4 5 2" xfId="1306"/>
    <cellStyle name="Normal 3 2 2 2 4 5 2 2" xfId="3626"/>
    <cellStyle name="Normal 3 2 2 2 4 5 3" xfId="2079"/>
    <cellStyle name="Normal 3 2 2 2 4 5 3 2" xfId="4399"/>
    <cellStyle name="Normal 3 2 2 2 4 5 4" xfId="2852"/>
    <cellStyle name="Normal 3 2 2 2 4 6" xfId="685"/>
    <cellStyle name="Normal 3 2 2 2 4 6 2" xfId="1459"/>
    <cellStyle name="Normal 3 2 2 2 4 6 2 2" xfId="3779"/>
    <cellStyle name="Normal 3 2 2 2 4 6 3" xfId="2232"/>
    <cellStyle name="Normal 3 2 2 2 4 6 3 2" xfId="4552"/>
    <cellStyle name="Normal 3 2 2 2 4 6 4" xfId="3005"/>
    <cellStyle name="Normal 3 2 2 2 4 7" xfId="850"/>
    <cellStyle name="Normal 3 2 2 2 4 7 2" xfId="3170"/>
    <cellStyle name="Normal 3 2 2 2 4 8" xfId="1623"/>
    <cellStyle name="Normal 3 2 2 2 4 8 2" xfId="3943"/>
    <cellStyle name="Normal 3 2 2 2 4 9" xfId="2396"/>
    <cellStyle name="Normal 3 2 2 2 5" xfId="110"/>
    <cellStyle name="Normal 3 2 2 2 5 2" xfId="262"/>
    <cellStyle name="Normal 3 2 2 2 5 2 2" xfId="1040"/>
    <cellStyle name="Normal 3 2 2 2 5 2 2 2" xfId="3360"/>
    <cellStyle name="Normal 3 2 2 2 5 2 3" xfId="1813"/>
    <cellStyle name="Normal 3 2 2 2 5 2 3 2" xfId="4133"/>
    <cellStyle name="Normal 3 2 2 2 5 2 4" xfId="2586"/>
    <cellStyle name="Normal 3 2 2 2 5 3" xfId="418"/>
    <cellStyle name="Normal 3 2 2 2 5 3 2" xfId="1192"/>
    <cellStyle name="Normal 3 2 2 2 5 3 2 2" xfId="3512"/>
    <cellStyle name="Normal 3 2 2 2 5 3 3" xfId="1965"/>
    <cellStyle name="Normal 3 2 2 2 5 3 3 2" xfId="4285"/>
    <cellStyle name="Normal 3 2 2 2 5 3 4" xfId="2738"/>
    <cellStyle name="Normal 3 2 2 2 5 4" xfId="570"/>
    <cellStyle name="Normal 3 2 2 2 5 4 2" xfId="1344"/>
    <cellStyle name="Normal 3 2 2 2 5 4 2 2" xfId="3664"/>
    <cellStyle name="Normal 3 2 2 2 5 4 3" xfId="2117"/>
    <cellStyle name="Normal 3 2 2 2 5 4 3 2" xfId="4437"/>
    <cellStyle name="Normal 3 2 2 2 5 4 4" xfId="2890"/>
    <cellStyle name="Normal 3 2 2 2 5 5" xfId="723"/>
    <cellStyle name="Normal 3 2 2 2 5 5 2" xfId="1497"/>
    <cellStyle name="Normal 3 2 2 2 5 5 2 2" xfId="3817"/>
    <cellStyle name="Normal 3 2 2 2 5 5 3" xfId="2270"/>
    <cellStyle name="Normal 3 2 2 2 5 5 3 2" xfId="4590"/>
    <cellStyle name="Normal 3 2 2 2 5 5 4" xfId="3043"/>
    <cellStyle name="Normal 3 2 2 2 5 6" xfId="888"/>
    <cellStyle name="Normal 3 2 2 2 5 6 2" xfId="3208"/>
    <cellStyle name="Normal 3 2 2 2 5 7" xfId="1661"/>
    <cellStyle name="Normal 3 2 2 2 5 7 2" xfId="3981"/>
    <cellStyle name="Normal 3 2 2 2 5 8" xfId="2434"/>
    <cellStyle name="Normal 3 2 2 2 6" xfId="186"/>
    <cellStyle name="Normal 3 2 2 2 6 2" xfId="964"/>
    <cellStyle name="Normal 3 2 2 2 6 2 2" xfId="3284"/>
    <cellStyle name="Normal 3 2 2 2 6 3" xfId="1737"/>
    <cellStyle name="Normal 3 2 2 2 6 3 2" xfId="4057"/>
    <cellStyle name="Normal 3 2 2 2 6 4" xfId="2510"/>
    <cellStyle name="Normal 3 2 2 2 7" xfId="342"/>
    <cellStyle name="Normal 3 2 2 2 7 2" xfId="1116"/>
    <cellStyle name="Normal 3 2 2 2 7 2 2" xfId="3436"/>
    <cellStyle name="Normal 3 2 2 2 7 3" xfId="1889"/>
    <cellStyle name="Normal 3 2 2 2 7 3 2" xfId="4209"/>
    <cellStyle name="Normal 3 2 2 2 7 4" xfId="2662"/>
    <cellStyle name="Normal 3 2 2 2 8" xfId="494"/>
    <cellStyle name="Normal 3 2 2 2 8 2" xfId="1268"/>
    <cellStyle name="Normal 3 2 2 2 8 2 2" xfId="3588"/>
    <cellStyle name="Normal 3 2 2 2 8 3" xfId="2041"/>
    <cellStyle name="Normal 3 2 2 2 8 3 2" xfId="4361"/>
    <cellStyle name="Normal 3 2 2 2 8 4" xfId="2814"/>
    <cellStyle name="Normal 3 2 2 2 9" xfId="647"/>
    <cellStyle name="Normal 3 2 2 2 9 2" xfId="1421"/>
    <cellStyle name="Normal 3 2 2 2 9 2 2" xfId="3741"/>
    <cellStyle name="Normal 3 2 2 2 9 3" xfId="2194"/>
    <cellStyle name="Normal 3 2 2 2 9 3 2" xfId="4514"/>
    <cellStyle name="Normal 3 2 2 2 9 4" xfId="2967"/>
    <cellStyle name="Normal 3 2 2 3" xfId="29"/>
    <cellStyle name="Normal 3 2 2 3 10" xfId="816"/>
    <cellStyle name="Normal 3 2 2 3 10 2" xfId="3136"/>
    <cellStyle name="Normal 3 2 2 3 11" xfId="1589"/>
    <cellStyle name="Normal 3 2 2 3 11 2" xfId="3909"/>
    <cellStyle name="Normal 3 2 2 3 12" xfId="2362"/>
    <cellStyle name="Normal 3 2 2 3 2" xfId="30"/>
    <cellStyle name="Normal 3 2 2 3 2 10" xfId="2363"/>
    <cellStyle name="Normal 3 2 2 3 2 2" xfId="76"/>
    <cellStyle name="Normal 3 2 2 3 2 2 2" xfId="153"/>
    <cellStyle name="Normal 3 2 2 3 2 2 2 2" xfId="305"/>
    <cellStyle name="Normal 3 2 2 3 2 2 2 2 2" xfId="1083"/>
    <cellStyle name="Normal 3 2 2 3 2 2 2 2 2 2" xfId="3403"/>
    <cellStyle name="Normal 3 2 2 3 2 2 2 2 3" xfId="1856"/>
    <cellStyle name="Normal 3 2 2 3 2 2 2 2 3 2" xfId="4176"/>
    <cellStyle name="Normal 3 2 2 3 2 2 2 2 4" xfId="2629"/>
    <cellStyle name="Normal 3 2 2 3 2 2 2 3" xfId="461"/>
    <cellStyle name="Normal 3 2 2 3 2 2 2 3 2" xfId="1235"/>
    <cellStyle name="Normal 3 2 2 3 2 2 2 3 2 2" xfId="3555"/>
    <cellStyle name="Normal 3 2 2 3 2 2 2 3 3" xfId="2008"/>
    <cellStyle name="Normal 3 2 2 3 2 2 2 3 3 2" xfId="4328"/>
    <cellStyle name="Normal 3 2 2 3 2 2 2 3 4" xfId="2781"/>
    <cellStyle name="Normal 3 2 2 3 2 2 2 4" xfId="613"/>
    <cellStyle name="Normal 3 2 2 3 2 2 2 4 2" xfId="1387"/>
    <cellStyle name="Normal 3 2 2 3 2 2 2 4 2 2" xfId="3707"/>
    <cellStyle name="Normal 3 2 2 3 2 2 2 4 3" xfId="2160"/>
    <cellStyle name="Normal 3 2 2 3 2 2 2 4 3 2" xfId="4480"/>
    <cellStyle name="Normal 3 2 2 3 2 2 2 4 4" xfId="2933"/>
    <cellStyle name="Normal 3 2 2 3 2 2 2 5" xfId="766"/>
    <cellStyle name="Normal 3 2 2 3 2 2 2 5 2" xfId="1540"/>
    <cellStyle name="Normal 3 2 2 3 2 2 2 5 2 2" xfId="3860"/>
    <cellStyle name="Normal 3 2 2 3 2 2 2 5 3" xfId="2313"/>
    <cellStyle name="Normal 3 2 2 3 2 2 2 5 3 2" xfId="4633"/>
    <cellStyle name="Normal 3 2 2 3 2 2 2 5 4" xfId="3086"/>
    <cellStyle name="Normal 3 2 2 3 2 2 2 6" xfId="931"/>
    <cellStyle name="Normal 3 2 2 3 2 2 2 6 2" xfId="3251"/>
    <cellStyle name="Normal 3 2 2 3 2 2 2 7" xfId="1704"/>
    <cellStyle name="Normal 3 2 2 3 2 2 2 7 2" xfId="4024"/>
    <cellStyle name="Normal 3 2 2 3 2 2 2 8" xfId="2477"/>
    <cellStyle name="Normal 3 2 2 3 2 2 3" xfId="229"/>
    <cellStyle name="Normal 3 2 2 3 2 2 3 2" xfId="1007"/>
    <cellStyle name="Normal 3 2 2 3 2 2 3 2 2" xfId="3327"/>
    <cellStyle name="Normal 3 2 2 3 2 2 3 3" xfId="1780"/>
    <cellStyle name="Normal 3 2 2 3 2 2 3 3 2" xfId="4100"/>
    <cellStyle name="Normal 3 2 2 3 2 2 3 4" xfId="2553"/>
    <cellStyle name="Normal 3 2 2 3 2 2 4" xfId="385"/>
    <cellStyle name="Normal 3 2 2 3 2 2 4 2" xfId="1159"/>
    <cellStyle name="Normal 3 2 2 3 2 2 4 2 2" xfId="3479"/>
    <cellStyle name="Normal 3 2 2 3 2 2 4 3" xfId="1932"/>
    <cellStyle name="Normal 3 2 2 3 2 2 4 3 2" xfId="4252"/>
    <cellStyle name="Normal 3 2 2 3 2 2 4 4" xfId="2705"/>
    <cellStyle name="Normal 3 2 2 3 2 2 5" xfId="537"/>
    <cellStyle name="Normal 3 2 2 3 2 2 5 2" xfId="1311"/>
    <cellStyle name="Normal 3 2 2 3 2 2 5 2 2" xfId="3631"/>
    <cellStyle name="Normal 3 2 2 3 2 2 5 3" xfId="2084"/>
    <cellStyle name="Normal 3 2 2 3 2 2 5 3 2" xfId="4404"/>
    <cellStyle name="Normal 3 2 2 3 2 2 5 4" xfId="2857"/>
    <cellStyle name="Normal 3 2 2 3 2 2 6" xfId="690"/>
    <cellStyle name="Normal 3 2 2 3 2 2 6 2" xfId="1464"/>
    <cellStyle name="Normal 3 2 2 3 2 2 6 2 2" xfId="3784"/>
    <cellStyle name="Normal 3 2 2 3 2 2 6 3" xfId="2237"/>
    <cellStyle name="Normal 3 2 2 3 2 2 6 3 2" xfId="4557"/>
    <cellStyle name="Normal 3 2 2 3 2 2 6 4" xfId="3010"/>
    <cellStyle name="Normal 3 2 2 3 2 2 7" xfId="855"/>
    <cellStyle name="Normal 3 2 2 3 2 2 7 2" xfId="3175"/>
    <cellStyle name="Normal 3 2 2 3 2 2 8" xfId="1628"/>
    <cellStyle name="Normal 3 2 2 3 2 2 8 2" xfId="3948"/>
    <cellStyle name="Normal 3 2 2 3 2 2 9" xfId="2401"/>
    <cellStyle name="Normal 3 2 2 3 2 3" xfId="115"/>
    <cellStyle name="Normal 3 2 2 3 2 3 2" xfId="267"/>
    <cellStyle name="Normal 3 2 2 3 2 3 2 2" xfId="1045"/>
    <cellStyle name="Normal 3 2 2 3 2 3 2 2 2" xfId="3365"/>
    <cellStyle name="Normal 3 2 2 3 2 3 2 3" xfId="1818"/>
    <cellStyle name="Normal 3 2 2 3 2 3 2 3 2" xfId="4138"/>
    <cellStyle name="Normal 3 2 2 3 2 3 2 4" xfId="2591"/>
    <cellStyle name="Normal 3 2 2 3 2 3 3" xfId="423"/>
    <cellStyle name="Normal 3 2 2 3 2 3 3 2" xfId="1197"/>
    <cellStyle name="Normal 3 2 2 3 2 3 3 2 2" xfId="3517"/>
    <cellStyle name="Normal 3 2 2 3 2 3 3 3" xfId="1970"/>
    <cellStyle name="Normal 3 2 2 3 2 3 3 3 2" xfId="4290"/>
    <cellStyle name="Normal 3 2 2 3 2 3 3 4" xfId="2743"/>
    <cellStyle name="Normal 3 2 2 3 2 3 4" xfId="575"/>
    <cellStyle name="Normal 3 2 2 3 2 3 4 2" xfId="1349"/>
    <cellStyle name="Normal 3 2 2 3 2 3 4 2 2" xfId="3669"/>
    <cellStyle name="Normal 3 2 2 3 2 3 4 3" xfId="2122"/>
    <cellStyle name="Normal 3 2 2 3 2 3 4 3 2" xfId="4442"/>
    <cellStyle name="Normal 3 2 2 3 2 3 4 4" xfId="2895"/>
    <cellStyle name="Normal 3 2 2 3 2 3 5" xfId="728"/>
    <cellStyle name="Normal 3 2 2 3 2 3 5 2" xfId="1502"/>
    <cellStyle name="Normal 3 2 2 3 2 3 5 2 2" xfId="3822"/>
    <cellStyle name="Normal 3 2 2 3 2 3 5 3" xfId="2275"/>
    <cellStyle name="Normal 3 2 2 3 2 3 5 3 2" xfId="4595"/>
    <cellStyle name="Normal 3 2 2 3 2 3 5 4" xfId="3048"/>
    <cellStyle name="Normal 3 2 2 3 2 3 6" xfId="893"/>
    <cellStyle name="Normal 3 2 2 3 2 3 6 2" xfId="3213"/>
    <cellStyle name="Normal 3 2 2 3 2 3 7" xfId="1666"/>
    <cellStyle name="Normal 3 2 2 3 2 3 7 2" xfId="3986"/>
    <cellStyle name="Normal 3 2 2 3 2 3 8" xfId="2439"/>
    <cellStyle name="Normal 3 2 2 3 2 4" xfId="191"/>
    <cellStyle name="Normal 3 2 2 3 2 4 2" xfId="969"/>
    <cellStyle name="Normal 3 2 2 3 2 4 2 2" xfId="3289"/>
    <cellStyle name="Normal 3 2 2 3 2 4 3" xfId="1742"/>
    <cellStyle name="Normal 3 2 2 3 2 4 3 2" xfId="4062"/>
    <cellStyle name="Normal 3 2 2 3 2 4 4" xfId="2515"/>
    <cellStyle name="Normal 3 2 2 3 2 5" xfId="347"/>
    <cellStyle name="Normal 3 2 2 3 2 5 2" xfId="1121"/>
    <cellStyle name="Normal 3 2 2 3 2 5 2 2" xfId="3441"/>
    <cellStyle name="Normal 3 2 2 3 2 5 3" xfId="1894"/>
    <cellStyle name="Normal 3 2 2 3 2 5 3 2" xfId="4214"/>
    <cellStyle name="Normal 3 2 2 3 2 5 4" xfId="2667"/>
    <cellStyle name="Normal 3 2 2 3 2 6" xfId="499"/>
    <cellStyle name="Normal 3 2 2 3 2 6 2" xfId="1273"/>
    <cellStyle name="Normal 3 2 2 3 2 6 2 2" xfId="3593"/>
    <cellStyle name="Normal 3 2 2 3 2 6 3" xfId="2046"/>
    <cellStyle name="Normal 3 2 2 3 2 6 3 2" xfId="4366"/>
    <cellStyle name="Normal 3 2 2 3 2 6 4" xfId="2819"/>
    <cellStyle name="Normal 3 2 2 3 2 7" xfId="652"/>
    <cellStyle name="Normal 3 2 2 3 2 7 2" xfId="1426"/>
    <cellStyle name="Normal 3 2 2 3 2 7 2 2" xfId="3746"/>
    <cellStyle name="Normal 3 2 2 3 2 7 3" xfId="2199"/>
    <cellStyle name="Normal 3 2 2 3 2 7 3 2" xfId="4519"/>
    <cellStyle name="Normal 3 2 2 3 2 7 4" xfId="2972"/>
    <cellStyle name="Normal 3 2 2 3 2 8" xfId="817"/>
    <cellStyle name="Normal 3 2 2 3 2 8 2" xfId="3137"/>
    <cellStyle name="Normal 3 2 2 3 2 9" xfId="1590"/>
    <cellStyle name="Normal 3 2 2 3 2 9 2" xfId="3910"/>
    <cellStyle name="Normal 3 2 2 3 3" xfId="31"/>
    <cellStyle name="Normal 3 2 2 3 3 10" xfId="2364"/>
    <cellStyle name="Normal 3 2 2 3 3 2" xfId="77"/>
    <cellStyle name="Normal 3 2 2 3 3 2 2" xfId="154"/>
    <cellStyle name="Normal 3 2 2 3 3 2 2 2" xfId="306"/>
    <cellStyle name="Normal 3 2 2 3 3 2 2 2 2" xfId="1084"/>
    <cellStyle name="Normal 3 2 2 3 3 2 2 2 2 2" xfId="3404"/>
    <cellStyle name="Normal 3 2 2 3 3 2 2 2 3" xfId="1857"/>
    <cellStyle name="Normal 3 2 2 3 3 2 2 2 3 2" xfId="4177"/>
    <cellStyle name="Normal 3 2 2 3 3 2 2 2 4" xfId="2630"/>
    <cellStyle name="Normal 3 2 2 3 3 2 2 3" xfId="462"/>
    <cellStyle name="Normal 3 2 2 3 3 2 2 3 2" xfId="1236"/>
    <cellStyle name="Normal 3 2 2 3 3 2 2 3 2 2" xfId="3556"/>
    <cellStyle name="Normal 3 2 2 3 3 2 2 3 3" xfId="2009"/>
    <cellStyle name="Normal 3 2 2 3 3 2 2 3 3 2" xfId="4329"/>
    <cellStyle name="Normal 3 2 2 3 3 2 2 3 4" xfId="2782"/>
    <cellStyle name="Normal 3 2 2 3 3 2 2 4" xfId="614"/>
    <cellStyle name="Normal 3 2 2 3 3 2 2 4 2" xfId="1388"/>
    <cellStyle name="Normal 3 2 2 3 3 2 2 4 2 2" xfId="3708"/>
    <cellStyle name="Normal 3 2 2 3 3 2 2 4 3" xfId="2161"/>
    <cellStyle name="Normal 3 2 2 3 3 2 2 4 3 2" xfId="4481"/>
    <cellStyle name="Normal 3 2 2 3 3 2 2 4 4" xfId="2934"/>
    <cellStyle name="Normal 3 2 2 3 3 2 2 5" xfId="767"/>
    <cellStyle name="Normal 3 2 2 3 3 2 2 5 2" xfId="1541"/>
    <cellStyle name="Normal 3 2 2 3 3 2 2 5 2 2" xfId="3861"/>
    <cellStyle name="Normal 3 2 2 3 3 2 2 5 3" xfId="2314"/>
    <cellStyle name="Normal 3 2 2 3 3 2 2 5 3 2" xfId="4634"/>
    <cellStyle name="Normal 3 2 2 3 3 2 2 5 4" xfId="3087"/>
    <cellStyle name="Normal 3 2 2 3 3 2 2 6" xfId="932"/>
    <cellStyle name="Normal 3 2 2 3 3 2 2 6 2" xfId="3252"/>
    <cellStyle name="Normal 3 2 2 3 3 2 2 7" xfId="1705"/>
    <cellStyle name="Normal 3 2 2 3 3 2 2 7 2" xfId="4025"/>
    <cellStyle name="Normal 3 2 2 3 3 2 2 8" xfId="2478"/>
    <cellStyle name="Normal 3 2 2 3 3 2 3" xfId="230"/>
    <cellStyle name="Normal 3 2 2 3 3 2 3 2" xfId="1008"/>
    <cellStyle name="Normal 3 2 2 3 3 2 3 2 2" xfId="3328"/>
    <cellStyle name="Normal 3 2 2 3 3 2 3 3" xfId="1781"/>
    <cellStyle name="Normal 3 2 2 3 3 2 3 3 2" xfId="4101"/>
    <cellStyle name="Normal 3 2 2 3 3 2 3 4" xfId="2554"/>
    <cellStyle name="Normal 3 2 2 3 3 2 4" xfId="386"/>
    <cellStyle name="Normal 3 2 2 3 3 2 4 2" xfId="1160"/>
    <cellStyle name="Normal 3 2 2 3 3 2 4 2 2" xfId="3480"/>
    <cellStyle name="Normal 3 2 2 3 3 2 4 3" xfId="1933"/>
    <cellStyle name="Normal 3 2 2 3 3 2 4 3 2" xfId="4253"/>
    <cellStyle name="Normal 3 2 2 3 3 2 4 4" xfId="2706"/>
    <cellStyle name="Normal 3 2 2 3 3 2 5" xfId="538"/>
    <cellStyle name="Normal 3 2 2 3 3 2 5 2" xfId="1312"/>
    <cellStyle name="Normal 3 2 2 3 3 2 5 2 2" xfId="3632"/>
    <cellStyle name="Normal 3 2 2 3 3 2 5 3" xfId="2085"/>
    <cellStyle name="Normal 3 2 2 3 3 2 5 3 2" xfId="4405"/>
    <cellStyle name="Normal 3 2 2 3 3 2 5 4" xfId="2858"/>
    <cellStyle name="Normal 3 2 2 3 3 2 6" xfId="691"/>
    <cellStyle name="Normal 3 2 2 3 3 2 6 2" xfId="1465"/>
    <cellStyle name="Normal 3 2 2 3 3 2 6 2 2" xfId="3785"/>
    <cellStyle name="Normal 3 2 2 3 3 2 6 3" xfId="2238"/>
    <cellStyle name="Normal 3 2 2 3 3 2 6 3 2" xfId="4558"/>
    <cellStyle name="Normal 3 2 2 3 3 2 6 4" xfId="3011"/>
    <cellStyle name="Normal 3 2 2 3 3 2 7" xfId="856"/>
    <cellStyle name="Normal 3 2 2 3 3 2 7 2" xfId="3176"/>
    <cellStyle name="Normal 3 2 2 3 3 2 8" xfId="1629"/>
    <cellStyle name="Normal 3 2 2 3 3 2 8 2" xfId="3949"/>
    <cellStyle name="Normal 3 2 2 3 3 2 9" xfId="2402"/>
    <cellStyle name="Normal 3 2 2 3 3 3" xfId="116"/>
    <cellStyle name="Normal 3 2 2 3 3 3 2" xfId="268"/>
    <cellStyle name="Normal 3 2 2 3 3 3 2 2" xfId="1046"/>
    <cellStyle name="Normal 3 2 2 3 3 3 2 2 2" xfId="3366"/>
    <cellStyle name="Normal 3 2 2 3 3 3 2 3" xfId="1819"/>
    <cellStyle name="Normal 3 2 2 3 3 3 2 3 2" xfId="4139"/>
    <cellStyle name="Normal 3 2 2 3 3 3 2 4" xfId="2592"/>
    <cellStyle name="Normal 3 2 2 3 3 3 3" xfId="424"/>
    <cellStyle name="Normal 3 2 2 3 3 3 3 2" xfId="1198"/>
    <cellStyle name="Normal 3 2 2 3 3 3 3 2 2" xfId="3518"/>
    <cellStyle name="Normal 3 2 2 3 3 3 3 3" xfId="1971"/>
    <cellStyle name="Normal 3 2 2 3 3 3 3 3 2" xfId="4291"/>
    <cellStyle name="Normal 3 2 2 3 3 3 3 4" xfId="2744"/>
    <cellStyle name="Normal 3 2 2 3 3 3 4" xfId="576"/>
    <cellStyle name="Normal 3 2 2 3 3 3 4 2" xfId="1350"/>
    <cellStyle name="Normal 3 2 2 3 3 3 4 2 2" xfId="3670"/>
    <cellStyle name="Normal 3 2 2 3 3 3 4 3" xfId="2123"/>
    <cellStyle name="Normal 3 2 2 3 3 3 4 3 2" xfId="4443"/>
    <cellStyle name="Normal 3 2 2 3 3 3 4 4" xfId="2896"/>
    <cellStyle name="Normal 3 2 2 3 3 3 5" xfId="729"/>
    <cellStyle name="Normal 3 2 2 3 3 3 5 2" xfId="1503"/>
    <cellStyle name="Normal 3 2 2 3 3 3 5 2 2" xfId="3823"/>
    <cellStyle name="Normal 3 2 2 3 3 3 5 3" xfId="2276"/>
    <cellStyle name="Normal 3 2 2 3 3 3 5 3 2" xfId="4596"/>
    <cellStyle name="Normal 3 2 2 3 3 3 5 4" xfId="3049"/>
    <cellStyle name="Normal 3 2 2 3 3 3 6" xfId="894"/>
    <cellStyle name="Normal 3 2 2 3 3 3 6 2" xfId="3214"/>
    <cellStyle name="Normal 3 2 2 3 3 3 7" xfId="1667"/>
    <cellStyle name="Normal 3 2 2 3 3 3 7 2" xfId="3987"/>
    <cellStyle name="Normal 3 2 2 3 3 3 8" xfId="2440"/>
    <cellStyle name="Normal 3 2 2 3 3 4" xfId="192"/>
    <cellStyle name="Normal 3 2 2 3 3 4 2" xfId="970"/>
    <cellStyle name="Normal 3 2 2 3 3 4 2 2" xfId="3290"/>
    <cellStyle name="Normal 3 2 2 3 3 4 3" xfId="1743"/>
    <cellStyle name="Normal 3 2 2 3 3 4 3 2" xfId="4063"/>
    <cellStyle name="Normal 3 2 2 3 3 4 4" xfId="2516"/>
    <cellStyle name="Normal 3 2 2 3 3 5" xfId="348"/>
    <cellStyle name="Normal 3 2 2 3 3 5 2" xfId="1122"/>
    <cellStyle name="Normal 3 2 2 3 3 5 2 2" xfId="3442"/>
    <cellStyle name="Normal 3 2 2 3 3 5 3" xfId="1895"/>
    <cellStyle name="Normal 3 2 2 3 3 5 3 2" xfId="4215"/>
    <cellStyle name="Normal 3 2 2 3 3 5 4" xfId="2668"/>
    <cellStyle name="Normal 3 2 2 3 3 6" xfId="500"/>
    <cellStyle name="Normal 3 2 2 3 3 6 2" xfId="1274"/>
    <cellStyle name="Normal 3 2 2 3 3 6 2 2" xfId="3594"/>
    <cellStyle name="Normal 3 2 2 3 3 6 3" xfId="2047"/>
    <cellStyle name="Normal 3 2 2 3 3 6 3 2" xfId="4367"/>
    <cellStyle name="Normal 3 2 2 3 3 6 4" xfId="2820"/>
    <cellStyle name="Normal 3 2 2 3 3 7" xfId="653"/>
    <cellStyle name="Normal 3 2 2 3 3 7 2" xfId="1427"/>
    <cellStyle name="Normal 3 2 2 3 3 7 2 2" xfId="3747"/>
    <cellStyle name="Normal 3 2 2 3 3 7 3" xfId="2200"/>
    <cellStyle name="Normal 3 2 2 3 3 7 3 2" xfId="4520"/>
    <cellStyle name="Normal 3 2 2 3 3 7 4" xfId="2973"/>
    <cellStyle name="Normal 3 2 2 3 3 8" xfId="818"/>
    <cellStyle name="Normal 3 2 2 3 3 8 2" xfId="3138"/>
    <cellStyle name="Normal 3 2 2 3 3 9" xfId="1591"/>
    <cellStyle name="Normal 3 2 2 3 3 9 2" xfId="3911"/>
    <cellStyle name="Normal 3 2 2 3 4" xfId="75"/>
    <cellStyle name="Normal 3 2 2 3 4 2" xfId="152"/>
    <cellStyle name="Normal 3 2 2 3 4 2 2" xfId="304"/>
    <cellStyle name="Normal 3 2 2 3 4 2 2 2" xfId="1082"/>
    <cellStyle name="Normal 3 2 2 3 4 2 2 2 2" xfId="3402"/>
    <cellStyle name="Normal 3 2 2 3 4 2 2 3" xfId="1855"/>
    <cellStyle name="Normal 3 2 2 3 4 2 2 3 2" xfId="4175"/>
    <cellStyle name="Normal 3 2 2 3 4 2 2 4" xfId="2628"/>
    <cellStyle name="Normal 3 2 2 3 4 2 3" xfId="460"/>
    <cellStyle name="Normal 3 2 2 3 4 2 3 2" xfId="1234"/>
    <cellStyle name="Normal 3 2 2 3 4 2 3 2 2" xfId="3554"/>
    <cellStyle name="Normal 3 2 2 3 4 2 3 3" xfId="2007"/>
    <cellStyle name="Normal 3 2 2 3 4 2 3 3 2" xfId="4327"/>
    <cellStyle name="Normal 3 2 2 3 4 2 3 4" xfId="2780"/>
    <cellStyle name="Normal 3 2 2 3 4 2 4" xfId="612"/>
    <cellStyle name="Normal 3 2 2 3 4 2 4 2" xfId="1386"/>
    <cellStyle name="Normal 3 2 2 3 4 2 4 2 2" xfId="3706"/>
    <cellStyle name="Normal 3 2 2 3 4 2 4 3" xfId="2159"/>
    <cellStyle name="Normal 3 2 2 3 4 2 4 3 2" xfId="4479"/>
    <cellStyle name="Normal 3 2 2 3 4 2 4 4" xfId="2932"/>
    <cellStyle name="Normal 3 2 2 3 4 2 5" xfId="765"/>
    <cellStyle name="Normal 3 2 2 3 4 2 5 2" xfId="1539"/>
    <cellStyle name="Normal 3 2 2 3 4 2 5 2 2" xfId="3859"/>
    <cellStyle name="Normal 3 2 2 3 4 2 5 3" xfId="2312"/>
    <cellStyle name="Normal 3 2 2 3 4 2 5 3 2" xfId="4632"/>
    <cellStyle name="Normal 3 2 2 3 4 2 5 4" xfId="3085"/>
    <cellStyle name="Normal 3 2 2 3 4 2 6" xfId="930"/>
    <cellStyle name="Normal 3 2 2 3 4 2 6 2" xfId="3250"/>
    <cellStyle name="Normal 3 2 2 3 4 2 7" xfId="1703"/>
    <cellStyle name="Normal 3 2 2 3 4 2 7 2" xfId="4023"/>
    <cellStyle name="Normal 3 2 2 3 4 2 8" xfId="2476"/>
    <cellStyle name="Normal 3 2 2 3 4 3" xfId="228"/>
    <cellStyle name="Normal 3 2 2 3 4 3 2" xfId="1006"/>
    <cellStyle name="Normal 3 2 2 3 4 3 2 2" xfId="3326"/>
    <cellStyle name="Normal 3 2 2 3 4 3 3" xfId="1779"/>
    <cellStyle name="Normal 3 2 2 3 4 3 3 2" xfId="4099"/>
    <cellStyle name="Normal 3 2 2 3 4 3 4" xfId="2552"/>
    <cellStyle name="Normal 3 2 2 3 4 4" xfId="384"/>
    <cellStyle name="Normal 3 2 2 3 4 4 2" xfId="1158"/>
    <cellStyle name="Normal 3 2 2 3 4 4 2 2" xfId="3478"/>
    <cellStyle name="Normal 3 2 2 3 4 4 3" xfId="1931"/>
    <cellStyle name="Normal 3 2 2 3 4 4 3 2" xfId="4251"/>
    <cellStyle name="Normal 3 2 2 3 4 4 4" xfId="2704"/>
    <cellStyle name="Normal 3 2 2 3 4 5" xfId="536"/>
    <cellStyle name="Normal 3 2 2 3 4 5 2" xfId="1310"/>
    <cellStyle name="Normal 3 2 2 3 4 5 2 2" xfId="3630"/>
    <cellStyle name="Normal 3 2 2 3 4 5 3" xfId="2083"/>
    <cellStyle name="Normal 3 2 2 3 4 5 3 2" xfId="4403"/>
    <cellStyle name="Normal 3 2 2 3 4 5 4" xfId="2856"/>
    <cellStyle name="Normal 3 2 2 3 4 6" xfId="689"/>
    <cellStyle name="Normal 3 2 2 3 4 6 2" xfId="1463"/>
    <cellStyle name="Normal 3 2 2 3 4 6 2 2" xfId="3783"/>
    <cellStyle name="Normal 3 2 2 3 4 6 3" xfId="2236"/>
    <cellStyle name="Normal 3 2 2 3 4 6 3 2" xfId="4556"/>
    <cellStyle name="Normal 3 2 2 3 4 6 4" xfId="3009"/>
    <cellStyle name="Normal 3 2 2 3 4 7" xfId="854"/>
    <cellStyle name="Normal 3 2 2 3 4 7 2" xfId="3174"/>
    <cellStyle name="Normal 3 2 2 3 4 8" xfId="1627"/>
    <cellStyle name="Normal 3 2 2 3 4 8 2" xfId="3947"/>
    <cellStyle name="Normal 3 2 2 3 4 9" xfId="2400"/>
    <cellStyle name="Normal 3 2 2 3 5" xfId="114"/>
    <cellStyle name="Normal 3 2 2 3 5 2" xfId="266"/>
    <cellStyle name="Normal 3 2 2 3 5 2 2" xfId="1044"/>
    <cellStyle name="Normal 3 2 2 3 5 2 2 2" xfId="3364"/>
    <cellStyle name="Normal 3 2 2 3 5 2 3" xfId="1817"/>
    <cellStyle name="Normal 3 2 2 3 5 2 3 2" xfId="4137"/>
    <cellStyle name="Normal 3 2 2 3 5 2 4" xfId="2590"/>
    <cellStyle name="Normal 3 2 2 3 5 3" xfId="422"/>
    <cellStyle name="Normal 3 2 2 3 5 3 2" xfId="1196"/>
    <cellStyle name="Normal 3 2 2 3 5 3 2 2" xfId="3516"/>
    <cellStyle name="Normal 3 2 2 3 5 3 3" xfId="1969"/>
    <cellStyle name="Normal 3 2 2 3 5 3 3 2" xfId="4289"/>
    <cellStyle name="Normal 3 2 2 3 5 3 4" xfId="2742"/>
    <cellStyle name="Normal 3 2 2 3 5 4" xfId="574"/>
    <cellStyle name="Normal 3 2 2 3 5 4 2" xfId="1348"/>
    <cellStyle name="Normal 3 2 2 3 5 4 2 2" xfId="3668"/>
    <cellStyle name="Normal 3 2 2 3 5 4 3" xfId="2121"/>
    <cellStyle name="Normal 3 2 2 3 5 4 3 2" xfId="4441"/>
    <cellStyle name="Normal 3 2 2 3 5 4 4" xfId="2894"/>
    <cellStyle name="Normal 3 2 2 3 5 5" xfId="727"/>
    <cellStyle name="Normal 3 2 2 3 5 5 2" xfId="1501"/>
    <cellStyle name="Normal 3 2 2 3 5 5 2 2" xfId="3821"/>
    <cellStyle name="Normal 3 2 2 3 5 5 3" xfId="2274"/>
    <cellStyle name="Normal 3 2 2 3 5 5 3 2" xfId="4594"/>
    <cellStyle name="Normal 3 2 2 3 5 5 4" xfId="3047"/>
    <cellStyle name="Normal 3 2 2 3 5 6" xfId="892"/>
    <cellStyle name="Normal 3 2 2 3 5 6 2" xfId="3212"/>
    <cellStyle name="Normal 3 2 2 3 5 7" xfId="1665"/>
    <cellStyle name="Normal 3 2 2 3 5 7 2" xfId="3985"/>
    <cellStyle name="Normal 3 2 2 3 5 8" xfId="2438"/>
    <cellStyle name="Normal 3 2 2 3 6" xfId="190"/>
    <cellStyle name="Normal 3 2 2 3 6 2" xfId="968"/>
    <cellStyle name="Normal 3 2 2 3 6 2 2" xfId="3288"/>
    <cellStyle name="Normal 3 2 2 3 6 3" xfId="1741"/>
    <cellStyle name="Normal 3 2 2 3 6 3 2" xfId="4061"/>
    <cellStyle name="Normal 3 2 2 3 6 4" xfId="2514"/>
    <cellStyle name="Normal 3 2 2 3 7" xfId="346"/>
    <cellStyle name="Normal 3 2 2 3 7 2" xfId="1120"/>
    <cellStyle name="Normal 3 2 2 3 7 2 2" xfId="3440"/>
    <cellStyle name="Normal 3 2 2 3 7 3" xfId="1893"/>
    <cellStyle name="Normal 3 2 2 3 7 3 2" xfId="4213"/>
    <cellStyle name="Normal 3 2 2 3 7 4" xfId="2666"/>
    <cellStyle name="Normal 3 2 2 3 8" xfId="498"/>
    <cellStyle name="Normal 3 2 2 3 8 2" xfId="1272"/>
    <cellStyle name="Normal 3 2 2 3 8 2 2" xfId="3592"/>
    <cellStyle name="Normal 3 2 2 3 8 3" xfId="2045"/>
    <cellStyle name="Normal 3 2 2 3 8 3 2" xfId="4365"/>
    <cellStyle name="Normal 3 2 2 3 8 4" xfId="2818"/>
    <cellStyle name="Normal 3 2 2 3 9" xfId="651"/>
    <cellStyle name="Normal 3 2 2 3 9 2" xfId="1425"/>
    <cellStyle name="Normal 3 2 2 3 9 2 2" xfId="3745"/>
    <cellStyle name="Normal 3 2 2 3 9 3" xfId="2198"/>
    <cellStyle name="Normal 3 2 2 3 9 3 2" xfId="4518"/>
    <cellStyle name="Normal 3 2 2 3 9 4" xfId="2971"/>
    <cellStyle name="Normal 3 2 2 4" xfId="32"/>
    <cellStyle name="Normal 3 2 2 4 10" xfId="2365"/>
    <cellStyle name="Normal 3 2 2 4 2" xfId="78"/>
    <cellStyle name="Normal 3 2 2 4 2 2" xfId="155"/>
    <cellStyle name="Normal 3 2 2 4 2 2 2" xfId="307"/>
    <cellStyle name="Normal 3 2 2 4 2 2 2 2" xfId="1085"/>
    <cellStyle name="Normal 3 2 2 4 2 2 2 2 2" xfId="3405"/>
    <cellStyle name="Normal 3 2 2 4 2 2 2 3" xfId="1858"/>
    <cellStyle name="Normal 3 2 2 4 2 2 2 3 2" xfId="4178"/>
    <cellStyle name="Normal 3 2 2 4 2 2 2 4" xfId="2631"/>
    <cellStyle name="Normal 3 2 2 4 2 2 3" xfId="463"/>
    <cellStyle name="Normal 3 2 2 4 2 2 3 2" xfId="1237"/>
    <cellStyle name="Normal 3 2 2 4 2 2 3 2 2" xfId="3557"/>
    <cellStyle name="Normal 3 2 2 4 2 2 3 3" xfId="2010"/>
    <cellStyle name="Normal 3 2 2 4 2 2 3 3 2" xfId="4330"/>
    <cellStyle name="Normal 3 2 2 4 2 2 3 4" xfId="2783"/>
    <cellStyle name="Normal 3 2 2 4 2 2 4" xfId="615"/>
    <cellStyle name="Normal 3 2 2 4 2 2 4 2" xfId="1389"/>
    <cellStyle name="Normal 3 2 2 4 2 2 4 2 2" xfId="3709"/>
    <cellStyle name="Normal 3 2 2 4 2 2 4 3" xfId="2162"/>
    <cellStyle name="Normal 3 2 2 4 2 2 4 3 2" xfId="4482"/>
    <cellStyle name="Normal 3 2 2 4 2 2 4 4" xfId="2935"/>
    <cellStyle name="Normal 3 2 2 4 2 2 5" xfId="768"/>
    <cellStyle name="Normal 3 2 2 4 2 2 5 2" xfId="1542"/>
    <cellStyle name="Normal 3 2 2 4 2 2 5 2 2" xfId="3862"/>
    <cellStyle name="Normal 3 2 2 4 2 2 5 3" xfId="2315"/>
    <cellStyle name="Normal 3 2 2 4 2 2 5 3 2" xfId="4635"/>
    <cellStyle name="Normal 3 2 2 4 2 2 5 4" xfId="3088"/>
    <cellStyle name="Normal 3 2 2 4 2 2 6" xfId="933"/>
    <cellStyle name="Normal 3 2 2 4 2 2 6 2" xfId="3253"/>
    <cellStyle name="Normal 3 2 2 4 2 2 7" xfId="1706"/>
    <cellStyle name="Normal 3 2 2 4 2 2 7 2" xfId="4026"/>
    <cellStyle name="Normal 3 2 2 4 2 2 8" xfId="2479"/>
    <cellStyle name="Normal 3 2 2 4 2 3" xfId="231"/>
    <cellStyle name="Normal 3 2 2 4 2 3 2" xfId="1009"/>
    <cellStyle name="Normal 3 2 2 4 2 3 2 2" xfId="3329"/>
    <cellStyle name="Normal 3 2 2 4 2 3 3" xfId="1782"/>
    <cellStyle name="Normal 3 2 2 4 2 3 3 2" xfId="4102"/>
    <cellStyle name="Normal 3 2 2 4 2 3 4" xfId="2555"/>
    <cellStyle name="Normal 3 2 2 4 2 4" xfId="387"/>
    <cellStyle name="Normal 3 2 2 4 2 4 2" xfId="1161"/>
    <cellStyle name="Normal 3 2 2 4 2 4 2 2" xfId="3481"/>
    <cellStyle name="Normal 3 2 2 4 2 4 3" xfId="1934"/>
    <cellStyle name="Normal 3 2 2 4 2 4 3 2" xfId="4254"/>
    <cellStyle name="Normal 3 2 2 4 2 4 4" xfId="2707"/>
    <cellStyle name="Normal 3 2 2 4 2 5" xfId="539"/>
    <cellStyle name="Normal 3 2 2 4 2 5 2" xfId="1313"/>
    <cellStyle name="Normal 3 2 2 4 2 5 2 2" xfId="3633"/>
    <cellStyle name="Normal 3 2 2 4 2 5 3" xfId="2086"/>
    <cellStyle name="Normal 3 2 2 4 2 5 3 2" xfId="4406"/>
    <cellStyle name="Normal 3 2 2 4 2 5 4" xfId="2859"/>
    <cellStyle name="Normal 3 2 2 4 2 6" xfId="692"/>
    <cellStyle name="Normal 3 2 2 4 2 6 2" xfId="1466"/>
    <cellStyle name="Normal 3 2 2 4 2 6 2 2" xfId="3786"/>
    <cellStyle name="Normal 3 2 2 4 2 6 3" xfId="2239"/>
    <cellStyle name="Normal 3 2 2 4 2 6 3 2" xfId="4559"/>
    <cellStyle name="Normal 3 2 2 4 2 6 4" xfId="3012"/>
    <cellStyle name="Normal 3 2 2 4 2 7" xfId="857"/>
    <cellStyle name="Normal 3 2 2 4 2 7 2" xfId="3177"/>
    <cellStyle name="Normal 3 2 2 4 2 8" xfId="1630"/>
    <cellStyle name="Normal 3 2 2 4 2 8 2" xfId="3950"/>
    <cellStyle name="Normal 3 2 2 4 2 9" xfId="2403"/>
    <cellStyle name="Normal 3 2 2 4 3" xfId="117"/>
    <cellStyle name="Normal 3 2 2 4 3 2" xfId="269"/>
    <cellStyle name="Normal 3 2 2 4 3 2 2" xfId="1047"/>
    <cellStyle name="Normal 3 2 2 4 3 2 2 2" xfId="3367"/>
    <cellStyle name="Normal 3 2 2 4 3 2 3" xfId="1820"/>
    <cellStyle name="Normal 3 2 2 4 3 2 3 2" xfId="4140"/>
    <cellStyle name="Normal 3 2 2 4 3 2 4" xfId="2593"/>
    <cellStyle name="Normal 3 2 2 4 3 3" xfId="425"/>
    <cellStyle name="Normal 3 2 2 4 3 3 2" xfId="1199"/>
    <cellStyle name="Normal 3 2 2 4 3 3 2 2" xfId="3519"/>
    <cellStyle name="Normal 3 2 2 4 3 3 3" xfId="1972"/>
    <cellStyle name="Normal 3 2 2 4 3 3 3 2" xfId="4292"/>
    <cellStyle name="Normal 3 2 2 4 3 3 4" xfId="2745"/>
    <cellStyle name="Normal 3 2 2 4 3 4" xfId="577"/>
    <cellStyle name="Normal 3 2 2 4 3 4 2" xfId="1351"/>
    <cellStyle name="Normal 3 2 2 4 3 4 2 2" xfId="3671"/>
    <cellStyle name="Normal 3 2 2 4 3 4 3" xfId="2124"/>
    <cellStyle name="Normal 3 2 2 4 3 4 3 2" xfId="4444"/>
    <cellStyle name="Normal 3 2 2 4 3 4 4" xfId="2897"/>
    <cellStyle name="Normal 3 2 2 4 3 5" xfId="730"/>
    <cellStyle name="Normal 3 2 2 4 3 5 2" xfId="1504"/>
    <cellStyle name="Normal 3 2 2 4 3 5 2 2" xfId="3824"/>
    <cellStyle name="Normal 3 2 2 4 3 5 3" xfId="2277"/>
    <cellStyle name="Normal 3 2 2 4 3 5 3 2" xfId="4597"/>
    <cellStyle name="Normal 3 2 2 4 3 5 4" xfId="3050"/>
    <cellStyle name="Normal 3 2 2 4 3 6" xfId="895"/>
    <cellStyle name="Normal 3 2 2 4 3 6 2" xfId="3215"/>
    <cellStyle name="Normal 3 2 2 4 3 7" xfId="1668"/>
    <cellStyle name="Normal 3 2 2 4 3 7 2" xfId="3988"/>
    <cellStyle name="Normal 3 2 2 4 3 8" xfId="2441"/>
    <cellStyle name="Normal 3 2 2 4 4" xfId="193"/>
    <cellStyle name="Normal 3 2 2 4 4 2" xfId="971"/>
    <cellStyle name="Normal 3 2 2 4 4 2 2" xfId="3291"/>
    <cellStyle name="Normal 3 2 2 4 4 3" xfId="1744"/>
    <cellStyle name="Normal 3 2 2 4 4 3 2" xfId="4064"/>
    <cellStyle name="Normal 3 2 2 4 4 4" xfId="2517"/>
    <cellStyle name="Normal 3 2 2 4 5" xfId="349"/>
    <cellStyle name="Normal 3 2 2 4 5 2" xfId="1123"/>
    <cellStyle name="Normal 3 2 2 4 5 2 2" xfId="3443"/>
    <cellStyle name="Normal 3 2 2 4 5 3" xfId="1896"/>
    <cellStyle name="Normal 3 2 2 4 5 3 2" xfId="4216"/>
    <cellStyle name="Normal 3 2 2 4 5 4" xfId="2669"/>
    <cellStyle name="Normal 3 2 2 4 6" xfId="501"/>
    <cellStyle name="Normal 3 2 2 4 6 2" xfId="1275"/>
    <cellStyle name="Normal 3 2 2 4 6 2 2" xfId="3595"/>
    <cellStyle name="Normal 3 2 2 4 6 3" xfId="2048"/>
    <cellStyle name="Normal 3 2 2 4 6 3 2" xfId="4368"/>
    <cellStyle name="Normal 3 2 2 4 6 4" xfId="2821"/>
    <cellStyle name="Normal 3 2 2 4 7" xfId="654"/>
    <cellStyle name="Normal 3 2 2 4 7 2" xfId="1428"/>
    <cellStyle name="Normal 3 2 2 4 7 2 2" xfId="3748"/>
    <cellStyle name="Normal 3 2 2 4 7 3" xfId="2201"/>
    <cellStyle name="Normal 3 2 2 4 7 3 2" xfId="4521"/>
    <cellStyle name="Normal 3 2 2 4 7 4" xfId="2974"/>
    <cellStyle name="Normal 3 2 2 4 8" xfId="819"/>
    <cellStyle name="Normal 3 2 2 4 8 2" xfId="3139"/>
    <cellStyle name="Normal 3 2 2 4 9" xfId="1592"/>
    <cellStyle name="Normal 3 2 2 4 9 2" xfId="3912"/>
    <cellStyle name="Normal 3 2 2 5" xfId="33"/>
    <cellStyle name="Normal 3 2 2 5 10" xfId="2366"/>
    <cellStyle name="Normal 3 2 2 5 2" xfId="79"/>
    <cellStyle name="Normal 3 2 2 5 2 2" xfId="156"/>
    <cellStyle name="Normal 3 2 2 5 2 2 2" xfId="308"/>
    <cellStyle name="Normal 3 2 2 5 2 2 2 2" xfId="1086"/>
    <cellStyle name="Normal 3 2 2 5 2 2 2 2 2" xfId="3406"/>
    <cellStyle name="Normal 3 2 2 5 2 2 2 3" xfId="1859"/>
    <cellStyle name="Normal 3 2 2 5 2 2 2 3 2" xfId="4179"/>
    <cellStyle name="Normal 3 2 2 5 2 2 2 4" xfId="2632"/>
    <cellStyle name="Normal 3 2 2 5 2 2 3" xfId="464"/>
    <cellStyle name="Normal 3 2 2 5 2 2 3 2" xfId="1238"/>
    <cellStyle name="Normal 3 2 2 5 2 2 3 2 2" xfId="3558"/>
    <cellStyle name="Normal 3 2 2 5 2 2 3 3" xfId="2011"/>
    <cellStyle name="Normal 3 2 2 5 2 2 3 3 2" xfId="4331"/>
    <cellStyle name="Normal 3 2 2 5 2 2 3 4" xfId="2784"/>
    <cellStyle name="Normal 3 2 2 5 2 2 4" xfId="616"/>
    <cellStyle name="Normal 3 2 2 5 2 2 4 2" xfId="1390"/>
    <cellStyle name="Normal 3 2 2 5 2 2 4 2 2" xfId="3710"/>
    <cellStyle name="Normal 3 2 2 5 2 2 4 3" xfId="2163"/>
    <cellStyle name="Normal 3 2 2 5 2 2 4 3 2" xfId="4483"/>
    <cellStyle name="Normal 3 2 2 5 2 2 4 4" xfId="2936"/>
    <cellStyle name="Normal 3 2 2 5 2 2 5" xfId="769"/>
    <cellStyle name="Normal 3 2 2 5 2 2 5 2" xfId="1543"/>
    <cellStyle name="Normal 3 2 2 5 2 2 5 2 2" xfId="3863"/>
    <cellStyle name="Normal 3 2 2 5 2 2 5 3" xfId="2316"/>
    <cellStyle name="Normal 3 2 2 5 2 2 5 3 2" xfId="4636"/>
    <cellStyle name="Normal 3 2 2 5 2 2 5 4" xfId="3089"/>
    <cellStyle name="Normal 3 2 2 5 2 2 6" xfId="934"/>
    <cellStyle name="Normal 3 2 2 5 2 2 6 2" xfId="3254"/>
    <cellStyle name="Normal 3 2 2 5 2 2 7" xfId="1707"/>
    <cellStyle name="Normal 3 2 2 5 2 2 7 2" xfId="4027"/>
    <cellStyle name="Normal 3 2 2 5 2 2 8" xfId="2480"/>
    <cellStyle name="Normal 3 2 2 5 2 3" xfId="232"/>
    <cellStyle name="Normal 3 2 2 5 2 3 2" xfId="1010"/>
    <cellStyle name="Normal 3 2 2 5 2 3 2 2" xfId="3330"/>
    <cellStyle name="Normal 3 2 2 5 2 3 3" xfId="1783"/>
    <cellStyle name="Normal 3 2 2 5 2 3 3 2" xfId="4103"/>
    <cellStyle name="Normal 3 2 2 5 2 3 4" xfId="2556"/>
    <cellStyle name="Normal 3 2 2 5 2 4" xfId="388"/>
    <cellStyle name="Normal 3 2 2 5 2 4 2" xfId="1162"/>
    <cellStyle name="Normal 3 2 2 5 2 4 2 2" xfId="3482"/>
    <cellStyle name="Normal 3 2 2 5 2 4 3" xfId="1935"/>
    <cellStyle name="Normal 3 2 2 5 2 4 3 2" xfId="4255"/>
    <cellStyle name="Normal 3 2 2 5 2 4 4" xfId="2708"/>
    <cellStyle name="Normal 3 2 2 5 2 5" xfId="540"/>
    <cellStyle name="Normal 3 2 2 5 2 5 2" xfId="1314"/>
    <cellStyle name="Normal 3 2 2 5 2 5 2 2" xfId="3634"/>
    <cellStyle name="Normal 3 2 2 5 2 5 3" xfId="2087"/>
    <cellStyle name="Normal 3 2 2 5 2 5 3 2" xfId="4407"/>
    <cellStyle name="Normal 3 2 2 5 2 5 4" xfId="2860"/>
    <cellStyle name="Normal 3 2 2 5 2 6" xfId="693"/>
    <cellStyle name="Normal 3 2 2 5 2 6 2" xfId="1467"/>
    <cellStyle name="Normal 3 2 2 5 2 6 2 2" xfId="3787"/>
    <cellStyle name="Normal 3 2 2 5 2 6 3" xfId="2240"/>
    <cellStyle name="Normal 3 2 2 5 2 6 3 2" xfId="4560"/>
    <cellStyle name="Normal 3 2 2 5 2 6 4" xfId="3013"/>
    <cellStyle name="Normal 3 2 2 5 2 7" xfId="858"/>
    <cellStyle name="Normal 3 2 2 5 2 7 2" xfId="3178"/>
    <cellStyle name="Normal 3 2 2 5 2 8" xfId="1631"/>
    <cellStyle name="Normal 3 2 2 5 2 8 2" xfId="3951"/>
    <cellStyle name="Normal 3 2 2 5 2 9" xfId="2404"/>
    <cellStyle name="Normal 3 2 2 5 3" xfId="118"/>
    <cellStyle name="Normal 3 2 2 5 3 2" xfId="270"/>
    <cellStyle name="Normal 3 2 2 5 3 2 2" xfId="1048"/>
    <cellStyle name="Normal 3 2 2 5 3 2 2 2" xfId="3368"/>
    <cellStyle name="Normal 3 2 2 5 3 2 3" xfId="1821"/>
    <cellStyle name="Normal 3 2 2 5 3 2 3 2" xfId="4141"/>
    <cellStyle name="Normal 3 2 2 5 3 2 4" xfId="2594"/>
    <cellStyle name="Normal 3 2 2 5 3 3" xfId="426"/>
    <cellStyle name="Normal 3 2 2 5 3 3 2" xfId="1200"/>
    <cellStyle name="Normal 3 2 2 5 3 3 2 2" xfId="3520"/>
    <cellStyle name="Normal 3 2 2 5 3 3 3" xfId="1973"/>
    <cellStyle name="Normal 3 2 2 5 3 3 3 2" xfId="4293"/>
    <cellStyle name="Normal 3 2 2 5 3 3 4" xfId="2746"/>
    <cellStyle name="Normal 3 2 2 5 3 4" xfId="578"/>
    <cellStyle name="Normal 3 2 2 5 3 4 2" xfId="1352"/>
    <cellStyle name="Normal 3 2 2 5 3 4 2 2" xfId="3672"/>
    <cellStyle name="Normal 3 2 2 5 3 4 3" xfId="2125"/>
    <cellStyle name="Normal 3 2 2 5 3 4 3 2" xfId="4445"/>
    <cellStyle name="Normal 3 2 2 5 3 4 4" xfId="2898"/>
    <cellStyle name="Normal 3 2 2 5 3 5" xfId="731"/>
    <cellStyle name="Normal 3 2 2 5 3 5 2" xfId="1505"/>
    <cellStyle name="Normal 3 2 2 5 3 5 2 2" xfId="3825"/>
    <cellStyle name="Normal 3 2 2 5 3 5 3" xfId="2278"/>
    <cellStyle name="Normal 3 2 2 5 3 5 3 2" xfId="4598"/>
    <cellStyle name="Normal 3 2 2 5 3 5 4" xfId="3051"/>
    <cellStyle name="Normal 3 2 2 5 3 6" xfId="896"/>
    <cellStyle name="Normal 3 2 2 5 3 6 2" xfId="3216"/>
    <cellStyle name="Normal 3 2 2 5 3 7" xfId="1669"/>
    <cellStyle name="Normal 3 2 2 5 3 7 2" xfId="3989"/>
    <cellStyle name="Normal 3 2 2 5 3 8" xfId="2442"/>
    <cellStyle name="Normal 3 2 2 5 4" xfId="194"/>
    <cellStyle name="Normal 3 2 2 5 4 2" xfId="972"/>
    <cellStyle name="Normal 3 2 2 5 4 2 2" xfId="3292"/>
    <cellStyle name="Normal 3 2 2 5 4 3" xfId="1745"/>
    <cellStyle name="Normal 3 2 2 5 4 3 2" xfId="4065"/>
    <cellStyle name="Normal 3 2 2 5 4 4" xfId="2518"/>
    <cellStyle name="Normal 3 2 2 5 5" xfId="350"/>
    <cellStyle name="Normal 3 2 2 5 5 2" xfId="1124"/>
    <cellStyle name="Normal 3 2 2 5 5 2 2" xfId="3444"/>
    <cellStyle name="Normal 3 2 2 5 5 3" xfId="1897"/>
    <cellStyle name="Normal 3 2 2 5 5 3 2" xfId="4217"/>
    <cellStyle name="Normal 3 2 2 5 5 4" xfId="2670"/>
    <cellStyle name="Normal 3 2 2 5 6" xfId="502"/>
    <cellStyle name="Normal 3 2 2 5 6 2" xfId="1276"/>
    <cellStyle name="Normal 3 2 2 5 6 2 2" xfId="3596"/>
    <cellStyle name="Normal 3 2 2 5 6 3" xfId="2049"/>
    <cellStyle name="Normal 3 2 2 5 6 3 2" xfId="4369"/>
    <cellStyle name="Normal 3 2 2 5 6 4" xfId="2822"/>
    <cellStyle name="Normal 3 2 2 5 7" xfId="655"/>
    <cellStyle name="Normal 3 2 2 5 7 2" xfId="1429"/>
    <cellStyle name="Normal 3 2 2 5 7 2 2" xfId="3749"/>
    <cellStyle name="Normal 3 2 2 5 7 3" xfId="2202"/>
    <cellStyle name="Normal 3 2 2 5 7 3 2" xfId="4522"/>
    <cellStyle name="Normal 3 2 2 5 7 4" xfId="2975"/>
    <cellStyle name="Normal 3 2 2 5 8" xfId="820"/>
    <cellStyle name="Normal 3 2 2 5 8 2" xfId="3140"/>
    <cellStyle name="Normal 3 2 2 5 9" xfId="1593"/>
    <cellStyle name="Normal 3 2 2 5 9 2" xfId="3913"/>
    <cellStyle name="Normal 3 2 2 6" xfId="70"/>
    <cellStyle name="Normal 3 2 2 6 2" xfId="147"/>
    <cellStyle name="Normal 3 2 2 6 2 2" xfId="299"/>
    <cellStyle name="Normal 3 2 2 6 2 2 2" xfId="1077"/>
    <cellStyle name="Normal 3 2 2 6 2 2 2 2" xfId="3397"/>
    <cellStyle name="Normal 3 2 2 6 2 2 3" xfId="1850"/>
    <cellStyle name="Normal 3 2 2 6 2 2 3 2" xfId="4170"/>
    <cellStyle name="Normal 3 2 2 6 2 2 4" xfId="2623"/>
    <cellStyle name="Normal 3 2 2 6 2 3" xfId="455"/>
    <cellStyle name="Normal 3 2 2 6 2 3 2" xfId="1229"/>
    <cellStyle name="Normal 3 2 2 6 2 3 2 2" xfId="3549"/>
    <cellStyle name="Normal 3 2 2 6 2 3 3" xfId="2002"/>
    <cellStyle name="Normal 3 2 2 6 2 3 3 2" xfId="4322"/>
    <cellStyle name="Normal 3 2 2 6 2 3 4" xfId="2775"/>
    <cellStyle name="Normal 3 2 2 6 2 4" xfId="607"/>
    <cellStyle name="Normal 3 2 2 6 2 4 2" xfId="1381"/>
    <cellStyle name="Normal 3 2 2 6 2 4 2 2" xfId="3701"/>
    <cellStyle name="Normal 3 2 2 6 2 4 3" xfId="2154"/>
    <cellStyle name="Normal 3 2 2 6 2 4 3 2" xfId="4474"/>
    <cellStyle name="Normal 3 2 2 6 2 4 4" xfId="2927"/>
    <cellStyle name="Normal 3 2 2 6 2 5" xfId="760"/>
    <cellStyle name="Normal 3 2 2 6 2 5 2" xfId="1534"/>
    <cellStyle name="Normal 3 2 2 6 2 5 2 2" xfId="3854"/>
    <cellStyle name="Normal 3 2 2 6 2 5 3" xfId="2307"/>
    <cellStyle name="Normal 3 2 2 6 2 5 3 2" xfId="4627"/>
    <cellStyle name="Normal 3 2 2 6 2 5 4" xfId="3080"/>
    <cellStyle name="Normal 3 2 2 6 2 6" xfId="925"/>
    <cellStyle name="Normal 3 2 2 6 2 6 2" xfId="3245"/>
    <cellStyle name="Normal 3 2 2 6 2 7" xfId="1698"/>
    <cellStyle name="Normal 3 2 2 6 2 7 2" xfId="4018"/>
    <cellStyle name="Normal 3 2 2 6 2 8" xfId="2471"/>
    <cellStyle name="Normal 3 2 2 6 3" xfId="223"/>
    <cellStyle name="Normal 3 2 2 6 3 2" xfId="1001"/>
    <cellStyle name="Normal 3 2 2 6 3 2 2" xfId="3321"/>
    <cellStyle name="Normal 3 2 2 6 3 3" xfId="1774"/>
    <cellStyle name="Normal 3 2 2 6 3 3 2" xfId="4094"/>
    <cellStyle name="Normal 3 2 2 6 3 4" xfId="2547"/>
    <cellStyle name="Normal 3 2 2 6 4" xfId="379"/>
    <cellStyle name="Normal 3 2 2 6 4 2" xfId="1153"/>
    <cellStyle name="Normal 3 2 2 6 4 2 2" xfId="3473"/>
    <cellStyle name="Normal 3 2 2 6 4 3" xfId="1926"/>
    <cellStyle name="Normal 3 2 2 6 4 3 2" xfId="4246"/>
    <cellStyle name="Normal 3 2 2 6 4 4" xfId="2699"/>
    <cellStyle name="Normal 3 2 2 6 5" xfId="531"/>
    <cellStyle name="Normal 3 2 2 6 5 2" xfId="1305"/>
    <cellStyle name="Normal 3 2 2 6 5 2 2" xfId="3625"/>
    <cellStyle name="Normal 3 2 2 6 5 3" xfId="2078"/>
    <cellStyle name="Normal 3 2 2 6 5 3 2" xfId="4398"/>
    <cellStyle name="Normal 3 2 2 6 5 4" xfId="2851"/>
    <cellStyle name="Normal 3 2 2 6 6" xfId="684"/>
    <cellStyle name="Normal 3 2 2 6 6 2" xfId="1458"/>
    <cellStyle name="Normal 3 2 2 6 6 2 2" xfId="3778"/>
    <cellStyle name="Normal 3 2 2 6 6 3" xfId="2231"/>
    <cellStyle name="Normal 3 2 2 6 6 3 2" xfId="4551"/>
    <cellStyle name="Normal 3 2 2 6 6 4" xfId="3004"/>
    <cellStyle name="Normal 3 2 2 6 7" xfId="849"/>
    <cellStyle name="Normal 3 2 2 6 7 2" xfId="3169"/>
    <cellStyle name="Normal 3 2 2 6 8" xfId="1622"/>
    <cellStyle name="Normal 3 2 2 6 8 2" xfId="3942"/>
    <cellStyle name="Normal 3 2 2 6 9" xfId="2395"/>
    <cellStyle name="Normal 3 2 2 7" xfId="109"/>
    <cellStyle name="Normal 3 2 2 7 2" xfId="261"/>
    <cellStyle name="Normal 3 2 2 7 2 2" xfId="1039"/>
    <cellStyle name="Normal 3 2 2 7 2 2 2" xfId="3359"/>
    <cellStyle name="Normal 3 2 2 7 2 3" xfId="1812"/>
    <cellStyle name="Normal 3 2 2 7 2 3 2" xfId="4132"/>
    <cellStyle name="Normal 3 2 2 7 2 4" xfId="2585"/>
    <cellStyle name="Normal 3 2 2 7 3" xfId="417"/>
    <cellStyle name="Normal 3 2 2 7 3 2" xfId="1191"/>
    <cellStyle name="Normal 3 2 2 7 3 2 2" xfId="3511"/>
    <cellStyle name="Normal 3 2 2 7 3 3" xfId="1964"/>
    <cellStyle name="Normal 3 2 2 7 3 3 2" xfId="4284"/>
    <cellStyle name="Normal 3 2 2 7 3 4" xfId="2737"/>
    <cellStyle name="Normal 3 2 2 7 4" xfId="569"/>
    <cellStyle name="Normal 3 2 2 7 4 2" xfId="1343"/>
    <cellStyle name="Normal 3 2 2 7 4 2 2" xfId="3663"/>
    <cellStyle name="Normal 3 2 2 7 4 3" xfId="2116"/>
    <cellStyle name="Normal 3 2 2 7 4 3 2" xfId="4436"/>
    <cellStyle name="Normal 3 2 2 7 4 4" xfId="2889"/>
    <cellStyle name="Normal 3 2 2 7 5" xfId="722"/>
    <cellStyle name="Normal 3 2 2 7 5 2" xfId="1496"/>
    <cellStyle name="Normal 3 2 2 7 5 2 2" xfId="3816"/>
    <cellStyle name="Normal 3 2 2 7 5 3" xfId="2269"/>
    <cellStyle name="Normal 3 2 2 7 5 3 2" xfId="4589"/>
    <cellStyle name="Normal 3 2 2 7 5 4" xfId="3042"/>
    <cellStyle name="Normal 3 2 2 7 6" xfId="887"/>
    <cellStyle name="Normal 3 2 2 7 6 2" xfId="3207"/>
    <cellStyle name="Normal 3 2 2 7 7" xfId="1660"/>
    <cellStyle name="Normal 3 2 2 7 7 2" xfId="3980"/>
    <cellStyle name="Normal 3 2 2 7 8" xfId="2433"/>
    <cellStyle name="Normal 3 2 2 8" xfId="185"/>
    <cellStyle name="Normal 3 2 2 8 2" xfId="963"/>
    <cellStyle name="Normal 3 2 2 8 2 2" xfId="3283"/>
    <cellStyle name="Normal 3 2 2 8 3" xfId="1736"/>
    <cellStyle name="Normal 3 2 2 8 3 2" xfId="4056"/>
    <cellStyle name="Normal 3 2 2 8 4" xfId="2509"/>
    <cellStyle name="Normal 3 2 2 9" xfId="341"/>
    <cellStyle name="Normal 3 2 2 9 2" xfId="1115"/>
    <cellStyle name="Normal 3 2 2 9 2 2" xfId="3435"/>
    <cellStyle name="Normal 3 2 2 9 3" xfId="1888"/>
    <cellStyle name="Normal 3 2 2 9 3 2" xfId="4208"/>
    <cellStyle name="Normal 3 2 2 9 4" xfId="2661"/>
    <cellStyle name="Normal 3 2 20" xfId="34"/>
    <cellStyle name="Normal 3 2 20 10" xfId="656"/>
    <cellStyle name="Normal 3 2 20 10 2" xfId="1430"/>
    <cellStyle name="Normal 3 2 20 10 2 2" xfId="3750"/>
    <cellStyle name="Normal 3 2 20 10 3" xfId="2203"/>
    <cellStyle name="Normal 3 2 20 10 3 2" xfId="4523"/>
    <cellStyle name="Normal 3 2 20 10 4" xfId="2976"/>
    <cellStyle name="Normal 3 2 20 11" xfId="821"/>
    <cellStyle name="Normal 3 2 20 11 2" xfId="3141"/>
    <cellStyle name="Normal 3 2 20 12" xfId="1594"/>
    <cellStyle name="Normal 3 2 20 12 2" xfId="3914"/>
    <cellStyle name="Normal 3 2 20 13" xfId="2367"/>
    <cellStyle name="Normal 3 2 20 2" xfId="35"/>
    <cellStyle name="Normal 3 2 20 2 10" xfId="822"/>
    <cellStyle name="Normal 3 2 20 2 10 2" xfId="3142"/>
    <cellStyle name="Normal 3 2 20 2 11" xfId="1595"/>
    <cellStyle name="Normal 3 2 20 2 11 2" xfId="3915"/>
    <cellStyle name="Normal 3 2 20 2 12" xfId="2368"/>
    <cellStyle name="Normal 3 2 20 2 2" xfId="36"/>
    <cellStyle name="Normal 3 2 20 2 2 10" xfId="2369"/>
    <cellStyle name="Normal 3 2 20 2 2 2" xfId="82"/>
    <cellStyle name="Normal 3 2 20 2 2 2 2" xfId="159"/>
    <cellStyle name="Normal 3 2 20 2 2 2 2 2" xfId="311"/>
    <cellStyle name="Normal 3 2 20 2 2 2 2 2 2" xfId="1089"/>
    <cellStyle name="Normal 3 2 20 2 2 2 2 2 2 2" xfId="3409"/>
    <cellStyle name="Normal 3 2 20 2 2 2 2 2 3" xfId="1862"/>
    <cellStyle name="Normal 3 2 20 2 2 2 2 2 3 2" xfId="4182"/>
    <cellStyle name="Normal 3 2 20 2 2 2 2 2 4" xfId="2635"/>
    <cellStyle name="Normal 3 2 20 2 2 2 2 3" xfId="467"/>
    <cellStyle name="Normal 3 2 20 2 2 2 2 3 2" xfId="1241"/>
    <cellStyle name="Normal 3 2 20 2 2 2 2 3 2 2" xfId="3561"/>
    <cellStyle name="Normal 3 2 20 2 2 2 2 3 3" xfId="2014"/>
    <cellStyle name="Normal 3 2 20 2 2 2 2 3 3 2" xfId="4334"/>
    <cellStyle name="Normal 3 2 20 2 2 2 2 3 4" xfId="2787"/>
    <cellStyle name="Normal 3 2 20 2 2 2 2 4" xfId="619"/>
    <cellStyle name="Normal 3 2 20 2 2 2 2 4 2" xfId="1393"/>
    <cellStyle name="Normal 3 2 20 2 2 2 2 4 2 2" xfId="3713"/>
    <cellStyle name="Normal 3 2 20 2 2 2 2 4 3" xfId="2166"/>
    <cellStyle name="Normal 3 2 20 2 2 2 2 4 3 2" xfId="4486"/>
    <cellStyle name="Normal 3 2 20 2 2 2 2 4 4" xfId="2939"/>
    <cellStyle name="Normal 3 2 20 2 2 2 2 5" xfId="772"/>
    <cellStyle name="Normal 3 2 20 2 2 2 2 5 2" xfId="1546"/>
    <cellStyle name="Normal 3 2 20 2 2 2 2 5 2 2" xfId="3866"/>
    <cellStyle name="Normal 3 2 20 2 2 2 2 5 3" xfId="2319"/>
    <cellStyle name="Normal 3 2 20 2 2 2 2 5 3 2" xfId="4639"/>
    <cellStyle name="Normal 3 2 20 2 2 2 2 5 4" xfId="3092"/>
    <cellStyle name="Normal 3 2 20 2 2 2 2 6" xfId="937"/>
    <cellStyle name="Normal 3 2 20 2 2 2 2 6 2" xfId="3257"/>
    <cellStyle name="Normal 3 2 20 2 2 2 2 7" xfId="1710"/>
    <cellStyle name="Normal 3 2 20 2 2 2 2 7 2" xfId="4030"/>
    <cellStyle name="Normal 3 2 20 2 2 2 2 8" xfId="2483"/>
    <cellStyle name="Normal 3 2 20 2 2 2 3" xfId="235"/>
    <cellStyle name="Normal 3 2 20 2 2 2 3 2" xfId="1013"/>
    <cellStyle name="Normal 3 2 20 2 2 2 3 2 2" xfId="3333"/>
    <cellStyle name="Normal 3 2 20 2 2 2 3 3" xfId="1786"/>
    <cellStyle name="Normal 3 2 20 2 2 2 3 3 2" xfId="4106"/>
    <cellStyle name="Normal 3 2 20 2 2 2 3 4" xfId="2559"/>
    <cellStyle name="Normal 3 2 20 2 2 2 4" xfId="391"/>
    <cellStyle name="Normal 3 2 20 2 2 2 4 2" xfId="1165"/>
    <cellStyle name="Normal 3 2 20 2 2 2 4 2 2" xfId="3485"/>
    <cellStyle name="Normal 3 2 20 2 2 2 4 3" xfId="1938"/>
    <cellStyle name="Normal 3 2 20 2 2 2 4 3 2" xfId="4258"/>
    <cellStyle name="Normal 3 2 20 2 2 2 4 4" xfId="2711"/>
    <cellStyle name="Normal 3 2 20 2 2 2 5" xfId="543"/>
    <cellStyle name="Normal 3 2 20 2 2 2 5 2" xfId="1317"/>
    <cellStyle name="Normal 3 2 20 2 2 2 5 2 2" xfId="3637"/>
    <cellStyle name="Normal 3 2 20 2 2 2 5 3" xfId="2090"/>
    <cellStyle name="Normal 3 2 20 2 2 2 5 3 2" xfId="4410"/>
    <cellStyle name="Normal 3 2 20 2 2 2 5 4" xfId="2863"/>
    <cellStyle name="Normal 3 2 20 2 2 2 6" xfId="696"/>
    <cellStyle name="Normal 3 2 20 2 2 2 6 2" xfId="1470"/>
    <cellStyle name="Normal 3 2 20 2 2 2 6 2 2" xfId="3790"/>
    <cellStyle name="Normal 3 2 20 2 2 2 6 3" xfId="2243"/>
    <cellStyle name="Normal 3 2 20 2 2 2 6 3 2" xfId="4563"/>
    <cellStyle name="Normal 3 2 20 2 2 2 6 4" xfId="3016"/>
    <cellStyle name="Normal 3 2 20 2 2 2 7" xfId="861"/>
    <cellStyle name="Normal 3 2 20 2 2 2 7 2" xfId="3181"/>
    <cellStyle name="Normal 3 2 20 2 2 2 8" xfId="1634"/>
    <cellStyle name="Normal 3 2 20 2 2 2 8 2" xfId="3954"/>
    <cellStyle name="Normal 3 2 20 2 2 2 9" xfId="2407"/>
    <cellStyle name="Normal 3 2 20 2 2 3" xfId="121"/>
    <cellStyle name="Normal 3 2 20 2 2 3 2" xfId="273"/>
    <cellStyle name="Normal 3 2 20 2 2 3 2 2" xfId="1051"/>
    <cellStyle name="Normal 3 2 20 2 2 3 2 2 2" xfId="3371"/>
    <cellStyle name="Normal 3 2 20 2 2 3 2 3" xfId="1824"/>
    <cellStyle name="Normal 3 2 20 2 2 3 2 3 2" xfId="4144"/>
    <cellStyle name="Normal 3 2 20 2 2 3 2 4" xfId="2597"/>
    <cellStyle name="Normal 3 2 20 2 2 3 3" xfId="429"/>
    <cellStyle name="Normal 3 2 20 2 2 3 3 2" xfId="1203"/>
    <cellStyle name="Normal 3 2 20 2 2 3 3 2 2" xfId="3523"/>
    <cellStyle name="Normal 3 2 20 2 2 3 3 3" xfId="1976"/>
    <cellStyle name="Normal 3 2 20 2 2 3 3 3 2" xfId="4296"/>
    <cellStyle name="Normal 3 2 20 2 2 3 3 4" xfId="2749"/>
    <cellStyle name="Normal 3 2 20 2 2 3 4" xfId="581"/>
    <cellStyle name="Normal 3 2 20 2 2 3 4 2" xfId="1355"/>
    <cellStyle name="Normal 3 2 20 2 2 3 4 2 2" xfId="3675"/>
    <cellStyle name="Normal 3 2 20 2 2 3 4 3" xfId="2128"/>
    <cellStyle name="Normal 3 2 20 2 2 3 4 3 2" xfId="4448"/>
    <cellStyle name="Normal 3 2 20 2 2 3 4 4" xfId="2901"/>
    <cellStyle name="Normal 3 2 20 2 2 3 5" xfId="734"/>
    <cellStyle name="Normal 3 2 20 2 2 3 5 2" xfId="1508"/>
    <cellStyle name="Normal 3 2 20 2 2 3 5 2 2" xfId="3828"/>
    <cellStyle name="Normal 3 2 20 2 2 3 5 3" xfId="2281"/>
    <cellStyle name="Normal 3 2 20 2 2 3 5 3 2" xfId="4601"/>
    <cellStyle name="Normal 3 2 20 2 2 3 5 4" xfId="3054"/>
    <cellStyle name="Normal 3 2 20 2 2 3 6" xfId="899"/>
    <cellStyle name="Normal 3 2 20 2 2 3 6 2" xfId="3219"/>
    <cellStyle name="Normal 3 2 20 2 2 3 7" xfId="1672"/>
    <cellStyle name="Normal 3 2 20 2 2 3 7 2" xfId="3992"/>
    <cellStyle name="Normal 3 2 20 2 2 3 8" xfId="2445"/>
    <cellStyle name="Normal 3 2 20 2 2 4" xfId="197"/>
    <cellStyle name="Normal 3 2 20 2 2 4 2" xfId="975"/>
    <cellStyle name="Normal 3 2 20 2 2 4 2 2" xfId="3295"/>
    <cellStyle name="Normal 3 2 20 2 2 4 3" xfId="1748"/>
    <cellStyle name="Normal 3 2 20 2 2 4 3 2" xfId="4068"/>
    <cellStyle name="Normal 3 2 20 2 2 4 4" xfId="2521"/>
    <cellStyle name="Normal 3 2 20 2 2 5" xfId="353"/>
    <cellStyle name="Normal 3 2 20 2 2 5 2" xfId="1127"/>
    <cellStyle name="Normal 3 2 20 2 2 5 2 2" xfId="3447"/>
    <cellStyle name="Normal 3 2 20 2 2 5 3" xfId="1900"/>
    <cellStyle name="Normal 3 2 20 2 2 5 3 2" xfId="4220"/>
    <cellStyle name="Normal 3 2 20 2 2 5 4" xfId="2673"/>
    <cellStyle name="Normal 3 2 20 2 2 6" xfId="505"/>
    <cellStyle name="Normal 3 2 20 2 2 6 2" xfId="1279"/>
    <cellStyle name="Normal 3 2 20 2 2 6 2 2" xfId="3599"/>
    <cellStyle name="Normal 3 2 20 2 2 6 3" xfId="2052"/>
    <cellStyle name="Normal 3 2 20 2 2 6 3 2" xfId="4372"/>
    <cellStyle name="Normal 3 2 20 2 2 6 4" xfId="2825"/>
    <cellStyle name="Normal 3 2 20 2 2 7" xfId="658"/>
    <cellStyle name="Normal 3 2 20 2 2 7 2" xfId="1432"/>
    <cellStyle name="Normal 3 2 20 2 2 7 2 2" xfId="3752"/>
    <cellStyle name="Normal 3 2 20 2 2 7 3" xfId="2205"/>
    <cellStyle name="Normal 3 2 20 2 2 7 3 2" xfId="4525"/>
    <cellStyle name="Normal 3 2 20 2 2 7 4" xfId="2978"/>
    <cellStyle name="Normal 3 2 20 2 2 8" xfId="823"/>
    <cellStyle name="Normal 3 2 20 2 2 8 2" xfId="3143"/>
    <cellStyle name="Normal 3 2 20 2 2 9" xfId="1596"/>
    <cellStyle name="Normal 3 2 20 2 2 9 2" xfId="3916"/>
    <cellStyle name="Normal 3 2 20 2 3" xfId="37"/>
    <cellStyle name="Normal 3 2 20 2 3 10" xfId="2370"/>
    <cellStyle name="Normal 3 2 20 2 3 2" xfId="83"/>
    <cellStyle name="Normal 3 2 20 2 3 2 2" xfId="160"/>
    <cellStyle name="Normal 3 2 20 2 3 2 2 2" xfId="312"/>
    <cellStyle name="Normal 3 2 20 2 3 2 2 2 2" xfId="1090"/>
    <cellStyle name="Normal 3 2 20 2 3 2 2 2 2 2" xfId="3410"/>
    <cellStyle name="Normal 3 2 20 2 3 2 2 2 3" xfId="1863"/>
    <cellStyle name="Normal 3 2 20 2 3 2 2 2 3 2" xfId="4183"/>
    <cellStyle name="Normal 3 2 20 2 3 2 2 2 4" xfId="2636"/>
    <cellStyle name="Normal 3 2 20 2 3 2 2 3" xfId="468"/>
    <cellStyle name="Normal 3 2 20 2 3 2 2 3 2" xfId="1242"/>
    <cellStyle name="Normal 3 2 20 2 3 2 2 3 2 2" xfId="3562"/>
    <cellStyle name="Normal 3 2 20 2 3 2 2 3 3" xfId="2015"/>
    <cellStyle name="Normal 3 2 20 2 3 2 2 3 3 2" xfId="4335"/>
    <cellStyle name="Normal 3 2 20 2 3 2 2 3 4" xfId="2788"/>
    <cellStyle name="Normal 3 2 20 2 3 2 2 4" xfId="620"/>
    <cellStyle name="Normal 3 2 20 2 3 2 2 4 2" xfId="1394"/>
    <cellStyle name="Normal 3 2 20 2 3 2 2 4 2 2" xfId="3714"/>
    <cellStyle name="Normal 3 2 20 2 3 2 2 4 3" xfId="2167"/>
    <cellStyle name="Normal 3 2 20 2 3 2 2 4 3 2" xfId="4487"/>
    <cellStyle name="Normal 3 2 20 2 3 2 2 4 4" xfId="2940"/>
    <cellStyle name="Normal 3 2 20 2 3 2 2 5" xfId="773"/>
    <cellStyle name="Normal 3 2 20 2 3 2 2 5 2" xfId="1547"/>
    <cellStyle name="Normal 3 2 20 2 3 2 2 5 2 2" xfId="3867"/>
    <cellStyle name="Normal 3 2 20 2 3 2 2 5 3" xfId="2320"/>
    <cellStyle name="Normal 3 2 20 2 3 2 2 5 3 2" xfId="4640"/>
    <cellStyle name="Normal 3 2 20 2 3 2 2 5 4" xfId="3093"/>
    <cellStyle name="Normal 3 2 20 2 3 2 2 6" xfId="938"/>
    <cellStyle name="Normal 3 2 20 2 3 2 2 6 2" xfId="3258"/>
    <cellStyle name="Normal 3 2 20 2 3 2 2 7" xfId="1711"/>
    <cellStyle name="Normal 3 2 20 2 3 2 2 7 2" xfId="4031"/>
    <cellStyle name="Normal 3 2 20 2 3 2 2 8" xfId="2484"/>
    <cellStyle name="Normal 3 2 20 2 3 2 3" xfId="236"/>
    <cellStyle name="Normal 3 2 20 2 3 2 3 2" xfId="1014"/>
    <cellStyle name="Normal 3 2 20 2 3 2 3 2 2" xfId="3334"/>
    <cellStyle name="Normal 3 2 20 2 3 2 3 3" xfId="1787"/>
    <cellStyle name="Normal 3 2 20 2 3 2 3 3 2" xfId="4107"/>
    <cellStyle name="Normal 3 2 20 2 3 2 3 4" xfId="2560"/>
    <cellStyle name="Normal 3 2 20 2 3 2 4" xfId="392"/>
    <cellStyle name="Normal 3 2 20 2 3 2 4 2" xfId="1166"/>
    <cellStyle name="Normal 3 2 20 2 3 2 4 2 2" xfId="3486"/>
    <cellStyle name="Normal 3 2 20 2 3 2 4 3" xfId="1939"/>
    <cellStyle name="Normal 3 2 20 2 3 2 4 3 2" xfId="4259"/>
    <cellStyle name="Normal 3 2 20 2 3 2 4 4" xfId="2712"/>
    <cellStyle name="Normal 3 2 20 2 3 2 5" xfId="544"/>
    <cellStyle name="Normal 3 2 20 2 3 2 5 2" xfId="1318"/>
    <cellStyle name="Normal 3 2 20 2 3 2 5 2 2" xfId="3638"/>
    <cellStyle name="Normal 3 2 20 2 3 2 5 3" xfId="2091"/>
    <cellStyle name="Normal 3 2 20 2 3 2 5 3 2" xfId="4411"/>
    <cellStyle name="Normal 3 2 20 2 3 2 5 4" xfId="2864"/>
    <cellStyle name="Normal 3 2 20 2 3 2 6" xfId="697"/>
    <cellStyle name="Normal 3 2 20 2 3 2 6 2" xfId="1471"/>
    <cellStyle name="Normal 3 2 20 2 3 2 6 2 2" xfId="3791"/>
    <cellStyle name="Normal 3 2 20 2 3 2 6 3" xfId="2244"/>
    <cellStyle name="Normal 3 2 20 2 3 2 6 3 2" xfId="4564"/>
    <cellStyle name="Normal 3 2 20 2 3 2 6 4" xfId="3017"/>
    <cellStyle name="Normal 3 2 20 2 3 2 7" xfId="862"/>
    <cellStyle name="Normal 3 2 20 2 3 2 7 2" xfId="3182"/>
    <cellStyle name="Normal 3 2 20 2 3 2 8" xfId="1635"/>
    <cellStyle name="Normal 3 2 20 2 3 2 8 2" xfId="3955"/>
    <cellStyle name="Normal 3 2 20 2 3 2 9" xfId="2408"/>
    <cellStyle name="Normal 3 2 20 2 3 3" xfId="122"/>
    <cellStyle name="Normal 3 2 20 2 3 3 2" xfId="274"/>
    <cellStyle name="Normal 3 2 20 2 3 3 2 2" xfId="1052"/>
    <cellStyle name="Normal 3 2 20 2 3 3 2 2 2" xfId="3372"/>
    <cellStyle name="Normal 3 2 20 2 3 3 2 3" xfId="1825"/>
    <cellStyle name="Normal 3 2 20 2 3 3 2 3 2" xfId="4145"/>
    <cellStyle name="Normal 3 2 20 2 3 3 2 4" xfId="2598"/>
    <cellStyle name="Normal 3 2 20 2 3 3 3" xfId="430"/>
    <cellStyle name="Normal 3 2 20 2 3 3 3 2" xfId="1204"/>
    <cellStyle name="Normal 3 2 20 2 3 3 3 2 2" xfId="3524"/>
    <cellStyle name="Normal 3 2 20 2 3 3 3 3" xfId="1977"/>
    <cellStyle name="Normal 3 2 20 2 3 3 3 3 2" xfId="4297"/>
    <cellStyle name="Normal 3 2 20 2 3 3 3 4" xfId="2750"/>
    <cellStyle name="Normal 3 2 20 2 3 3 4" xfId="582"/>
    <cellStyle name="Normal 3 2 20 2 3 3 4 2" xfId="1356"/>
    <cellStyle name="Normal 3 2 20 2 3 3 4 2 2" xfId="3676"/>
    <cellStyle name="Normal 3 2 20 2 3 3 4 3" xfId="2129"/>
    <cellStyle name="Normal 3 2 20 2 3 3 4 3 2" xfId="4449"/>
    <cellStyle name="Normal 3 2 20 2 3 3 4 4" xfId="2902"/>
    <cellStyle name="Normal 3 2 20 2 3 3 5" xfId="735"/>
    <cellStyle name="Normal 3 2 20 2 3 3 5 2" xfId="1509"/>
    <cellStyle name="Normal 3 2 20 2 3 3 5 2 2" xfId="3829"/>
    <cellStyle name="Normal 3 2 20 2 3 3 5 3" xfId="2282"/>
    <cellStyle name="Normal 3 2 20 2 3 3 5 3 2" xfId="4602"/>
    <cellStyle name="Normal 3 2 20 2 3 3 5 4" xfId="3055"/>
    <cellStyle name="Normal 3 2 20 2 3 3 6" xfId="900"/>
    <cellStyle name="Normal 3 2 20 2 3 3 6 2" xfId="3220"/>
    <cellStyle name="Normal 3 2 20 2 3 3 7" xfId="1673"/>
    <cellStyle name="Normal 3 2 20 2 3 3 7 2" xfId="3993"/>
    <cellStyle name="Normal 3 2 20 2 3 3 8" xfId="2446"/>
    <cellStyle name="Normal 3 2 20 2 3 4" xfId="198"/>
    <cellStyle name="Normal 3 2 20 2 3 4 2" xfId="976"/>
    <cellStyle name="Normal 3 2 20 2 3 4 2 2" xfId="3296"/>
    <cellStyle name="Normal 3 2 20 2 3 4 3" xfId="1749"/>
    <cellStyle name="Normal 3 2 20 2 3 4 3 2" xfId="4069"/>
    <cellStyle name="Normal 3 2 20 2 3 4 4" xfId="2522"/>
    <cellStyle name="Normal 3 2 20 2 3 5" xfId="354"/>
    <cellStyle name="Normal 3 2 20 2 3 5 2" xfId="1128"/>
    <cellStyle name="Normal 3 2 20 2 3 5 2 2" xfId="3448"/>
    <cellStyle name="Normal 3 2 20 2 3 5 3" xfId="1901"/>
    <cellStyle name="Normal 3 2 20 2 3 5 3 2" xfId="4221"/>
    <cellStyle name="Normal 3 2 20 2 3 5 4" xfId="2674"/>
    <cellStyle name="Normal 3 2 20 2 3 6" xfId="506"/>
    <cellStyle name="Normal 3 2 20 2 3 6 2" xfId="1280"/>
    <cellStyle name="Normal 3 2 20 2 3 6 2 2" xfId="3600"/>
    <cellStyle name="Normal 3 2 20 2 3 6 3" xfId="2053"/>
    <cellStyle name="Normal 3 2 20 2 3 6 3 2" xfId="4373"/>
    <cellStyle name="Normal 3 2 20 2 3 6 4" xfId="2826"/>
    <cellStyle name="Normal 3 2 20 2 3 7" xfId="659"/>
    <cellStyle name="Normal 3 2 20 2 3 7 2" xfId="1433"/>
    <cellStyle name="Normal 3 2 20 2 3 7 2 2" xfId="3753"/>
    <cellStyle name="Normal 3 2 20 2 3 7 3" xfId="2206"/>
    <cellStyle name="Normal 3 2 20 2 3 7 3 2" xfId="4526"/>
    <cellStyle name="Normal 3 2 20 2 3 7 4" xfId="2979"/>
    <cellStyle name="Normal 3 2 20 2 3 8" xfId="824"/>
    <cellStyle name="Normal 3 2 20 2 3 8 2" xfId="3144"/>
    <cellStyle name="Normal 3 2 20 2 3 9" xfId="1597"/>
    <cellStyle name="Normal 3 2 20 2 3 9 2" xfId="3917"/>
    <cellStyle name="Normal 3 2 20 2 4" xfId="81"/>
    <cellStyle name="Normal 3 2 20 2 4 2" xfId="158"/>
    <cellStyle name="Normal 3 2 20 2 4 2 2" xfId="310"/>
    <cellStyle name="Normal 3 2 20 2 4 2 2 2" xfId="1088"/>
    <cellStyle name="Normal 3 2 20 2 4 2 2 2 2" xfId="3408"/>
    <cellStyle name="Normal 3 2 20 2 4 2 2 3" xfId="1861"/>
    <cellStyle name="Normal 3 2 20 2 4 2 2 3 2" xfId="4181"/>
    <cellStyle name="Normal 3 2 20 2 4 2 2 4" xfId="2634"/>
    <cellStyle name="Normal 3 2 20 2 4 2 3" xfId="466"/>
    <cellStyle name="Normal 3 2 20 2 4 2 3 2" xfId="1240"/>
    <cellStyle name="Normal 3 2 20 2 4 2 3 2 2" xfId="3560"/>
    <cellStyle name="Normal 3 2 20 2 4 2 3 3" xfId="2013"/>
    <cellStyle name="Normal 3 2 20 2 4 2 3 3 2" xfId="4333"/>
    <cellStyle name="Normal 3 2 20 2 4 2 3 4" xfId="2786"/>
    <cellStyle name="Normal 3 2 20 2 4 2 4" xfId="618"/>
    <cellStyle name="Normal 3 2 20 2 4 2 4 2" xfId="1392"/>
    <cellStyle name="Normal 3 2 20 2 4 2 4 2 2" xfId="3712"/>
    <cellStyle name="Normal 3 2 20 2 4 2 4 3" xfId="2165"/>
    <cellStyle name="Normal 3 2 20 2 4 2 4 3 2" xfId="4485"/>
    <cellStyle name="Normal 3 2 20 2 4 2 4 4" xfId="2938"/>
    <cellStyle name="Normal 3 2 20 2 4 2 5" xfId="771"/>
    <cellStyle name="Normal 3 2 20 2 4 2 5 2" xfId="1545"/>
    <cellStyle name="Normal 3 2 20 2 4 2 5 2 2" xfId="3865"/>
    <cellStyle name="Normal 3 2 20 2 4 2 5 3" xfId="2318"/>
    <cellStyle name="Normal 3 2 20 2 4 2 5 3 2" xfId="4638"/>
    <cellStyle name="Normal 3 2 20 2 4 2 5 4" xfId="3091"/>
    <cellStyle name="Normal 3 2 20 2 4 2 6" xfId="936"/>
    <cellStyle name="Normal 3 2 20 2 4 2 6 2" xfId="3256"/>
    <cellStyle name="Normal 3 2 20 2 4 2 7" xfId="1709"/>
    <cellStyle name="Normal 3 2 20 2 4 2 7 2" xfId="4029"/>
    <cellStyle name="Normal 3 2 20 2 4 2 8" xfId="2482"/>
    <cellStyle name="Normal 3 2 20 2 4 3" xfId="234"/>
    <cellStyle name="Normal 3 2 20 2 4 3 2" xfId="1012"/>
    <cellStyle name="Normal 3 2 20 2 4 3 2 2" xfId="3332"/>
    <cellStyle name="Normal 3 2 20 2 4 3 3" xfId="1785"/>
    <cellStyle name="Normal 3 2 20 2 4 3 3 2" xfId="4105"/>
    <cellStyle name="Normal 3 2 20 2 4 3 4" xfId="2558"/>
    <cellStyle name="Normal 3 2 20 2 4 4" xfId="390"/>
    <cellStyle name="Normal 3 2 20 2 4 4 2" xfId="1164"/>
    <cellStyle name="Normal 3 2 20 2 4 4 2 2" xfId="3484"/>
    <cellStyle name="Normal 3 2 20 2 4 4 3" xfId="1937"/>
    <cellStyle name="Normal 3 2 20 2 4 4 3 2" xfId="4257"/>
    <cellStyle name="Normal 3 2 20 2 4 4 4" xfId="2710"/>
    <cellStyle name="Normal 3 2 20 2 4 5" xfId="542"/>
    <cellStyle name="Normal 3 2 20 2 4 5 2" xfId="1316"/>
    <cellStyle name="Normal 3 2 20 2 4 5 2 2" xfId="3636"/>
    <cellStyle name="Normal 3 2 20 2 4 5 3" xfId="2089"/>
    <cellStyle name="Normal 3 2 20 2 4 5 3 2" xfId="4409"/>
    <cellStyle name="Normal 3 2 20 2 4 5 4" xfId="2862"/>
    <cellStyle name="Normal 3 2 20 2 4 6" xfId="695"/>
    <cellStyle name="Normal 3 2 20 2 4 6 2" xfId="1469"/>
    <cellStyle name="Normal 3 2 20 2 4 6 2 2" xfId="3789"/>
    <cellStyle name="Normal 3 2 20 2 4 6 3" xfId="2242"/>
    <cellStyle name="Normal 3 2 20 2 4 6 3 2" xfId="4562"/>
    <cellStyle name="Normal 3 2 20 2 4 6 4" xfId="3015"/>
    <cellStyle name="Normal 3 2 20 2 4 7" xfId="860"/>
    <cellStyle name="Normal 3 2 20 2 4 7 2" xfId="3180"/>
    <cellStyle name="Normal 3 2 20 2 4 8" xfId="1633"/>
    <cellStyle name="Normal 3 2 20 2 4 8 2" xfId="3953"/>
    <cellStyle name="Normal 3 2 20 2 4 9" xfId="2406"/>
    <cellStyle name="Normal 3 2 20 2 5" xfId="120"/>
    <cellStyle name="Normal 3 2 20 2 5 2" xfId="272"/>
    <cellStyle name="Normal 3 2 20 2 5 2 2" xfId="1050"/>
    <cellStyle name="Normal 3 2 20 2 5 2 2 2" xfId="3370"/>
    <cellStyle name="Normal 3 2 20 2 5 2 3" xfId="1823"/>
    <cellStyle name="Normal 3 2 20 2 5 2 3 2" xfId="4143"/>
    <cellStyle name="Normal 3 2 20 2 5 2 4" xfId="2596"/>
    <cellStyle name="Normal 3 2 20 2 5 3" xfId="428"/>
    <cellStyle name="Normal 3 2 20 2 5 3 2" xfId="1202"/>
    <cellStyle name="Normal 3 2 20 2 5 3 2 2" xfId="3522"/>
    <cellStyle name="Normal 3 2 20 2 5 3 3" xfId="1975"/>
    <cellStyle name="Normal 3 2 20 2 5 3 3 2" xfId="4295"/>
    <cellStyle name="Normal 3 2 20 2 5 3 4" xfId="2748"/>
    <cellStyle name="Normal 3 2 20 2 5 4" xfId="580"/>
    <cellStyle name="Normal 3 2 20 2 5 4 2" xfId="1354"/>
    <cellStyle name="Normal 3 2 20 2 5 4 2 2" xfId="3674"/>
    <cellStyle name="Normal 3 2 20 2 5 4 3" xfId="2127"/>
    <cellStyle name="Normal 3 2 20 2 5 4 3 2" xfId="4447"/>
    <cellStyle name="Normal 3 2 20 2 5 4 4" xfId="2900"/>
    <cellStyle name="Normal 3 2 20 2 5 5" xfId="733"/>
    <cellStyle name="Normal 3 2 20 2 5 5 2" xfId="1507"/>
    <cellStyle name="Normal 3 2 20 2 5 5 2 2" xfId="3827"/>
    <cellStyle name="Normal 3 2 20 2 5 5 3" xfId="2280"/>
    <cellStyle name="Normal 3 2 20 2 5 5 3 2" xfId="4600"/>
    <cellStyle name="Normal 3 2 20 2 5 5 4" xfId="3053"/>
    <cellStyle name="Normal 3 2 20 2 5 6" xfId="898"/>
    <cellStyle name="Normal 3 2 20 2 5 6 2" xfId="3218"/>
    <cellStyle name="Normal 3 2 20 2 5 7" xfId="1671"/>
    <cellStyle name="Normal 3 2 20 2 5 7 2" xfId="3991"/>
    <cellStyle name="Normal 3 2 20 2 5 8" xfId="2444"/>
    <cellStyle name="Normal 3 2 20 2 6" xfId="196"/>
    <cellStyle name="Normal 3 2 20 2 6 2" xfId="974"/>
    <cellStyle name="Normal 3 2 20 2 6 2 2" xfId="3294"/>
    <cellStyle name="Normal 3 2 20 2 6 3" xfId="1747"/>
    <cellStyle name="Normal 3 2 20 2 6 3 2" xfId="4067"/>
    <cellStyle name="Normal 3 2 20 2 6 4" xfId="2520"/>
    <cellStyle name="Normal 3 2 20 2 7" xfId="352"/>
    <cellStyle name="Normal 3 2 20 2 7 2" xfId="1126"/>
    <cellStyle name="Normal 3 2 20 2 7 2 2" xfId="3446"/>
    <cellStyle name="Normal 3 2 20 2 7 3" xfId="1899"/>
    <cellStyle name="Normal 3 2 20 2 7 3 2" xfId="4219"/>
    <cellStyle name="Normal 3 2 20 2 7 4" xfId="2672"/>
    <cellStyle name="Normal 3 2 20 2 8" xfId="504"/>
    <cellStyle name="Normal 3 2 20 2 8 2" xfId="1278"/>
    <cellStyle name="Normal 3 2 20 2 8 2 2" xfId="3598"/>
    <cellStyle name="Normal 3 2 20 2 8 3" xfId="2051"/>
    <cellStyle name="Normal 3 2 20 2 8 3 2" xfId="4371"/>
    <cellStyle name="Normal 3 2 20 2 8 4" xfId="2824"/>
    <cellStyle name="Normal 3 2 20 2 9" xfId="657"/>
    <cellStyle name="Normal 3 2 20 2 9 2" xfId="1431"/>
    <cellStyle name="Normal 3 2 20 2 9 2 2" xfId="3751"/>
    <cellStyle name="Normal 3 2 20 2 9 3" xfId="2204"/>
    <cellStyle name="Normal 3 2 20 2 9 3 2" xfId="4524"/>
    <cellStyle name="Normal 3 2 20 2 9 4" xfId="2977"/>
    <cellStyle name="Normal 3 2 20 3" xfId="38"/>
    <cellStyle name="Normal 3 2 20 3 10" xfId="2371"/>
    <cellStyle name="Normal 3 2 20 3 2" xfId="84"/>
    <cellStyle name="Normal 3 2 20 3 2 2" xfId="161"/>
    <cellStyle name="Normal 3 2 20 3 2 2 2" xfId="313"/>
    <cellStyle name="Normal 3 2 20 3 2 2 2 2" xfId="1091"/>
    <cellStyle name="Normal 3 2 20 3 2 2 2 2 2" xfId="3411"/>
    <cellStyle name="Normal 3 2 20 3 2 2 2 3" xfId="1864"/>
    <cellStyle name="Normal 3 2 20 3 2 2 2 3 2" xfId="4184"/>
    <cellStyle name="Normal 3 2 20 3 2 2 2 4" xfId="2637"/>
    <cellStyle name="Normal 3 2 20 3 2 2 3" xfId="469"/>
    <cellStyle name="Normal 3 2 20 3 2 2 3 2" xfId="1243"/>
    <cellStyle name="Normal 3 2 20 3 2 2 3 2 2" xfId="3563"/>
    <cellStyle name="Normal 3 2 20 3 2 2 3 3" xfId="2016"/>
    <cellStyle name="Normal 3 2 20 3 2 2 3 3 2" xfId="4336"/>
    <cellStyle name="Normal 3 2 20 3 2 2 3 4" xfId="2789"/>
    <cellStyle name="Normal 3 2 20 3 2 2 4" xfId="621"/>
    <cellStyle name="Normal 3 2 20 3 2 2 4 2" xfId="1395"/>
    <cellStyle name="Normal 3 2 20 3 2 2 4 2 2" xfId="3715"/>
    <cellStyle name="Normal 3 2 20 3 2 2 4 3" xfId="2168"/>
    <cellStyle name="Normal 3 2 20 3 2 2 4 3 2" xfId="4488"/>
    <cellStyle name="Normal 3 2 20 3 2 2 4 4" xfId="2941"/>
    <cellStyle name="Normal 3 2 20 3 2 2 5" xfId="774"/>
    <cellStyle name="Normal 3 2 20 3 2 2 5 2" xfId="1548"/>
    <cellStyle name="Normal 3 2 20 3 2 2 5 2 2" xfId="3868"/>
    <cellStyle name="Normal 3 2 20 3 2 2 5 3" xfId="2321"/>
    <cellStyle name="Normal 3 2 20 3 2 2 5 3 2" xfId="4641"/>
    <cellStyle name="Normal 3 2 20 3 2 2 5 4" xfId="3094"/>
    <cellStyle name="Normal 3 2 20 3 2 2 6" xfId="939"/>
    <cellStyle name="Normal 3 2 20 3 2 2 6 2" xfId="3259"/>
    <cellStyle name="Normal 3 2 20 3 2 2 7" xfId="1712"/>
    <cellStyle name="Normal 3 2 20 3 2 2 7 2" xfId="4032"/>
    <cellStyle name="Normal 3 2 20 3 2 2 8" xfId="2485"/>
    <cellStyle name="Normal 3 2 20 3 2 3" xfId="237"/>
    <cellStyle name="Normal 3 2 20 3 2 3 2" xfId="1015"/>
    <cellStyle name="Normal 3 2 20 3 2 3 2 2" xfId="3335"/>
    <cellStyle name="Normal 3 2 20 3 2 3 3" xfId="1788"/>
    <cellStyle name="Normal 3 2 20 3 2 3 3 2" xfId="4108"/>
    <cellStyle name="Normal 3 2 20 3 2 3 4" xfId="2561"/>
    <cellStyle name="Normal 3 2 20 3 2 4" xfId="393"/>
    <cellStyle name="Normal 3 2 20 3 2 4 2" xfId="1167"/>
    <cellStyle name="Normal 3 2 20 3 2 4 2 2" xfId="3487"/>
    <cellStyle name="Normal 3 2 20 3 2 4 3" xfId="1940"/>
    <cellStyle name="Normal 3 2 20 3 2 4 3 2" xfId="4260"/>
    <cellStyle name="Normal 3 2 20 3 2 4 4" xfId="2713"/>
    <cellStyle name="Normal 3 2 20 3 2 5" xfId="545"/>
    <cellStyle name="Normal 3 2 20 3 2 5 2" xfId="1319"/>
    <cellStyle name="Normal 3 2 20 3 2 5 2 2" xfId="3639"/>
    <cellStyle name="Normal 3 2 20 3 2 5 3" xfId="2092"/>
    <cellStyle name="Normal 3 2 20 3 2 5 3 2" xfId="4412"/>
    <cellStyle name="Normal 3 2 20 3 2 5 4" xfId="2865"/>
    <cellStyle name="Normal 3 2 20 3 2 6" xfId="698"/>
    <cellStyle name="Normal 3 2 20 3 2 6 2" xfId="1472"/>
    <cellStyle name="Normal 3 2 20 3 2 6 2 2" xfId="3792"/>
    <cellStyle name="Normal 3 2 20 3 2 6 3" xfId="2245"/>
    <cellStyle name="Normal 3 2 20 3 2 6 3 2" xfId="4565"/>
    <cellStyle name="Normal 3 2 20 3 2 6 4" xfId="3018"/>
    <cellStyle name="Normal 3 2 20 3 2 7" xfId="863"/>
    <cellStyle name="Normal 3 2 20 3 2 7 2" xfId="3183"/>
    <cellStyle name="Normal 3 2 20 3 2 8" xfId="1636"/>
    <cellStyle name="Normal 3 2 20 3 2 8 2" xfId="3956"/>
    <cellStyle name="Normal 3 2 20 3 2 9" xfId="2409"/>
    <cellStyle name="Normal 3 2 20 3 3" xfId="123"/>
    <cellStyle name="Normal 3 2 20 3 3 2" xfId="275"/>
    <cellStyle name="Normal 3 2 20 3 3 2 2" xfId="1053"/>
    <cellStyle name="Normal 3 2 20 3 3 2 2 2" xfId="3373"/>
    <cellStyle name="Normal 3 2 20 3 3 2 3" xfId="1826"/>
    <cellStyle name="Normal 3 2 20 3 3 2 3 2" xfId="4146"/>
    <cellStyle name="Normal 3 2 20 3 3 2 4" xfId="2599"/>
    <cellStyle name="Normal 3 2 20 3 3 3" xfId="431"/>
    <cellStyle name="Normal 3 2 20 3 3 3 2" xfId="1205"/>
    <cellStyle name="Normal 3 2 20 3 3 3 2 2" xfId="3525"/>
    <cellStyle name="Normal 3 2 20 3 3 3 3" xfId="1978"/>
    <cellStyle name="Normal 3 2 20 3 3 3 3 2" xfId="4298"/>
    <cellStyle name="Normal 3 2 20 3 3 3 4" xfId="2751"/>
    <cellStyle name="Normal 3 2 20 3 3 4" xfId="583"/>
    <cellStyle name="Normal 3 2 20 3 3 4 2" xfId="1357"/>
    <cellStyle name="Normal 3 2 20 3 3 4 2 2" xfId="3677"/>
    <cellStyle name="Normal 3 2 20 3 3 4 3" xfId="2130"/>
    <cellStyle name="Normal 3 2 20 3 3 4 3 2" xfId="4450"/>
    <cellStyle name="Normal 3 2 20 3 3 4 4" xfId="2903"/>
    <cellStyle name="Normal 3 2 20 3 3 5" xfId="736"/>
    <cellStyle name="Normal 3 2 20 3 3 5 2" xfId="1510"/>
    <cellStyle name="Normal 3 2 20 3 3 5 2 2" xfId="3830"/>
    <cellStyle name="Normal 3 2 20 3 3 5 3" xfId="2283"/>
    <cellStyle name="Normal 3 2 20 3 3 5 3 2" xfId="4603"/>
    <cellStyle name="Normal 3 2 20 3 3 5 4" xfId="3056"/>
    <cellStyle name="Normal 3 2 20 3 3 6" xfId="901"/>
    <cellStyle name="Normal 3 2 20 3 3 6 2" xfId="3221"/>
    <cellStyle name="Normal 3 2 20 3 3 7" xfId="1674"/>
    <cellStyle name="Normal 3 2 20 3 3 7 2" xfId="3994"/>
    <cellStyle name="Normal 3 2 20 3 3 8" xfId="2447"/>
    <cellStyle name="Normal 3 2 20 3 4" xfId="199"/>
    <cellStyle name="Normal 3 2 20 3 4 2" xfId="977"/>
    <cellStyle name="Normal 3 2 20 3 4 2 2" xfId="3297"/>
    <cellStyle name="Normal 3 2 20 3 4 3" xfId="1750"/>
    <cellStyle name="Normal 3 2 20 3 4 3 2" xfId="4070"/>
    <cellStyle name="Normal 3 2 20 3 4 4" xfId="2523"/>
    <cellStyle name="Normal 3 2 20 3 5" xfId="355"/>
    <cellStyle name="Normal 3 2 20 3 5 2" xfId="1129"/>
    <cellStyle name="Normal 3 2 20 3 5 2 2" xfId="3449"/>
    <cellStyle name="Normal 3 2 20 3 5 3" xfId="1902"/>
    <cellStyle name="Normal 3 2 20 3 5 3 2" xfId="4222"/>
    <cellStyle name="Normal 3 2 20 3 5 4" xfId="2675"/>
    <cellStyle name="Normal 3 2 20 3 6" xfId="507"/>
    <cellStyle name="Normal 3 2 20 3 6 2" xfId="1281"/>
    <cellStyle name="Normal 3 2 20 3 6 2 2" xfId="3601"/>
    <cellStyle name="Normal 3 2 20 3 6 3" xfId="2054"/>
    <cellStyle name="Normal 3 2 20 3 6 3 2" xfId="4374"/>
    <cellStyle name="Normal 3 2 20 3 6 4" xfId="2827"/>
    <cellStyle name="Normal 3 2 20 3 7" xfId="660"/>
    <cellStyle name="Normal 3 2 20 3 7 2" xfId="1434"/>
    <cellStyle name="Normal 3 2 20 3 7 2 2" xfId="3754"/>
    <cellStyle name="Normal 3 2 20 3 7 3" xfId="2207"/>
    <cellStyle name="Normal 3 2 20 3 7 3 2" xfId="4527"/>
    <cellStyle name="Normal 3 2 20 3 7 4" xfId="2980"/>
    <cellStyle name="Normal 3 2 20 3 8" xfId="825"/>
    <cellStyle name="Normal 3 2 20 3 8 2" xfId="3145"/>
    <cellStyle name="Normal 3 2 20 3 9" xfId="1598"/>
    <cellStyle name="Normal 3 2 20 3 9 2" xfId="3918"/>
    <cellStyle name="Normal 3 2 20 4" xfId="39"/>
    <cellStyle name="Normal 3 2 20 4 10" xfId="2372"/>
    <cellStyle name="Normal 3 2 20 4 2" xfId="85"/>
    <cellStyle name="Normal 3 2 20 4 2 2" xfId="162"/>
    <cellStyle name="Normal 3 2 20 4 2 2 2" xfId="314"/>
    <cellStyle name="Normal 3 2 20 4 2 2 2 2" xfId="1092"/>
    <cellStyle name="Normal 3 2 20 4 2 2 2 2 2" xfId="3412"/>
    <cellStyle name="Normal 3 2 20 4 2 2 2 3" xfId="1865"/>
    <cellStyle name="Normal 3 2 20 4 2 2 2 3 2" xfId="4185"/>
    <cellStyle name="Normal 3 2 20 4 2 2 2 4" xfId="2638"/>
    <cellStyle name="Normal 3 2 20 4 2 2 3" xfId="470"/>
    <cellStyle name="Normal 3 2 20 4 2 2 3 2" xfId="1244"/>
    <cellStyle name="Normal 3 2 20 4 2 2 3 2 2" xfId="3564"/>
    <cellStyle name="Normal 3 2 20 4 2 2 3 3" xfId="2017"/>
    <cellStyle name="Normal 3 2 20 4 2 2 3 3 2" xfId="4337"/>
    <cellStyle name="Normal 3 2 20 4 2 2 3 4" xfId="2790"/>
    <cellStyle name="Normal 3 2 20 4 2 2 4" xfId="622"/>
    <cellStyle name="Normal 3 2 20 4 2 2 4 2" xfId="1396"/>
    <cellStyle name="Normal 3 2 20 4 2 2 4 2 2" xfId="3716"/>
    <cellStyle name="Normal 3 2 20 4 2 2 4 3" xfId="2169"/>
    <cellStyle name="Normal 3 2 20 4 2 2 4 3 2" xfId="4489"/>
    <cellStyle name="Normal 3 2 20 4 2 2 4 4" xfId="2942"/>
    <cellStyle name="Normal 3 2 20 4 2 2 5" xfId="775"/>
    <cellStyle name="Normal 3 2 20 4 2 2 5 2" xfId="1549"/>
    <cellStyle name="Normal 3 2 20 4 2 2 5 2 2" xfId="3869"/>
    <cellStyle name="Normal 3 2 20 4 2 2 5 3" xfId="2322"/>
    <cellStyle name="Normal 3 2 20 4 2 2 5 3 2" xfId="4642"/>
    <cellStyle name="Normal 3 2 20 4 2 2 5 4" xfId="3095"/>
    <cellStyle name="Normal 3 2 20 4 2 2 6" xfId="940"/>
    <cellStyle name="Normal 3 2 20 4 2 2 6 2" xfId="3260"/>
    <cellStyle name="Normal 3 2 20 4 2 2 7" xfId="1713"/>
    <cellStyle name="Normal 3 2 20 4 2 2 7 2" xfId="4033"/>
    <cellStyle name="Normal 3 2 20 4 2 2 8" xfId="2486"/>
    <cellStyle name="Normal 3 2 20 4 2 3" xfId="238"/>
    <cellStyle name="Normal 3 2 20 4 2 3 2" xfId="1016"/>
    <cellStyle name="Normal 3 2 20 4 2 3 2 2" xfId="3336"/>
    <cellStyle name="Normal 3 2 20 4 2 3 3" xfId="1789"/>
    <cellStyle name="Normal 3 2 20 4 2 3 3 2" xfId="4109"/>
    <cellStyle name="Normal 3 2 20 4 2 3 4" xfId="2562"/>
    <cellStyle name="Normal 3 2 20 4 2 4" xfId="394"/>
    <cellStyle name="Normal 3 2 20 4 2 4 2" xfId="1168"/>
    <cellStyle name="Normal 3 2 20 4 2 4 2 2" xfId="3488"/>
    <cellStyle name="Normal 3 2 20 4 2 4 3" xfId="1941"/>
    <cellStyle name="Normal 3 2 20 4 2 4 3 2" xfId="4261"/>
    <cellStyle name="Normal 3 2 20 4 2 4 4" xfId="2714"/>
    <cellStyle name="Normal 3 2 20 4 2 5" xfId="546"/>
    <cellStyle name="Normal 3 2 20 4 2 5 2" xfId="1320"/>
    <cellStyle name="Normal 3 2 20 4 2 5 2 2" xfId="3640"/>
    <cellStyle name="Normal 3 2 20 4 2 5 3" xfId="2093"/>
    <cellStyle name="Normal 3 2 20 4 2 5 3 2" xfId="4413"/>
    <cellStyle name="Normal 3 2 20 4 2 5 4" xfId="2866"/>
    <cellStyle name="Normal 3 2 20 4 2 6" xfId="699"/>
    <cellStyle name="Normal 3 2 20 4 2 6 2" xfId="1473"/>
    <cellStyle name="Normal 3 2 20 4 2 6 2 2" xfId="3793"/>
    <cellStyle name="Normal 3 2 20 4 2 6 3" xfId="2246"/>
    <cellStyle name="Normal 3 2 20 4 2 6 3 2" xfId="4566"/>
    <cellStyle name="Normal 3 2 20 4 2 6 4" xfId="3019"/>
    <cellStyle name="Normal 3 2 20 4 2 7" xfId="864"/>
    <cellStyle name="Normal 3 2 20 4 2 7 2" xfId="3184"/>
    <cellStyle name="Normal 3 2 20 4 2 8" xfId="1637"/>
    <cellStyle name="Normal 3 2 20 4 2 8 2" xfId="3957"/>
    <cellStyle name="Normal 3 2 20 4 2 9" xfId="2410"/>
    <cellStyle name="Normal 3 2 20 4 3" xfId="124"/>
    <cellStyle name="Normal 3 2 20 4 3 2" xfId="276"/>
    <cellStyle name="Normal 3 2 20 4 3 2 2" xfId="1054"/>
    <cellStyle name="Normal 3 2 20 4 3 2 2 2" xfId="3374"/>
    <cellStyle name="Normal 3 2 20 4 3 2 3" xfId="1827"/>
    <cellStyle name="Normal 3 2 20 4 3 2 3 2" xfId="4147"/>
    <cellStyle name="Normal 3 2 20 4 3 2 4" xfId="2600"/>
    <cellStyle name="Normal 3 2 20 4 3 3" xfId="432"/>
    <cellStyle name="Normal 3 2 20 4 3 3 2" xfId="1206"/>
    <cellStyle name="Normal 3 2 20 4 3 3 2 2" xfId="3526"/>
    <cellStyle name="Normal 3 2 20 4 3 3 3" xfId="1979"/>
    <cellStyle name="Normal 3 2 20 4 3 3 3 2" xfId="4299"/>
    <cellStyle name="Normal 3 2 20 4 3 3 4" xfId="2752"/>
    <cellStyle name="Normal 3 2 20 4 3 4" xfId="584"/>
    <cellStyle name="Normal 3 2 20 4 3 4 2" xfId="1358"/>
    <cellStyle name="Normal 3 2 20 4 3 4 2 2" xfId="3678"/>
    <cellStyle name="Normal 3 2 20 4 3 4 3" xfId="2131"/>
    <cellStyle name="Normal 3 2 20 4 3 4 3 2" xfId="4451"/>
    <cellStyle name="Normal 3 2 20 4 3 4 4" xfId="2904"/>
    <cellStyle name="Normal 3 2 20 4 3 5" xfId="737"/>
    <cellStyle name="Normal 3 2 20 4 3 5 2" xfId="1511"/>
    <cellStyle name="Normal 3 2 20 4 3 5 2 2" xfId="3831"/>
    <cellStyle name="Normal 3 2 20 4 3 5 3" xfId="2284"/>
    <cellStyle name="Normal 3 2 20 4 3 5 3 2" xfId="4604"/>
    <cellStyle name="Normal 3 2 20 4 3 5 4" xfId="3057"/>
    <cellStyle name="Normal 3 2 20 4 3 6" xfId="902"/>
    <cellStyle name="Normal 3 2 20 4 3 6 2" xfId="3222"/>
    <cellStyle name="Normal 3 2 20 4 3 7" xfId="1675"/>
    <cellStyle name="Normal 3 2 20 4 3 7 2" xfId="3995"/>
    <cellStyle name="Normal 3 2 20 4 3 8" xfId="2448"/>
    <cellStyle name="Normal 3 2 20 4 4" xfId="200"/>
    <cellStyle name="Normal 3 2 20 4 4 2" xfId="978"/>
    <cellStyle name="Normal 3 2 20 4 4 2 2" xfId="3298"/>
    <cellStyle name="Normal 3 2 20 4 4 3" xfId="1751"/>
    <cellStyle name="Normal 3 2 20 4 4 3 2" xfId="4071"/>
    <cellStyle name="Normal 3 2 20 4 4 4" xfId="2524"/>
    <cellStyle name="Normal 3 2 20 4 5" xfId="356"/>
    <cellStyle name="Normal 3 2 20 4 5 2" xfId="1130"/>
    <cellStyle name="Normal 3 2 20 4 5 2 2" xfId="3450"/>
    <cellStyle name="Normal 3 2 20 4 5 3" xfId="1903"/>
    <cellStyle name="Normal 3 2 20 4 5 3 2" xfId="4223"/>
    <cellStyle name="Normal 3 2 20 4 5 4" xfId="2676"/>
    <cellStyle name="Normal 3 2 20 4 6" xfId="508"/>
    <cellStyle name="Normal 3 2 20 4 6 2" xfId="1282"/>
    <cellStyle name="Normal 3 2 20 4 6 2 2" xfId="3602"/>
    <cellStyle name="Normal 3 2 20 4 6 3" xfId="2055"/>
    <cellStyle name="Normal 3 2 20 4 6 3 2" xfId="4375"/>
    <cellStyle name="Normal 3 2 20 4 6 4" xfId="2828"/>
    <cellStyle name="Normal 3 2 20 4 7" xfId="661"/>
    <cellStyle name="Normal 3 2 20 4 7 2" xfId="1435"/>
    <cellStyle name="Normal 3 2 20 4 7 2 2" xfId="3755"/>
    <cellStyle name="Normal 3 2 20 4 7 3" xfId="2208"/>
    <cellStyle name="Normal 3 2 20 4 7 3 2" xfId="4528"/>
    <cellStyle name="Normal 3 2 20 4 7 4" xfId="2981"/>
    <cellStyle name="Normal 3 2 20 4 8" xfId="826"/>
    <cellStyle name="Normal 3 2 20 4 8 2" xfId="3146"/>
    <cellStyle name="Normal 3 2 20 4 9" xfId="1599"/>
    <cellStyle name="Normal 3 2 20 4 9 2" xfId="3919"/>
    <cellStyle name="Normal 3 2 20 5" xfId="80"/>
    <cellStyle name="Normal 3 2 20 5 2" xfId="157"/>
    <cellStyle name="Normal 3 2 20 5 2 2" xfId="309"/>
    <cellStyle name="Normal 3 2 20 5 2 2 2" xfId="1087"/>
    <cellStyle name="Normal 3 2 20 5 2 2 2 2" xfId="3407"/>
    <cellStyle name="Normal 3 2 20 5 2 2 3" xfId="1860"/>
    <cellStyle name="Normal 3 2 20 5 2 2 3 2" xfId="4180"/>
    <cellStyle name="Normal 3 2 20 5 2 2 4" xfId="2633"/>
    <cellStyle name="Normal 3 2 20 5 2 3" xfId="465"/>
    <cellStyle name="Normal 3 2 20 5 2 3 2" xfId="1239"/>
    <cellStyle name="Normal 3 2 20 5 2 3 2 2" xfId="3559"/>
    <cellStyle name="Normal 3 2 20 5 2 3 3" xfId="2012"/>
    <cellStyle name="Normal 3 2 20 5 2 3 3 2" xfId="4332"/>
    <cellStyle name="Normal 3 2 20 5 2 3 4" xfId="2785"/>
    <cellStyle name="Normal 3 2 20 5 2 4" xfId="617"/>
    <cellStyle name="Normal 3 2 20 5 2 4 2" xfId="1391"/>
    <cellStyle name="Normal 3 2 20 5 2 4 2 2" xfId="3711"/>
    <cellStyle name="Normal 3 2 20 5 2 4 3" xfId="2164"/>
    <cellStyle name="Normal 3 2 20 5 2 4 3 2" xfId="4484"/>
    <cellStyle name="Normal 3 2 20 5 2 4 4" xfId="2937"/>
    <cellStyle name="Normal 3 2 20 5 2 5" xfId="770"/>
    <cellStyle name="Normal 3 2 20 5 2 5 2" xfId="1544"/>
    <cellStyle name="Normal 3 2 20 5 2 5 2 2" xfId="3864"/>
    <cellStyle name="Normal 3 2 20 5 2 5 3" xfId="2317"/>
    <cellStyle name="Normal 3 2 20 5 2 5 3 2" xfId="4637"/>
    <cellStyle name="Normal 3 2 20 5 2 5 4" xfId="3090"/>
    <cellStyle name="Normal 3 2 20 5 2 6" xfId="935"/>
    <cellStyle name="Normal 3 2 20 5 2 6 2" xfId="3255"/>
    <cellStyle name="Normal 3 2 20 5 2 7" xfId="1708"/>
    <cellStyle name="Normal 3 2 20 5 2 7 2" xfId="4028"/>
    <cellStyle name="Normal 3 2 20 5 2 8" xfId="2481"/>
    <cellStyle name="Normal 3 2 20 5 3" xfId="233"/>
    <cellStyle name="Normal 3 2 20 5 3 2" xfId="1011"/>
    <cellStyle name="Normal 3 2 20 5 3 2 2" xfId="3331"/>
    <cellStyle name="Normal 3 2 20 5 3 3" xfId="1784"/>
    <cellStyle name="Normal 3 2 20 5 3 3 2" xfId="4104"/>
    <cellStyle name="Normal 3 2 20 5 3 4" xfId="2557"/>
    <cellStyle name="Normal 3 2 20 5 4" xfId="389"/>
    <cellStyle name="Normal 3 2 20 5 4 2" xfId="1163"/>
    <cellStyle name="Normal 3 2 20 5 4 2 2" xfId="3483"/>
    <cellStyle name="Normal 3 2 20 5 4 3" xfId="1936"/>
    <cellStyle name="Normal 3 2 20 5 4 3 2" xfId="4256"/>
    <cellStyle name="Normal 3 2 20 5 4 4" xfId="2709"/>
    <cellStyle name="Normal 3 2 20 5 5" xfId="541"/>
    <cellStyle name="Normal 3 2 20 5 5 2" xfId="1315"/>
    <cellStyle name="Normal 3 2 20 5 5 2 2" xfId="3635"/>
    <cellStyle name="Normal 3 2 20 5 5 3" xfId="2088"/>
    <cellStyle name="Normal 3 2 20 5 5 3 2" xfId="4408"/>
    <cellStyle name="Normal 3 2 20 5 5 4" xfId="2861"/>
    <cellStyle name="Normal 3 2 20 5 6" xfId="694"/>
    <cellStyle name="Normal 3 2 20 5 6 2" xfId="1468"/>
    <cellStyle name="Normal 3 2 20 5 6 2 2" xfId="3788"/>
    <cellStyle name="Normal 3 2 20 5 6 3" xfId="2241"/>
    <cellStyle name="Normal 3 2 20 5 6 3 2" xfId="4561"/>
    <cellStyle name="Normal 3 2 20 5 6 4" xfId="3014"/>
    <cellStyle name="Normal 3 2 20 5 7" xfId="859"/>
    <cellStyle name="Normal 3 2 20 5 7 2" xfId="3179"/>
    <cellStyle name="Normal 3 2 20 5 8" xfId="1632"/>
    <cellStyle name="Normal 3 2 20 5 8 2" xfId="3952"/>
    <cellStyle name="Normal 3 2 20 5 9" xfId="2405"/>
    <cellStyle name="Normal 3 2 20 6" xfId="119"/>
    <cellStyle name="Normal 3 2 20 6 2" xfId="271"/>
    <cellStyle name="Normal 3 2 20 6 2 2" xfId="1049"/>
    <cellStyle name="Normal 3 2 20 6 2 2 2" xfId="3369"/>
    <cellStyle name="Normal 3 2 20 6 2 3" xfId="1822"/>
    <cellStyle name="Normal 3 2 20 6 2 3 2" xfId="4142"/>
    <cellStyle name="Normal 3 2 20 6 2 4" xfId="2595"/>
    <cellStyle name="Normal 3 2 20 6 3" xfId="427"/>
    <cellStyle name="Normal 3 2 20 6 3 2" xfId="1201"/>
    <cellStyle name="Normal 3 2 20 6 3 2 2" xfId="3521"/>
    <cellStyle name="Normal 3 2 20 6 3 3" xfId="1974"/>
    <cellStyle name="Normal 3 2 20 6 3 3 2" xfId="4294"/>
    <cellStyle name="Normal 3 2 20 6 3 4" xfId="2747"/>
    <cellStyle name="Normal 3 2 20 6 4" xfId="579"/>
    <cellStyle name="Normal 3 2 20 6 4 2" xfId="1353"/>
    <cellStyle name="Normal 3 2 20 6 4 2 2" xfId="3673"/>
    <cellStyle name="Normal 3 2 20 6 4 3" xfId="2126"/>
    <cellStyle name="Normal 3 2 20 6 4 3 2" xfId="4446"/>
    <cellStyle name="Normal 3 2 20 6 4 4" xfId="2899"/>
    <cellStyle name="Normal 3 2 20 6 5" xfId="732"/>
    <cellStyle name="Normal 3 2 20 6 5 2" xfId="1506"/>
    <cellStyle name="Normal 3 2 20 6 5 2 2" xfId="3826"/>
    <cellStyle name="Normal 3 2 20 6 5 3" xfId="2279"/>
    <cellStyle name="Normal 3 2 20 6 5 3 2" xfId="4599"/>
    <cellStyle name="Normal 3 2 20 6 5 4" xfId="3052"/>
    <cellStyle name="Normal 3 2 20 6 6" xfId="897"/>
    <cellStyle name="Normal 3 2 20 6 6 2" xfId="3217"/>
    <cellStyle name="Normal 3 2 20 6 7" xfId="1670"/>
    <cellStyle name="Normal 3 2 20 6 7 2" xfId="3990"/>
    <cellStyle name="Normal 3 2 20 6 8" xfId="2443"/>
    <cellStyle name="Normal 3 2 20 7" xfId="195"/>
    <cellStyle name="Normal 3 2 20 7 2" xfId="973"/>
    <cellStyle name="Normal 3 2 20 7 2 2" xfId="3293"/>
    <cellStyle name="Normal 3 2 20 7 3" xfId="1746"/>
    <cellStyle name="Normal 3 2 20 7 3 2" xfId="4066"/>
    <cellStyle name="Normal 3 2 20 7 4" xfId="2519"/>
    <cellStyle name="Normal 3 2 20 8" xfId="351"/>
    <cellStyle name="Normal 3 2 20 8 2" xfId="1125"/>
    <cellStyle name="Normal 3 2 20 8 2 2" xfId="3445"/>
    <cellStyle name="Normal 3 2 20 8 3" xfId="1898"/>
    <cellStyle name="Normal 3 2 20 8 3 2" xfId="4218"/>
    <cellStyle name="Normal 3 2 20 8 4" xfId="2671"/>
    <cellStyle name="Normal 3 2 20 9" xfId="503"/>
    <cellStyle name="Normal 3 2 20 9 2" xfId="1277"/>
    <cellStyle name="Normal 3 2 20 9 2 2" xfId="3597"/>
    <cellStyle name="Normal 3 2 20 9 3" xfId="2050"/>
    <cellStyle name="Normal 3 2 20 9 3 2" xfId="4370"/>
    <cellStyle name="Normal 3 2 20 9 4" xfId="2823"/>
    <cellStyle name="Normal 3 2 3" xfId="40"/>
    <cellStyle name="Normal 3 2 3 10" xfId="827"/>
    <cellStyle name="Normal 3 2 3 10 2" xfId="3147"/>
    <cellStyle name="Normal 3 2 3 11" xfId="1600"/>
    <cellStyle name="Normal 3 2 3 11 2" xfId="3920"/>
    <cellStyle name="Normal 3 2 3 12" xfId="2373"/>
    <cellStyle name="Normal 3 2 3 2" xfId="41"/>
    <cellStyle name="Normal 3 2 3 2 10" xfId="1601"/>
    <cellStyle name="Normal 3 2 3 2 10 2" xfId="3921"/>
    <cellStyle name="Normal 3 2 3 2 11" xfId="2374"/>
    <cellStyle name="Normal 3 2 3 2 2" xfId="87"/>
    <cellStyle name="Normal 3 2 3 2 2 2" xfId="164"/>
    <cellStyle name="Normal 3 2 3 2 2 2 2" xfId="316"/>
    <cellStyle name="Normal 3 2 3 2 2 2 2 2" xfId="1094"/>
    <cellStyle name="Normal 3 2 3 2 2 2 2 2 2" xfId="3414"/>
    <cellStyle name="Normal 3 2 3 2 2 2 2 3" xfId="1867"/>
    <cellStyle name="Normal 3 2 3 2 2 2 2 3 2" xfId="4187"/>
    <cellStyle name="Normal 3 2 3 2 2 2 2 4" xfId="2640"/>
    <cellStyle name="Normal 3 2 3 2 2 2 3" xfId="472"/>
    <cellStyle name="Normal 3 2 3 2 2 2 3 2" xfId="1246"/>
    <cellStyle name="Normal 3 2 3 2 2 2 3 2 2" xfId="3566"/>
    <cellStyle name="Normal 3 2 3 2 2 2 3 3" xfId="2019"/>
    <cellStyle name="Normal 3 2 3 2 2 2 3 3 2" xfId="4339"/>
    <cellStyle name="Normal 3 2 3 2 2 2 3 4" xfId="2792"/>
    <cellStyle name="Normal 3 2 3 2 2 2 4" xfId="624"/>
    <cellStyle name="Normal 3 2 3 2 2 2 4 2" xfId="1398"/>
    <cellStyle name="Normal 3 2 3 2 2 2 4 2 2" xfId="3718"/>
    <cellStyle name="Normal 3 2 3 2 2 2 4 3" xfId="2171"/>
    <cellStyle name="Normal 3 2 3 2 2 2 4 3 2" xfId="4491"/>
    <cellStyle name="Normal 3 2 3 2 2 2 4 4" xfId="2944"/>
    <cellStyle name="Normal 3 2 3 2 2 2 5" xfId="777"/>
    <cellStyle name="Normal 3 2 3 2 2 2 5 2" xfId="1551"/>
    <cellStyle name="Normal 3 2 3 2 2 2 5 2 2" xfId="3871"/>
    <cellStyle name="Normal 3 2 3 2 2 2 5 3" xfId="2324"/>
    <cellStyle name="Normal 3 2 3 2 2 2 5 3 2" xfId="4644"/>
    <cellStyle name="Normal 3 2 3 2 2 2 5 4" xfId="3097"/>
    <cellStyle name="Normal 3 2 3 2 2 2 6" xfId="942"/>
    <cellStyle name="Normal 3 2 3 2 2 2 6 2" xfId="3262"/>
    <cellStyle name="Normal 3 2 3 2 2 2 7" xfId="1715"/>
    <cellStyle name="Normal 3 2 3 2 2 2 7 2" xfId="4035"/>
    <cellStyle name="Normal 3 2 3 2 2 2 8" xfId="2488"/>
    <cellStyle name="Normal 3 2 3 2 2 3" xfId="240"/>
    <cellStyle name="Normal 3 2 3 2 2 3 2" xfId="1018"/>
    <cellStyle name="Normal 3 2 3 2 2 3 2 2" xfId="3338"/>
    <cellStyle name="Normal 3 2 3 2 2 3 3" xfId="1791"/>
    <cellStyle name="Normal 3 2 3 2 2 3 3 2" xfId="4111"/>
    <cellStyle name="Normal 3 2 3 2 2 3 4" xfId="2564"/>
    <cellStyle name="Normal 3 2 3 2 2 4" xfId="396"/>
    <cellStyle name="Normal 3 2 3 2 2 4 2" xfId="1170"/>
    <cellStyle name="Normal 3 2 3 2 2 4 2 2" xfId="3490"/>
    <cellStyle name="Normal 3 2 3 2 2 4 3" xfId="1943"/>
    <cellStyle name="Normal 3 2 3 2 2 4 3 2" xfId="4263"/>
    <cellStyle name="Normal 3 2 3 2 2 4 4" xfId="2716"/>
    <cellStyle name="Normal 3 2 3 2 2 5" xfId="548"/>
    <cellStyle name="Normal 3 2 3 2 2 5 2" xfId="1322"/>
    <cellStyle name="Normal 3 2 3 2 2 5 2 2" xfId="3642"/>
    <cellStyle name="Normal 3 2 3 2 2 5 3" xfId="2095"/>
    <cellStyle name="Normal 3 2 3 2 2 5 3 2" xfId="4415"/>
    <cellStyle name="Normal 3 2 3 2 2 5 4" xfId="2868"/>
    <cellStyle name="Normal 3 2 3 2 2 6" xfId="701"/>
    <cellStyle name="Normal 3 2 3 2 2 6 2" xfId="1475"/>
    <cellStyle name="Normal 3 2 3 2 2 6 2 2" xfId="3795"/>
    <cellStyle name="Normal 3 2 3 2 2 6 3" xfId="2248"/>
    <cellStyle name="Normal 3 2 3 2 2 6 3 2" xfId="4568"/>
    <cellStyle name="Normal 3 2 3 2 2 6 4" xfId="3021"/>
    <cellStyle name="Normal 3 2 3 2 2 7" xfId="866"/>
    <cellStyle name="Normal 3 2 3 2 2 7 2" xfId="3186"/>
    <cellStyle name="Normal 3 2 3 2 2 8" xfId="1639"/>
    <cellStyle name="Normal 3 2 3 2 2 8 2" xfId="3959"/>
    <cellStyle name="Normal 3 2 3 2 2 9" xfId="2412"/>
    <cellStyle name="Normal 3 2 3 2 3" xfId="104"/>
    <cellStyle name="Normal 3 2 3 2 3 2" xfId="180"/>
    <cellStyle name="Normal 3 2 3 2 3 2 2" xfId="332"/>
    <cellStyle name="Normal 3 2 3 2 3 2 2 2" xfId="1110"/>
    <cellStyle name="Normal 3 2 3 2 3 2 2 2 2" xfId="3430"/>
    <cellStyle name="Normal 3 2 3 2 3 2 2 3" xfId="1883"/>
    <cellStyle name="Normal 3 2 3 2 3 2 2 3 2" xfId="4203"/>
    <cellStyle name="Normal 3 2 3 2 3 2 2 4" xfId="2656"/>
    <cellStyle name="Normal 3 2 3 2 3 2 3" xfId="488"/>
    <cellStyle name="Normal 3 2 3 2 3 2 3 2" xfId="1262"/>
    <cellStyle name="Normal 3 2 3 2 3 2 3 2 2" xfId="3582"/>
    <cellStyle name="Normal 3 2 3 2 3 2 3 3" xfId="2035"/>
    <cellStyle name="Normal 3 2 3 2 3 2 3 3 2" xfId="4355"/>
    <cellStyle name="Normal 3 2 3 2 3 2 3 4" xfId="2808"/>
    <cellStyle name="Normal 3 2 3 2 3 2 4" xfId="640"/>
    <cellStyle name="Normal 3 2 3 2 3 2 4 2" xfId="1414"/>
    <cellStyle name="Normal 3 2 3 2 3 2 4 2 2" xfId="3734"/>
    <cellStyle name="Normal 3 2 3 2 3 2 4 3" xfId="2187"/>
    <cellStyle name="Normal 3 2 3 2 3 2 4 3 2" xfId="4507"/>
    <cellStyle name="Normal 3 2 3 2 3 2 4 4" xfId="2960"/>
    <cellStyle name="Normal 3 2 3 2 3 2 5" xfId="793"/>
    <cellStyle name="Normal 3 2 3 2 3 2 5 2" xfId="1567"/>
    <cellStyle name="Normal 3 2 3 2 3 2 5 2 2" xfId="3887"/>
    <cellStyle name="Normal 3 2 3 2 3 2 5 3" xfId="2340"/>
    <cellStyle name="Normal 3 2 3 2 3 2 5 3 2" xfId="4660"/>
    <cellStyle name="Normal 3 2 3 2 3 2 5 4" xfId="3113"/>
    <cellStyle name="Normal 3 2 3 2 3 2 6" xfId="958"/>
    <cellStyle name="Normal 3 2 3 2 3 2 6 2" xfId="3278"/>
    <cellStyle name="Normal 3 2 3 2 3 2 7" xfId="1731"/>
    <cellStyle name="Normal 3 2 3 2 3 2 7 2" xfId="4051"/>
    <cellStyle name="Normal 3 2 3 2 3 2 8" xfId="2504"/>
    <cellStyle name="Normal 3 2 3 2 3 3" xfId="256"/>
    <cellStyle name="Normal 3 2 3 2 3 3 2" xfId="1034"/>
    <cellStyle name="Normal 3 2 3 2 3 3 2 2" xfId="3354"/>
    <cellStyle name="Normal 3 2 3 2 3 3 3" xfId="1807"/>
    <cellStyle name="Normal 3 2 3 2 3 3 3 2" xfId="4127"/>
    <cellStyle name="Normal 3 2 3 2 3 3 4" xfId="2580"/>
    <cellStyle name="Normal 3 2 3 2 3 4" xfId="412"/>
    <cellStyle name="Normal 3 2 3 2 3 4 2" xfId="1186"/>
    <cellStyle name="Normal 3 2 3 2 3 4 2 2" xfId="3506"/>
    <cellStyle name="Normal 3 2 3 2 3 4 3" xfId="1959"/>
    <cellStyle name="Normal 3 2 3 2 3 4 3 2" xfId="4279"/>
    <cellStyle name="Normal 3 2 3 2 3 4 4" xfId="2732"/>
    <cellStyle name="Normal 3 2 3 2 3 5" xfId="564"/>
    <cellStyle name="Normal 3 2 3 2 3 5 2" xfId="1338"/>
    <cellStyle name="Normal 3 2 3 2 3 5 2 2" xfId="3658"/>
    <cellStyle name="Normal 3 2 3 2 3 5 3" xfId="2111"/>
    <cellStyle name="Normal 3 2 3 2 3 5 3 2" xfId="4431"/>
    <cellStyle name="Normal 3 2 3 2 3 5 4" xfId="2884"/>
    <cellStyle name="Normal 3 2 3 2 3 6" xfId="717"/>
    <cellStyle name="Normal 3 2 3 2 3 6 2" xfId="1491"/>
    <cellStyle name="Normal 3 2 3 2 3 6 2 2" xfId="3811"/>
    <cellStyle name="Normal 3 2 3 2 3 6 3" xfId="2264"/>
    <cellStyle name="Normal 3 2 3 2 3 6 3 2" xfId="4584"/>
    <cellStyle name="Normal 3 2 3 2 3 6 4" xfId="3037"/>
    <cellStyle name="Normal 3 2 3 2 3 7" xfId="882"/>
    <cellStyle name="Normal 3 2 3 2 3 7 2" xfId="3202"/>
    <cellStyle name="Normal 3 2 3 2 3 8" xfId="1655"/>
    <cellStyle name="Normal 3 2 3 2 3 8 2" xfId="3975"/>
    <cellStyle name="Normal 3 2 3 2 3 9" xfId="2428"/>
    <cellStyle name="Normal 3 2 3 2 4" xfId="126"/>
    <cellStyle name="Normal 3 2 3 2 4 2" xfId="278"/>
    <cellStyle name="Normal 3 2 3 2 4 2 2" xfId="1056"/>
    <cellStyle name="Normal 3 2 3 2 4 2 2 2" xfId="3376"/>
    <cellStyle name="Normal 3 2 3 2 4 2 3" xfId="1829"/>
    <cellStyle name="Normal 3 2 3 2 4 2 3 2" xfId="4149"/>
    <cellStyle name="Normal 3 2 3 2 4 2 4" xfId="2602"/>
    <cellStyle name="Normal 3 2 3 2 4 3" xfId="434"/>
    <cellStyle name="Normal 3 2 3 2 4 3 2" xfId="1208"/>
    <cellStyle name="Normal 3 2 3 2 4 3 2 2" xfId="3528"/>
    <cellStyle name="Normal 3 2 3 2 4 3 3" xfId="1981"/>
    <cellStyle name="Normal 3 2 3 2 4 3 3 2" xfId="4301"/>
    <cellStyle name="Normal 3 2 3 2 4 3 4" xfId="2754"/>
    <cellStyle name="Normal 3 2 3 2 4 4" xfId="586"/>
    <cellStyle name="Normal 3 2 3 2 4 4 2" xfId="1360"/>
    <cellStyle name="Normal 3 2 3 2 4 4 2 2" xfId="3680"/>
    <cellStyle name="Normal 3 2 3 2 4 4 3" xfId="2133"/>
    <cellStyle name="Normal 3 2 3 2 4 4 3 2" xfId="4453"/>
    <cellStyle name="Normal 3 2 3 2 4 4 4" xfId="2906"/>
    <cellStyle name="Normal 3 2 3 2 4 5" xfId="739"/>
    <cellStyle name="Normal 3 2 3 2 4 5 2" xfId="1513"/>
    <cellStyle name="Normal 3 2 3 2 4 5 2 2" xfId="3833"/>
    <cellStyle name="Normal 3 2 3 2 4 5 3" xfId="2286"/>
    <cellStyle name="Normal 3 2 3 2 4 5 3 2" xfId="4606"/>
    <cellStyle name="Normal 3 2 3 2 4 5 4" xfId="3059"/>
    <cellStyle name="Normal 3 2 3 2 4 6" xfId="904"/>
    <cellStyle name="Normal 3 2 3 2 4 6 2" xfId="3224"/>
    <cellStyle name="Normal 3 2 3 2 4 7" xfId="1677"/>
    <cellStyle name="Normal 3 2 3 2 4 7 2" xfId="3997"/>
    <cellStyle name="Normal 3 2 3 2 4 8" xfId="2450"/>
    <cellStyle name="Normal 3 2 3 2 5" xfId="202"/>
    <cellStyle name="Normal 3 2 3 2 5 2" xfId="980"/>
    <cellStyle name="Normal 3 2 3 2 5 2 2" xfId="3300"/>
    <cellStyle name="Normal 3 2 3 2 5 3" xfId="1753"/>
    <cellStyle name="Normal 3 2 3 2 5 3 2" xfId="4073"/>
    <cellStyle name="Normal 3 2 3 2 5 4" xfId="2526"/>
    <cellStyle name="Normal 3 2 3 2 6" xfId="358"/>
    <cellStyle name="Normal 3 2 3 2 6 2" xfId="1132"/>
    <cellStyle name="Normal 3 2 3 2 6 2 2" xfId="3452"/>
    <cellStyle name="Normal 3 2 3 2 6 3" xfId="1905"/>
    <cellStyle name="Normal 3 2 3 2 6 3 2" xfId="4225"/>
    <cellStyle name="Normal 3 2 3 2 6 4" xfId="2678"/>
    <cellStyle name="Normal 3 2 3 2 7" xfId="510"/>
    <cellStyle name="Normal 3 2 3 2 7 2" xfId="1284"/>
    <cellStyle name="Normal 3 2 3 2 7 2 2" xfId="3604"/>
    <cellStyle name="Normal 3 2 3 2 7 3" xfId="2057"/>
    <cellStyle name="Normal 3 2 3 2 7 3 2" xfId="4377"/>
    <cellStyle name="Normal 3 2 3 2 7 4" xfId="2830"/>
    <cellStyle name="Normal 3 2 3 2 8" xfId="663"/>
    <cellStyle name="Normal 3 2 3 2 8 2" xfId="1437"/>
    <cellStyle name="Normal 3 2 3 2 8 2 2" xfId="3757"/>
    <cellStyle name="Normal 3 2 3 2 8 3" xfId="2210"/>
    <cellStyle name="Normal 3 2 3 2 8 3 2" xfId="4530"/>
    <cellStyle name="Normal 3 2 3 2 8 4" xfId="2983"/>
    <cellStyle name="Normal 3 2 3 2 9" xfId="828"/>
    <cellStyle name="Normal 3 2 3 2 9 2" xfId="3148"/>
    <cellStyle name="Normal 3 2 3 3" xfId="42"/>
    <cellStyle name="Normal 3 2 3 3 10" xfId="2375"/>
    <cellStyle name="Normal 3 2 3 3 2" xfId="88"/>
    <cellStyle name="Normal 3 2 3 3 2 2" xfId="165"/>
    <cellStyle name="Normal 3 2 3 3 2 2 2" xfId="317"/>
    <cellStyle name="Normal 3 2 3 3 2 2 2 2" xfId="1095"/>
    <cellStyle name="Normal 3 2 3 3 2 2 2 2 2" xfId="3415"/>
    <cellStyle name="Normal 3 2 3 3 2 2 2 3" xfId="1868"/>
    <cellStyle name="Normal 3 2 3 3 2 2 2 3 2" xfId="4188"/>
    <cellStyle name="Normal 3 2 3 3 2 2 2 4" xfId="2641"/>
    <cellStyle name="Normal 3 2 3 3 2 2 3" xfId="473"/>
    <cellStyle name="Normal 3 2 3 3 2 2 3 2" xfId="1247"/>
    <cellStyle name="Normal 3 2 3 3 2 2 3 2 2" xfId="3567"/>
    <cellStyle name="Normal 3 2 3 3 2 2 3 3" xfId="2020"/>
    <cellStyle name="Normal 3 2 3 3 2 2 3 3 2" xfId="4340"/>
    <cellStyle name="Normal 3 2 3 3 2 2 3 4" xfId="2793"/>
    <cellStyle name="Normal 3 2 3 3 2 2 4" xfId="625"/>
    <cellStyle name="Normal 3 2 3 3 2 2 4 2" xfId="1399"/>
    <cellStyle name="Normal 3 2 3 3 2 2 4 2 2" xfId="3719"/>
    <cellStyle name="Normal 3 2 3 3 2 2 4 3" xfId="2172"/>
    <cellStyle name="Normal 3 2 3 3 2 2 4 3 2" xfId="4492"/>
    <cellStyle name="Normal 3 2 3 3 2 2 4 4" xfId="2945"/>
    <cellStyle name="Normal 3 2 3 3 2 2 5" xfId="778"/>
    <cellStyle name="Normal 3 2 3 3 2 2 5 2" xfId="1552"/>
    <cellStyle name="Normal 3 2 3 3 2 2 5 2 2" xfId="3872"/>
    <cellStyle name="Normal 3 2 3 3 2 2 5 3" xfId="2325"/>
    <cellStyle name="Normal 3 2 3 3 2 2 5 3 2" xfId="4645"/>
    <cellStyle name="Normal 3 2 3 3 2 2 5 4" xfId="3098"/>
    <cellStyle name="Normal 3 2 3 3 2 2 6" xfId="943"/>
    <cellStyle name="Normal 3 2 3 3 2 2 6 2" xfId="3263"/>
    <cellStyle name="Normal 3 2 3 3 2 2 7" xfId="1716"/>
    <cellStyle name="Normal 3 2 3 3 2 2 7 2" xfId="4036"/>
    <cellStyle name="Normal 3 2 3 3 2 2 8" xfId="2489"/>
    <cellStyle name="Normal 3 2 3 3 2 3" xfId="241"/>
    <cellStyle name="Normal 3 2 3 3 2 3 2" xfId="1019"/>
    <cellStyle name="Normal 3 2 3 3 2 3 2 2" xfId="3339"/>
    <cellStyle name="Normal 3 2 3 3 2 3 3" xfId="1792"/>
    <cellStyle name="Normal 3 2 3 3 2 3 3 2" xfId="4112"/>
    <cellStyle name="Normal 3 2 3 3 2 3 4" xfId="2565"/>
    <cellStyle name="Normal 3 2 3 3 2 4" xfId="397"/>
    <cellStyle name="Normal 3 2 3 3 2 4 2" xfId="1171"/>
    <cellStyle name="Normal 3 2 3 3 2 4 2 2" xfId="3491"/>
    <cellStyle name="Normal 3 2 3 3 2 4 3" xfId="1944"/>
    <cellStyle name="Normal 3 2 3 3 2 4 3 2" xfId="4264"/>
    <cellStyle name="Normal 3 2 3 3 2 4 4" xfId="2717"/>
    <cellStyle name="Normal 3 2 3 3 2 5" xfId="549"/>
    <cellStyle name="Normal 3 2 3 3 2 5 2" xfId="1323"/>
    <cellStyle name="Normal 3 2 3 3 2 5 2 2" xfId="3643"/>
    <cellStyle name="Normal 3 2 3 3 2 5 3" xfId="2096"/>
    <cellStyle name="Normal 3 2 3 3 2 5 3 2" xfId="4416"/>
    <cellStyle name="Normal 3 2 3 3 2 5 4" xfId="2869"/>
    <cellStyle name="Normal 3 2 3 3 2 6" xfId="702"/>
    <cellStyle name="Normal 3 2 3 3 2 6 2" xfId="1476"/>
    <cellStyle name="Normal 3 2 3 3 2 6 2 2" xfId="3796"/>
    <cellStyle name="Normal 3 2 3 3 2 6 3" xfId="2249"/>
    <cellStyle name="Normal 3 2 3 3 2 6 3 2" xfId="4569"/>
    <cellStyle name="Normal 3 2 3 3 2 6 4" xfId="3022"/>
    <cellStyle name="Normal 3 2 3 3 2 7" xfId="867"/>
    <cellStyle name="Normal 3 2 3 3 2 7 2" xfId="3187"/>
    <cellStyle name="Normal 3 2 3 3 2 8" xfId="1640"/>
    <cellStyle name="Normal 3 2 3 3 2 8 2" xfId="3960"/>
    <cellStyle name="Normal 3 2 3 3 2 9" xfId="2413"/>
    <cellStyle name="Normal 3 2 3 3 3" xfId="127"/>
    <cellStyle name="Normal 3 2 3 3 3 2" xfId="279"/>
    <cellStyle name="Normal 3 2 3 3 3 2 2" xfId="1057"/>
    <cellStyle name="Normal 3 2 3 3 3 2 2 2" xfId="3377"/>
    <cellStyle name="Normal 3 2 3 3 3 2 3" xfId="1830"/>
    <cellStyle name="Normal 3 2 3 3 3 2 3 2" xfId="4150"/>
    <cellStyle name="Normal 3 2 3 3 3 2 4" xfId="2603"/>
    <cellStyle name="Normal 3 2 3 3 3 3" xfId="435"/>
    <cellStyle name="Normal 3 2 3 3 3 3 2" xfId="1209"/>
    <cellStyle name="Normal 3 2 3 3 3 3 2 2" xfId="3529"/>
    <cellStyle name="Normal 3 2 3 3 3 3 3" xfId="1982"/>
    <cellStyle name="Normal 3 2 3 3 3 3 3 2" xfId="4302"/>
    <cellStyle name="Normal 3 2 3 3 3 3 4" xfId="2755"/>
    <cellStyle name="Normal 3 2 3 3 3 4" xfId="587"/>
    <cellStyle name="Normal 3 2 3 3 3 4 2" xfId="1361"/>
    <cellStyle name="Normal 3 2 3 3 3 4 2 2" xfId="3681"/>
    <cellStyle name="Normal 3 2 3 3 3 4 3" xfId="2134"/>
    <cellStyle name="Normal 3 2 3 3 3 4 3 2" xfId="4454"/>
    <cellStyle name="Normal 3 2 3 3 3 4 4" xfId="2907"/>
    <cellStyle name="Normal 3 2 3 3 3 5" xfId="740"/>
    <cellStyle name="Normal 3 2 3 3 3 5 2" xfId="1514"/>
    <cellStyle name="Normal 3 2 3 3 3 5 2 2" xfId="3834"/>
    <cellStyle name="Normal 3 2 3 3 3 5 3" xfId="2287"/>
    <cellStyle name="Normal 3 2 3 3 3 5 3 2" xfId="4607"/>
    <cellStyle name="Normal 3 2 3 3 3 5 4" xfId="3060"/>
    <cellStyle name="Normal 3 2 3 3 3 6" xfId="905"/>
    <cellStyle name="Normal 3 2 3 3 3 6 2" xfId="3225"/>
    <cellStyle name="Normal 3 2 3 3 3 7" xfId="1678"/>
    <cellStyle name="Normal 3 2 3 3 3 7 2" xfId="3998"/>
    <cellStyle name="Normal 3 2 3 3 3 8" xfId="2451"/>
    <cellStyle name="Normal 3 2 3 3 4" xfId="203"/>
    <cellStyle name="Normal 3 2 3 3 4 2" xfId="981"/>
    <cellStyle name="Normal 3 2 3 3 4 2 2" xfId="3301"/>
    <cellStyle name="Normal 3 2 3 3 4 3" xfId="1754"/>
    <cellStyle name="Normal 3 2 3 3 4 3 2" xfId="4074"/>
    <cellStyle name="Normal 3 2 3 3 4 4" xfId="2527"/>
    <cellStyle name="Normal 3 2 3 3 5" xfId="359"/>
    <cellStyle name="Normal 3 2 3 3 5 2" xfId="1133"/>
    <cellStyle name="Normal 3 2 3 3 5 2 2" xfId="3453"/>
    <cellStyle name="Normal 3 2 3 3 5 3" xfId="1906"/>
    <cellStyle name="Normal 3 2 3 3 5 3 2" xfId="4226"/>
    <cellStyle name="Normal 3 2 3 3 5 4" xfId="2679"/>
    <cellStyle name="Normal 3 2 3 3 6" xfId="511"/>
    <cellStyle name="Normal 3 2 3 3 6 2" xfId="1285"/>
    <cellStyle name="Normal 3 2 3 3 6 2 2" xfId="3605"/>
    <cellStyle name="Normal 3 2 3 3 6 3" xfId="2058"/>
    <cellStyle name="Normal 3 2 3 3 6 3 2" xfId="4378"/>
    <cellStyle name="Normal 3 2 3 3 6 4" xfId="2831"/>
    <cellStyle name="Normal 3 2 3 3 7" xfId="664"/>
    <cellStyle name="Normal 3 2 3 3 7 2" xfId="1438"/>
    <cellStyle name="Normal 3 2 3 3 7 2 2" xfId="3758"/>
    <cellStyle name="Normal 3 2 3 3 7 3" xfId="2211"/>
    <cellStyle name="Normal 3 2 3 3 7 3 2" xfId="4531"/>
    <cellStyle name="Normal 3 2 3 3 7 4" xfId="2984"/>
    <cellStyle name="Normal 3 2 3 3 8" xfId="829"/>
    <cellStyle name="Normal 3 2 3 3 8 2" xfId="3149"/>
    <cellStyle name="Normal 3 2 3 3 9" xfId="1602"/>
    <cellStyle name="Normal 3 2 3 3 9 2" xfId="3922"/>
    <cellStyle name="Normal 3 2 3 4" xfId="86"/>
    <cellStyle name="Normal 3 2 3 4 2" xfId="163"/>
    <cellStyle name="Normal 3 2 3 4 2 2" xfId="315"/>
    <cellStyle name="Normal 3 2 3 4 2 2 2" xfId="1093"/>
    <cellStyle name="Normal 3 2 3 4 2 2 2 2" xfId="3413"/>
    <cellStyle name="Normal 3 2 3 4 2 2 3" xfId="1866"/>
    <cellStyle name="Normal 3 2 3 4 2 2 3 2" xfId="4186"/>
    <cellStyle name="Normal 3 2 3 4 2 2 4" xfId="2639"/>
    <cellStyle name="Normal 3 2 3 4 2 3" xfId="471"/>
    <cellStyle name="Normal 3 2 3 4 2 3 2" xfId="1245"/>
    <cellStyle name="Normal 3 2 3 4 2 3 2 2" xfId="3565"/>
    <cellStyle name="Normal 3 2 3 4 2 3 3" xfId="2018"/>
    <cellStyle name="Normal 3 2 3 4 2 3 3 2" xfId="4338"/>
    <cellStyle name="Normal 3 2 3 4 2 3 4" xfId="2791"/>
    <cellStyle name="Normal 3 2 3 4 2 4" xfId="623"/>
    <cellStyle name="Normal 3 2 3 4 2 4 2" xfId="1397"/>
    <cellStyle name="Normal 3 2 3 4 2 4 2 2" xfId="3717"/>
    <cellStyle name="Normal 3 2 3 4 2 4 3" xfId="2170"/>
    <cellStyle name="Normal 3 2 3 4 2 4 3 2" xfId="4490"/>
    <cellStyle name="Normal 3 2 3 4 2 4 4" xfId="2943"/>
    <cellStyle name="Normal 3 2 3 4 2 5" xfId="776"/>
    <cellStyle name="Normal 3 2 3 4 2 5 2" xfId="1550"/>
    <cellStyle name="Normal 3 2 3 4 2 5 2 2" xfId="3870"/>
    <cellStyle name="Normal 3 2 3 4 2 5 3" xfId="2323"/>
    <cellStyle name="Normal 3 2 3 4 2 5 3 2" xfId="4643"/>
    <cellStyle name="Normal 3 2 3 4 2 5 4" xfId="3096"/>
    <cellStyle name="Normal 3 2 3 4 2 6" xfId="941"/>
    <cellStyle name="Normal 3 2 3 4 2 6 2" xfId="3261"/>
    <cellStyle name="Normal 3 2 3 4 2 7" xfId="1714"/>
    <cellStyle name="Normal 3 2 3 4 2 7 2" xfId="4034"/>
    <cellStyle name="Normal 3 2 3 4 2 8" xfId="2487"/>
    <cellStyle name="Normal 3 2 3 4 3" xfId="239"/>
    <cellStyle name="Normal 3 2 3 4 3 2" xfId="1017"/>
    <cellStyle name="Normal 3 2 3 4 3 2 2" xfId="3337"/>
    <cellStyle name="Normal 3 2 3 4 3 3" xfId="1790"/>
    <cellStyle name="Normal 3 2 3 4 3 3 2" xfId="4110"/>
    <cellStyle name="Normal 3 2 3 4 3 4" xfId="2563"/>
    <cellStyle name="Normal 3 2 3 4 4" xfId="395"/>
    <cellStyle name="Normal 3 2 3 4 4 2" xfId="1169"/>
    <cellStyle name="Normal 3 2 3 4 4 2 2" xfId="3489"/>
    <cellStyle name="Normal 3 2 3 4 4 3" xfId="1942"/>
    <cellStyle name="Normal 3 2 3 4 4 3 2" xfId="4262"/>
    <cellStyle name="Normal 3 2 3 4 4 4" xfId="2715"/>
    <cellStyle name="Normal 3 2 3 4 5" xfId="547"/>
    <cellStyle name="Normal 3 2 3 4 5 2" xfId="1321"/>
    <cellStyle name="Normal 3 2 3 4 5 2 2" xfId="3641"/>
    <cellStyle name="Normal 3 2 3 4 5 3" xfId="2094"/>
    <cellStyle name="Normal 3 2 3 4 5 3 2" xfId="4414"/>
    <cellStyle name="Normal 3 2 3 4 5 4" xfId="2867"/>
    <cellStyle name="Normal 3 2 3 4 6" xfId="700"/>
    <cellStyle name="Normal 3 2 3 4 6 2" xfId="1474"/>
    <cellStyle name="Normal 3 2 3 4 6 2 2" xfId="3794"/>
    <cellStyle name="Normal 3 2 3 4 6 3" xfId="2247"/>
    <cellStyle name="Normal 3 2 3 4 6 3 2" xfId="4567"/>
    <cellStyle name="Normal 3 2 3 4 6 4" xfId="3020"/>
    <cellStyle name="Normal 3 2 3 4 7" xfId="865"/>
    <cellStyle name="Normal 3 2 3 4 7 2" xfId="3185"/>
    <cellStyle name="Normal 3 2 3 4 8" xfId="1638"/>
    <cellStyle name="Normal 3 2 3 4 8 2" xfId="3958"/>
    <cellStyle name="Normal 3 2 3 4 9" xfId="2411"/>
    <cellStyle name="Normal 3 2 3 5" xfId="125"/>
    <cellStyle name="Normal 3 2 3 5 2" xfId="277"/>
    <cellStyle name="Normal 3 2 3 5 2 2" xfId="1055"/>
    <cellStyle name="Normal 3 2 3 5 2 2 2" xfId="3375"/>
    <cellStyle name="Normal 3 2 3 5 2 3" xfId="1828"/>
    <cellStyle name="Normal 3 2 3 5 2 3 2" xfId="4148"/>
    <cellStyle name="Normal 3 2 3 5 2 4" xfId="2601"/>
    <cellStyle name="Normal 3 2 3 5 3" xfId="433"/>
    <cellStyle name="Normal 3 2 3 5 3 2" xfId="1207"/>
    <cellStyle name="Normal 3 2 3 5 3 2 2" xfId="3527"/>
    <cellStyle name="Normal 3 2 3 5 3 3" xfId="1980"/>
    <cellStyle name="Normal 3 2 3 5 3 3 2" xfId="4300"/>
    <cellStyle name="Normal 3 2 3 5 3 4" xfId="2753"/>
    <cellStyle name="Normal 3 2 3 5 4" xfId="585"/>
    <cellStyle name="Normal 3 2 3 5 4 2" xfId="1359"/>
    <cellStyle name="Normal 3 2 3 5 4 2 2" xfId="3679"/>
    <cellStyle name="Normal 3 2 3 5 4 3" xfId="2132"/>
    <cellStyle name="Normal 3 2 3 5 4 3 2" xfId="4452"/>
    <cellStyle name="Normal 3 2 3 5 4 4" xfId="2905"/>
    <cellStyle name="Normal 3 2 3 5 5" xfId="738"/>
    <cellStyle name="Normal 3 2 3 5 5 2" xfId="1512"/>
    <cellStyle name="Normal 3 2 3 5 5 2 2" xfId="3832"/>
    <cellStyle name="Normal 3 2 3 5 5 3" xfId="2285"/>
    <cellStyle name="Normal 3 2 3 5 5 3 2" xfId="4605"/>
    <cellStyle name="Normal 3 2 3 5 5 4" xfId="3058"/>
    <cellStyle name="Normal 3 2 3 5 6" xfId="903"/>
    <cellStyle name="Normal 3 2 3 5 6 2" xfId="3223"/>
    <cellStyle name="Normal 3 2 3 5 7" xfId="1676"/>
    <cellStyle name="Normal 3 2 3 5 7 2" xfId="3996"/>
    <cellStyle name="Normal 3 2 3 5 8" xfId="2449"/>
    <cellStyle name="Normal 3 2 3 6" xfId="201"/>
    <cellStyle name="Normal 3 2 3 6 2" xfId="979"/>
    <cellStyle name="Normal 3 2 3 6 2 2" xfId="3299"/>
    <cellStyle name="Normal 3 2 3 6 3" xfId="1752"/>
    <cellStyle name="Normal 3 2 3 6 3 2" xfId="4072"/>
    <cellStyle name="Normal 3 2 3 6 4" xfId="2525"/>
    <cellStyle name="Normal 3 2 3 7" xfId="357"/>
    <cellStyle name="Normal 3 2 3 7 2" xfId="1131"/>
    <cellStyle name="Normal 3 2 3 7 2 2" xfId="3451"/>
    <cellStyle name="Normal 3 2 3 7 3" xfId="1904"/>
    <cellStyle name="Normal 3 2 3 7 3 2" xfId="4224"/>
    <cellStyle name="Normal 3 2 3 7 4" xfId="2677"/>
    <cellStyle name="Normal 3 2 3 8" xfId="509"/>
    <cellStyle name="Normal 3 2 3 8 2" xfId="1283"/>
    <cellStyle name="Normal 3 2 3 8 2 2" xfId="3603"/>
    <cellStyle name="Normal 3 2 3 8 3" xfId="2056"/>
    <cellStyle name="Normal 3 2 3 8 3 2" xfId="4376"/>
    <cellStyle name="Normal 3 2 3 8 4" xfId="2829"/>
    <cellStyle name="Normal 3 2 3 9" xfId="662"/>
    <cellStyle name="Normal 3 2 3 9 2" xfId="1436"/>
    <cellStyle name="Normal 3 2 3 9 2 2" xfId="3756"/>
    <cellStyle name="Normal 3 2 3 9 3" xfId="2209"/>
    <cellStyle name="Normal 3 2 3 9 3 2" xfId="4529"/>
    <cellStyle name="Normal 3 2 3 9 4" xfId="2982"/>
    <cellStyle name="Normal 3 2 4" xfId="43"/>
    <cellStyle name="Normal 3 2 4 10" xfId="830"/>
    <cellStyle name="Normal 3 2 4 10 2" xfId="3150"/>
    <cellStyle name="Normal 3 2 4 11" xfId="1603"/>
    <cellStyle name="Normal 3 2 4 11 2" xfId="3923"/>
    <cellStyle name="Normal 3 2 4 12" xfId="2376"/>
    <cellStyle name="Normal 3 2 4 2" xfId="44"/>
    <cellStyle name="Normal 3 2 4 2 10" xfId="2377"/>
    <cellStyle name="Normal 3 2 4 2 2" xfId="90"/>
    <cellStyle name="Normal 3 2 4 2 2 2" xfId="167"/>
    <cellStyle name="Normal 3 2 4 2 2 2 2" xfId="319"/>
    <cellStyle name="Normal 3 2 4 2 2 2 2 2" xfId="1097"/>
    <cellStyle name="Normal 3 2 4 2 2 2 2 2 2" xfId="3417"/>
    <cellStyle name="Normal 3 2 4 2 2 2 2 3" xfId="1870"/>
    <cellStyle name="Normal 3 2 4 2 2 2 2 3 2" xfId="4190"/>
    <cellStyle name="Normal 3 2 4 2 2 2 2 4" xfId="2643"/>
    <cellStyle name="Normal 3 2 4 2 2 2 3" xfId="475"/>
    <cellStyle name="Normal 3 2 4 2 2 2 3 2" xfId="1249"/>
    <cellStyle name="Normal 3 2 4 2 2 2 3 2 2" xfId="3569"/>
    <cellStyle name="Normal 3 2 4 2 2 2 3 3" xfId="2022"/>
    <cellStyle name="Normal 3 2 4 2 2 2 3 3 2" xfId="4342"/>
    <cellStyle name="Normal 3 2 4 2 2 2 3 4" xfId="2795"/>
    <cellStyle name="Normal 3 2 4 2 2 2 4" xfId="627"/>
    <cellStyle name="Normal 3 2 4 2 2 2 4 2" xfId="1401"/>
    <cellStyle name="Normal 3 2 4 2 2 2 4 2 2" xfId="3721"/>
    <cellStyle name="Normal 3 2 4 2 2 2 4 3" xfId="2174"/>
    <cellStyle name="Normal 3 2 4 2 2 2 4 3 2" xfId="4494"/>
    <cellStyle name="Normal 3 2 4 2 2 2 4 4" xfId="2947"/>
    <cellStyle name="Normal 3 2 4 2 2 2 5" xfId="780"/>
    <cellStyle name="Normal 3 2 4 2 2 2 5 2" xfId="1554"/>
    <cellStyle name="Normal 3 2 4 2 2 2 5 2 2" xfId="3874"/>
    <cellStyle name="Normal 3 2 4 2 2 2 5 3" xfId="2327"/>
    <cellStyle name="Normal 3 2 4 2 2 2 5 3 2" xfId="4647"/>
    <cellStyle name="Normal 3 2 4 2 2 2 5 4" xfId="3100"/>
    <cellStyle name="Normal 3 2 4 2 2 2 6" xfId="945"/>
    <cellStyle name="Normal 3 2 4 2 2 2 6 2" xfId="3265"/>
    <cellStyle name="Normal 3 2 4 2 2 2 7" xfId="1718"/>
    <cellStyle name="Normal 3 2 4 2 2 2 7 2" xfId="4038"/>
    <cellStyle name="Normal 3 2 4 2 2 2 8" xfId="2491"/>
    <cellStyle name="Normal 3 2 4 2 2 3" xfId="243"/>
    <cellStyle name="Normal 3 2 4 2 2 3 2" xfId="1021"/>
    <cellStyle name="Normal 3 2 4 2 2 3 2 2" xfId="3341"/>
    <cellStyle name="Normal 3 2 4 2 2 3 3" xfId="1794"/>
    <cellStyle name="Normal 3 2 4 2 2 3 3 2" xfId="4114"/>
    <cellStyle name="Normal 3 2 4 2 2 3 4" xfId="2567"/>
    <cellStyle name="Normal 3 2 4 2 2 4" xfId="399"/>
    <cellStyle name="Normal 3 2 4 2 2 4 2" xfId="1173"/>
    <cellStyle name="Normal 3 2 4 2 2 4 2 2" xfId="3493"/>
    <cellStyle name="Normal 3 2 4 2 2 4 3" xfId="1946"/>
    <cellStyle name="Normal 3 2 4 2 2 4 3 2" xfId="4266"/>
    <cellStyle name="Normal 3 2 4 2 2 4 4" xfId="2719"/>
    <cellStyle name="Normal 3 2 4 2 2 5" xfId="551"/>
    <cellStyle name="Normal 3 2 4 2 2 5 2" xfId="1325"/>
    <cellStyle name="Normal 3 2 4 2 2 5 2 2" xfId="3645"/>
    <cellStyle name="Normal 3 2 4 2 2 5 3" xfId="2098"/>
    <cellStyle name="Normal 3 2 4 2 2 5 3 2" xfId="4418"/>
    <cellStyle name="Normal 3 2 4 2 2 5 4" xfId="2871"/>
    <cellStyle name="Normal 3 2 4 2 2 6" xfId="704"/>
    <cellStyle name="Normal 3 2 4 2 2 6 2" xfId="1478"/>
    <cellStyle name="Normal 3 2 4 2 2 6 2 2" xfId="3798"/>
    <cellStyle name="Normal 3 2 4 2 2 6 3" xfId="2251"/>
    <cellStyle name="Normal 3 2 4 2 2 6 3 2" xfId="4571"/>
    <cellStyle name="Normal 3 2 4 2 2 6 4" xfId="3024"/>
    <cellStyle name="Normal 3 2 4 2 2 7" xfId="869"/>
    <cellStyle name="Normal 3 2 4 2 2 7 2" xfId="3189"/>
    <cellStyle name="Normal 3 2 4 2 2 8" xfId="1642"/>
    <cellStyle name="Normal 3 2 4 2 2 8 2" xfId="3962"/>
    <cellStyle name="Normal 3 2 4 2 2 9" xfId="2415"/>
    <cellStyle name="Normal 3 2 4 2 3" xfId="129"/>
    <cellStyle name="Normal 3 2 4 2 3 2" xfId="281"/>
    <cellStyle name="Normal 3 2 4 2 3 2 2" xfId="1059"/>
    <cellStyle name="Normal 3 2 4 2 3 2 2 2" xfId="3379"/>
    <cellStyle name="Normal 3 2 4 2 3 2 3" xfId="1832"/>
    <cellStyle name="Normal 3 2 4 2 3 2 3 2" xfId="4152"/>
    <cellStyle name="Normal 3 2 4 2 3 2 4" xfId="2605"/>
    <cellStyle name="Normal 3 2 4 2 3 3" xfId="437"/>
    <cellStyle name="Normal 3 2 4 2 3 3 2" xfId="1211"/>
    <cellStyle name="Normal 3 2 4 2 3 3 2 2" xfId="3531"/>
    <cellStyle name="Normal 3 2 4 2 3 3 3" xfId="1984"/>
    <cellStyle name="Normal 3 2 4 2 3 3 3 2" xfId="4304"/>
    <cellStyle name="Normal 3 2 4 2 3 3 4" xfId="2757"/>
    <cellStyle name="Normal 3 2 4 2 3 4" xfId="589"/>
    <cellStyle name="Normal 3 2 4 2 3 4 2" xfId="1363"/>
    <cellStyle name="Normal 3 2 4 2 3 4 2 2" xfId="3683"/>
    <cellStyle name="Normal 3 2 4 2 3 4 3" xfId="2136"/>
    <cellStyle name="Normal 3 2 4 2 3 4 3 2" xfId="4456"/>
    <cellStyle name="Normal 3 2 4 2 3 4 4" xfId="2909"/>
    <cellStyle name="Normal 3 2 4 2 3 5" xfId="742"/>
    <cellStyle name="Normal 3 2 4 2 3 5 2" xfId="1516"/>
    <cellStyle name="Normal 3 2 4 2 3 5 2 2" xfId="3836"/>
    <cellStyle name="Normal 3 2 4 2 3 5 3" xfId="2289"/>
    <cellStyle name="Normal 3 2 4 2 3 5 3 2" xfId="4609"/>
    <cellStyle name="Normal 3 2 4 2 3 5 4" xfId="3062"/>
    <cellStyle name="Normal 3 2 4 2 3 6" xfId="907"/>
    <cellStyle name="Normal 3 2 4 2 3 6 2" xfId="3227"/>
    <cellStyle name="Normal 3 2 4 2 3 7" xfId="1680"/>
    <cellStyle name="Normal 3 2 4 2 3 7 2" xfId="4000"/>
    <cellStyle name="Normal 3 2 4 2 3 8" xfId="2453"/>
    <cellStyle name="Normal 3 2 4 2 4" xfId="205"/>
    <cellStyle name="Normal 3 2 4 2 4 2" xfId="983"/>
    <cellStyle name="Normal 3 2 4 2 4 2 2" xfId="3303"/>
    <cellStyle name="Normal 3 2 4 2 4 3" xfId="1756"/>
    <cellStyle name="Normal 3 2 4 2 4 3 2" xfId="4076"/>
    <cellStyle name="Normal 3 2 4 2 4 4" xfId="2529"/>
    <cellStyle name="Normal 3 2 4 2 5" xfId="361"/>
    <cellStyle name="Normal 3 2 4 2 5 2" xfId="1135"/>
    <cellStyle name="Normal 3 2 4 2 5 2 2" xfId="3455"/>
    <cellStyle name="Normal 3 2 4 2 5 3" xfId="1908"/>
    <cellStyle name="Normal 3 2 4 2 5 3 2" xfId="4228"/>
    <cellStyle name="Normal 3 2 4 2 5 4" xfId="2681"/>
    <cellStyle name="Normal 3 2 4 2 6" xfId="513"/>
    <cellStyle name="Normal 3 2 4 2 6 2" xfId="1287"/>
    <cellStyle name="Normal 3 2 4 2 6 2 2" xfId="3607"/>
    <cellStyle name="Normal 3 2 4 2 6 3" xfId="2060"/>
    <cellStyle name="Normal 3 2 4 2 6 3 2" xfId="4380"/>
    <cellStyle name="Normal 3 2 4 2 6 4" xfId="2833"/>
    <cellStyle name="Normal 3 2 4 2 7" xfId="666"/>
    <cellStyle name="Normal 3 2 4 2 7 2" xfId="1440"/>
    <cellStyle name="Normal 3 2 4 2 7 2 2" xfId="3760"/>
    <cellStyle name="Normal 3 2 4 2 7 3" xfId="2213"/>
    <cellStyle name="Normal 3 2 4 2 7 3 2" xfId="4533"/>
    <cellStyle name="Normal 3 2 4 2 7 4" xfId="2986"/>
    <cellStyle name="Normal 3 2 4 2 8" xfId="831"/>
    <cellStyle name="Normal 3 2 4 2 8 2" xfId="3151"/>
    <cellStyle name="Normal 3 2 4 2 9" xfId="1604"/>
    <cellStyle name="Normal 3 2 4 2 9 2" xfId="3924"/>
    <cellStyle name="Normal 3 2 4 3" xfId="45"/>
    <cellStyle name="Normal 3 2 4 3 10" xfId="2378"/>
    <cellStyle name="Normal 3 2 4 3 2" xfId="91"/>
    <cellStyle name="Normal 3 2 4 3 2 2" xfId="168"/>
    <cellStyle name="Normal 3 2 4 3 2 2 2" xfId="320"/>
    <cellStyle name="Normal 3 2 4 3 2 2 2 2" xfId="1098"/>
    <cellStyle name="Normal 3 2 4 3 2 2 2 2 2" xfId="3418"/>
    <cellStyle name="Normal 3 2 4 3 2 2 2 3" xfId="1871"/>
    <cellStyle name="Normal 3 2 4 3 2 2 2 3 2" xfId="4191"/>
    <cellStyle name="Normal 3 2 4 3 2 2 2 4" xfId="2644"/>
    <cellStyle name="Normal 3 2 4 3 2 2 3" xfId="476"/>
    <cellStyle name="Normal 3 2 4 3 2 2 3 2" xfId="1250"/>
    <cellStyle name="Normal 3 2 4 3 2 2 3 2 2" xfId="3570"/>
    <cellStyle name="Normal 3 2 4 3 2 2 3 3" xfId="2023"/>
    <cellStyle name="Normal 3 2 4 3 2 2 3 3 2" xfId="4343"/>
    <cellStyle name="Normal 3 2 4 3 2 2 3 4" xfId="2796"/>
    <cellStyle name="Normal 3 2 4 3 2 2 4" xfId="628"/>
    <cellStyle name="Normal 3 2 4 3 2 2 4 2" xfId="1402"/>
    <cellStyle name="Normal 3 2 4 3 2 2 4 2 2" xfId="3722"/>
    <cellStyle name="Normal 3 2 4 3 2 2 4 3" xfId="2175"/>
    <cellStyle name="Normal 3 2 4 3 2 2 4 3 2" xfId="4495"/>
    <cellStyle name="Normal 3 2 4 3 2 2 4 4" xfId="2948"/>
    <cellStyle name="Normal 3 2 4 3 2 2 5" xfId="781"/>
    <cellStyle name="Normal 3 2 4 3 2 2 5 2" xfId="1555"/>
    <cellStyle name="Normal 3 2 4 3 2 2 5 2 2" xfId="3875"/>
    <cellStyle name="Normal 3 2 4 3 2 2 5 3" xfId="2328"/>
    <cellStyle name="Normal 3 2 4 3 2 2 5 3 2" xfId="4648"/>
    <cellStyle name="Normal 3 2 4 3 2 2 5 4" xfId="3101"/>
    <cellStyle name="Normal 3 2 4 3 2 2 6" xfId="946"/>
    <cellStyle name="Normal 3 2 4 3 2 2 6 2" xfId="3266"/>
    <cellStyle name="Normal 3 2 4 3 2 2 7" xfId="1719"/>
    <cellStyle name="Normal 3 2 4 3 2 2 7 2" xfId="4039"/>
    <cellStyle name="Normal 3 2 4 3 2 2 8" xfId="2492"/>
    <cellStyle name="Normal 3 2 4 3 2 3" xfId="244"/>
    <cellStyle name="Normal 3 2 4 3 2 3 2" xfId="1022"/>
    <cellStyle name="Normal 3 2 4 3 2 3 2 2" xfId="3342"/>
    <cellStyle name="Normal 3 2 4 3 2 3 3" xfId="1795"/>
    <cellStyle name="Normal 3 2 4 3 2 3 3 2" xfId="4115"/>
    <cellStyle name="Normal 3 2 4 3 2 3 4" xfId="2568"/>
    <cellStyle name="Normal 3 2 4 3 2 4" xfId="400"/>
    <cellStyle name="Normal 3 2 4 3 2 4 2" xfId="1174"/>
    <cellStyle name="Normal 3 2 4 3 2 4 2 2" xfId="3494"/>
    <cellStyle name="Normal 3 2 4 3 2 4 3" xfId="1947"/>
    <cellStyle name="Normal 3 2 4 3 2 4 3 2" xfId="4267"/>
    <cellStyle name="Normal 3 2 4 3 2 4 4" xfId="2720"/>
    <cellStyle name="Normal 3 2 4 3 2 5" xfId="552"/>
    <cellStyle name="Normal 3 2 4 3 2 5 2" xfId="1326"/>
    <cellStyle name="Normal 3 2 4 3 2 5 2 2" xfId="3646"/>
    <cellStyle name="Normal 3 2 4 3 2 5 3" xfId="2099"/>
    <cellStyle name="Normal 3 2 4 3 2 5 3 2" xfId="4419"/>
    <cellStyle name="Normal 3 2 4 3 2 5 4" xfId="2872"/>
    <cellStyle name="Normal 3 2 4 3 2 6" xfId="705"/>
    <cellStyle name="Normal 3 2 4 3 2 6 2" xfId="1479"/>
    <cellStyle name="Normal 3 2 4 3 2 6 2 2" xfId="3799"/>
    <cellStyle name="Normal 3 2 4 3 2 6 3" xfId="2252"/>
    <cellStyle name="Normal 3 2 4 3 2 6 3 2" xfId="4572"/>
    <cellStyle name="Normal 3 2 4 3 2 6 4" xfId="3025"/>
    <cellStyle name="Normal 3 2 4 3 2 7" xfId="870"/>
    <cellStyle name="Normal 3 2 4 3 2 7 2" xfId="3190"/>
    <cellStyle name="Normal 3 2 4 3 2 8" xfId="1643"/>
    <cellStyle name="Normal 3 2 4 3 2 8 2" xfId="3963"/>
    <cellStyle name="Normal 3 2 4 3 2 9" xfId="2416"/>
    <cellStyle name="Normal 3 2 4 3 3" xfId="130"/>
    <cellStyle name="Normal 3 2 4 3 3 2" xfId="282"/>
    <cellStyle name="Normal 3 2 4 3 3 2 2" xfId="1060"/>
    <cellStyle name="Normal 3 2 4 3 3 2 2 2" xfId="3380"/>
    <cellStyle name="Normal 3 2 4 3 3 2 3" xfId="1833"/>
    <cellStyle name="Normal 3 2 4 3 3 2 3 2" xfId="4153"/>
    <cellStyle name="Normal 3 2 4 3 3 2 4" xfId="2606"/>
    <cellStyle name="Normal 3 2 4 3 3 3" xfId="438"/>
    <cellStyle name="Normal 3 2 4 3 3 3 2" xfId="1212"/>
    <cellStyle name="Normal 3 2 4 3 3 3 2 2" xfId="3532"/>
    <cellStyle name="Normal 3 2 4 3 3 3 3" xfId="1985"/>
    <cellStyle name="Normal 3 2 4 3 3 3 3 2" xfId="4305"/>
    <cellStyle name="Normal 3 2 4 3 3 3 4" xfId="2758"/>
    <cellStyle name="Normal 3 2 4 3 3 4" xfId="590"/>
    <cellStyle name="Normal 3 2 4 3 3 4 2" xfId="1364"/>
    <cellStyle name="Normal 3 2 4 3 3 4 2 2" xfId="3684"/>
    <cellStyle name="Normal 3 2 4 3 3 4 3" xfId="2137"/>
    <cellStyle name="Normal 3 2 4 3 3 4 3 2" xfId="4457"/>
    <cellStyle name="Normal 3 2 4 3 3 4 4" xfId="2910"/>
    <cellStyle name="Normal 3 2 4 3 3 5" xfId="743"/>
    <cellStyle name="Normal 3 2 4 3 3 5 2" xfId="1517"/>
    <cellStyle name="Normal 3 2 4 3 3 5 2 2" xfId="3837"/>
    <cellStyle name="Normal 3 2 4 3 3 5 3" xfId="2290"/>
    <cellStyle name="Normal 3 2 4 3 3 5 3 2" xfId="4610"/>
    <cellStyle name="Normal 3 2 4 3 3 5 4" xfId="3063"/>
    <cellStyle name="Normal 3 2 4 3 3 6" xfId="908"/>
    <cellStyle name="Normal 3 2 4 3 3 6 2" xfId="3228"/>
    <cellStyle name="Normal 3 2 4 3 3 7" xfId="1681"/>
    <cellStyle name="Normal 3 2 4 3 3 7 2" xfId="4001"/>
    <cellStyle name="Normal 3 2 4 3 3 8" xfId="2454"/>
    <cellStyle name="Normal 3 2 4 3 4" xfId="206"/>
    <cellStyle name="Normal 3 2 4 3 4 2" xfId="984"/>
    <cellStyle name="Normal 3 2 4 3 4 2 2" xfId="3304"/>
    <cellStyle name="Normal 3 2 4 3 4 3" xfId="1757"/>
    <cellStyle name="Normal 3 2 4 3 4 3 2" xfId="4077"/>
    <cellStyle name="Normal 3 2 4 3 4 4" xfId="2530"/>
    <cellStyle name="Normal 3 2 4 3 5" xfId="362"/>
    <cellStyle name="Normal 3 2 4 3 5 2" xfId="1136"/>
    <cellStyle name="Normal 3 2 4 3 5 2 2" xfId="3456"/>
    <cellStyle name="Normal 3 2 4 3 5 3" xfId="1909"/>
    <cellStyle name="Normal 3 2 4 3 5 3 2" xfId="4229"/>
    <cellStyle name="Normal 3 2 4 3 5 4" xfId="2682"/>
    <cellStyle name="Normal 3 2 4 3 6" xfId="514"/>
    <cellStyle name="Normal 3 2 4 3 6 2" xfId="1288"/>
    <cellStyle name="Normal 3 2 4 3 6 2 2" xfId="3608"/>
    <cellStyle name="Normal 3 2 4 3 6 3" xfId="2061"/>
    <cellStyle name="Normal 3 2 4 3 6 3 2" xfId="4381"/>
    <cellStyle name="Normal 3 2 4 3 6 4" xfId="2834"/>
    <cellStyle name="Normal 3 2 4 3 7" xfId="667"/>
    <cellStyle name="Normal 3 2 4 3 7 2" xfId="1441"/>
    <cellStyle name="Normal 3 2 4 3 7 2 2" xfId="3761"/>
    <cellStyle name="Normal 3 2 4 3 7 3" xfId="2214"/>
    <cellStyle name="Normal 3 2 4 3 7 3 2" xfId="4534"/>
    <cellStyle name="Normal 3 2 4 3 7 4" xfId="2987"/>
    <cellStyle name="Normal 3 2 4 3 8" xfId="832"/>
    <cellStyle name="Normal 3 2 4 3 8 2" xfId="3152"/>
    <cellStyle name="Normal 3 2 4 3 9" xfId="1605"/>
    <cellStyle name="Normal 3 2 4 3 9 2" xfId="3925"/>
    <cellStyle name="Normal 3 2 4 4" xfId="89"/>
    <cellStyle name="Normal 3 2 4 4 2" xfId="166"/>
    <cellStyle name="Normal 3 2 4 4 2 2" xfId="318"/>
    <cellStyle name="Normal 3 2 4 4 2 2 2" xfId="1096"/>
    <cellStyle name="Normal 3 2 4 4 2 2 2 2" xfId="3416"/>
    <cellStyle name="Normal 3 2 4 4 2 2 3" xfId="1869"/>
    <cellStyle name="Normal 3 2 4 4 2 2 3 2" xfId="4189"/>
    <cellStyle name="Normal 3 2 4 4 2 2 4" xfId="2642"/>
    <cellStyle name="Normal 3 2 4 4 2 3" xfId="474"/>
    <cellStyle name="Normal 3 2 4 4 2 3 2" xfId="1248"/>
    <cellStyle name="Normal 3 2 4 4 2 3 2 2" xfId="3568"/>
    <cellStyle name="Normal 3 2 4 4 2 3 3" xfId="2021"/>
    <cellStyle name="Normal 3 2 4 4 2 3 3 2" xfId="4341"/>
    <cellStyle name="Normal 3 2 4 4 2 3 4" xfId="2794"/>
    <cellStyle name="Normal 3 2 4 4 2 4" xfId="626"/>
    <cellStyle name="Normal 3 2 4 4 2 4 2" xfId="1400"/>
    <cellStyle name="Normal 3 2 4 4 2 4 2 2" xfId="3720"/>
    <cellStyle name="Normal 3 2 4 4 2 4 3" xfId="2173"/>
    <cellStyle name="Normal 3 2 4 4 2 4 3 2" xfId="4493"/>
    <cellStyle name="Normal 3 2 4 4 2 4 4" xfId="2946"/>
    <cellStyle name="Normal 3 2 4 4 2 5" xfId="779"/>
    <cellStyle name="Normal 3 2 4 4 2 5 2" xfId="1553"/>
    <cellStyle name="Normal 3 2 4 4 2 5 2 2" xfId="3873"/>
    <cellStyle name="Normal 3 2 4 4 2 5 3" xfId="2326"/>
    <cellStyle name="Normal 3 2 4 4 2 5 3 2" xfId="4646"/>
    <cellStyle name="Normal 3 2 4 4 2 5 4" xfId="3099"/>
    <cellStyle name="Normal 3 2 4 4 2 6" xfId="944"/>
    <cellStyle name="Normal 3 2 4 4 2 6 2" xfId="3264"/>
    <cellStyle name="Normal 3 2 4 4 2 7" xfId="1717"/>
    <cellStyle name="Normal 3 2 4 4 2 7 2" xfId="4037"/>
    <cellStyle name="Normal 3 2 4 4 2 8" xfId="2490"/>
    <cellStyle name="Normal 3 2 4 4 3" xfId="242"/>
    <cellStyle name="Normal 3 2 4 4 3 2" xfId="1020"/>
    <cellStyle name="Normal 3 2 4 4 3 2 2" xfId="3340"/>
    <cellStyle name="Normal 3 2 4 4 3 3" xfId="1793"/>
    <cellStyle name="Normal 3 2 4 4 3 3 2" xfId="4113"/>
    <cellStyle name="Normal 3 2 4 4 3 4" xfId="2566"/>
    <cellStyle name="Normal 3 2 4 4 4" xfId="398"/>
    <cellStyle name="Normal 3 2 4 4 4 2" xfId="1172"/>
    <cellStyle name="Normal 3 2 4 4 4 2 2" xfId="3492"/>
    <cellStyle name="Normal 3 2 4 4 4 3" xfId="1945"/>
    <cellStyle name="Normal 3 2 4 4 4 3 2" xfId="4265"/>
    <cellStyle name="Normal 3 2 4 4 4 4" xfId="2718"/>
    <cellStyle name="Normal 3 2 4 4 5" xfId="550"/>
    <cellStyle name="Normal 3 2 4 4 5 2" xfId="1324"/>
    <cellStyle name="Normal 3 2 4 4 5 2 2" xfId="3644"/>
    <cellStyle name="Normal 3 2 4 4 5 3" xfId="2097"/>
    <cellStyle name="Normal 3 2 4 4 5 3 2" xfId="4417"/>
    <cellStyle name="Normal 3 2 4 4 5 4" xfId="2870"/>
    <cellStyle name="Normal 3 2 4 4 6" xfId="703"/>
    <cellStyle name="Normal 3 2 4 4 6 2" xfId="1477"/>
    <cellStyle name="Normal 3 2 4 4 6 2 2" xfId="3797"/>
    <cellStyle name="Normal 3 2 4 4 6 3" xfId="2250"/>
    <cellStyle name="Normal 3 2 4 4 6 3 2" xfId="4570"/>
    <cellStyle name="Normal 3 2 4 4 6 4" xfId="3023"/>
    <cellStyle name="Normal 3 2 4 4 7" xfId="868"/>
    <cellStyle name="Normal 3 2 4 4 7 2" xfId="3188"/>
    <cellStyle name="Normal 3 2 4 4 8" xfId="1641"/>
    <cellStyle name="Normal 3 2 4 4 8 2" xfId="3961"/>
    <cellStyle name="Normal 3 2 4 4 9" xfId="2414"/>
    <cellStyle name="Normal 3 2 4 5" xfId="128"/>
    <cellStyle name="Normal 3 2 4 5 2" xfId="280"/>
    <cellStyle name="Normal 3 2 4 5 2 2" xfId="1058"/>
    <cellStyle name="Normal 3 2 4 5 2 2 2" xfId="3378"/>
    <cellStyle name="Normal 3 2 4 5 2 3" xfId="1831"/>
    <cellStyle name="Normal 3 2 4 5 2 3 2" xfId="4151"/>
    <cellStyle name="Normal 3 2 4 5 2 4" xfId="2604"/>
    <cellStyle name="Normal 3 2 4 5 3" xfId="436"/>
    <cellStyle name="Normal 3 2 4 5 3 2" xfId="1210"/>
    <cellStyle name="Normal 3 2 4 5 3 2 2" xfId="3530"/>
    <cellStyle name="Normal 3 2 4 5 3 3" xfId="1983"/>
    <cellStyle name="Normal 3 2 4 5 3 3 2" xfId="4303"/>
    <cellStyle name="Normal 3 2 4 5 3 4" xfId="2756"/>
    <cellStyle name="Normal 3 2 4 5 4" xfId="588"/>
    <cellStyle name="Normal 3 2 4 5 4 2" xfId="1362"/>
    <cellStyle name="Normal 3 2 4 5 4 2 2" xfId="3682"/>
    <cellStyle name="Normal 3 2 4 5 4 3" xfId="2135"/>
    <cellStyle name="Normal 3 2 4 5 4 3 2" xfId="4455"/>
    <cellStyle name="Normal 3 2 4 5 4 4" xfId="2908"/>
    <cellStyle name="Normal 3 2 4 5 5" xfId="741"/>
    <cellStyle name="Normal 3 2 4 5 5 2" xfId="1515"/>
    <cellStyle name="Normal 3 2 4 5 5 2 2" xfId="3835"/>
    <cellStyle name="Normal 3 2 4 5 5 3" xfId="2288"/>
    <cellStyle name="Normal 3 2 4 5 5 3 2" xfId="4608"/>
    <cellStyle name="Normal 3 2 4 5 5 4" xfId="3061"/>
    <cellStyle name="Normal 3 2 4 5 6" xfId="906"/>
    <cellStyle name="Normal 3 2 4 5 6 2" xfId="3226"/>
    <cellStyle name="Normal 3 2 4 5 7" xfId="1679"/>
    <cellStyle name="Normal 3 2 4 5 7 2" xfId="3999"/>
    <cellStyle name="Normal 3 2 4 5 8" xfId="2452"/>
    <cellStyle name="Normal 3 2 4 6" xfId="204"/>
    <cellStyle name="Normal 3 2 4 6 2" xfId="982"/>
    <cellStyle name="Normal 3 2 4 6 2 2" xfId="3302"/>
    <cellStyle name="Normal 3 2 4 6 3" xfId="1755"/>
    <cellStyle name="Normal 3 2 4 6 3 2" xfId="4075"/>
    <cellStyle name="Normal 3 2 4 6 4" xfId="2528"/>
    <cellStyle name="Normal 3 2 4 7" xfId="360"/>
    <cellStyle name="Normal 3 2 4 7 2" xfId="1134"/>
    <cellStyle name="Normal 3 2 4 7 2 2" xfId="3454"/>
    <cellStyle name="Normal 3 2 4 7 3" xfId="1907"/>
    <cellStyle name="Normal 3 2 4 7 3 2" xfId="4227"/>
    <cellStyle name="Normal 3 2 4 7 4" xfId="2680"/>
    <cellStyle name="Normal 3 2 4 8" xfId="512"/>
    <cellStyle name="Normal 3 2 4 8 2" xfId="1286"/>
    <cellStyle name="Normal 3 2 4 8 2 2" xfId="3606"/>
    <cellStyle name="Normal 3 2 4 8 3" xfId="2059"/>
    <cellStyle name="Normal 3 2 4 8 3 2" xfId="4379"/>
    <cellStyle name="Normal 3 2 4 8 4" xfId="2832"/>
    <cellStyle name="Normal 3 2 4 9" xfId="665"/>
    <cellStyle name="Normal 3 2 4 9 2" xfId="1439"/>
    <cellStyle name="Normal 3 2 4 9 2 2" xfId="3759"/>
    <cellStyle name="Normal 3 2 4 9 3" xfId="2212"/>
    <cellStyle name="Normal 3 2 4 9 3 2" xfId="4532"/>
    <cellStyle name="Normal 3 2 4 9 4" xfId="2985"/>
    <cellStyle name="Normal 3 2 5" xfId="46"/>
    <cellStyle name="Normal 3 2 5 10" xfId="1606"/>
    <cellStyle name="Normal 3 2 5 10 2" xfId="3926"/>
    <cellStyle name="Normal 3 2 5 11" xfId="2379"/>
    <cellStyle name="Normal 3 2 5 2" xfId="47"/>
    <cellStyle name="Normal 3 2 5 2 10" xfId="2380"/>
    <cellStyle name="Normal 3 2 5 2 2" xfId="93"/>
    <cellStyle name="Normal 3 2 5 2 2 2" xfId="170"/>
    <cellStyle name="Normal 3 2 5 2 2 2 2" xfId="322"/>
    <cellStyle name="Normal 3 2 5 2 2 2 2 2" xfId="1100"/>
    <cellStyle name="Normal 3 2 5 2 2 2 2 2 2" xfId="3420"/>
    <cellStyle name="Normal 3 2 5 2 2 2 2 3" xfId="1873"/>
    <cellStyle name="Normal 3 2 5 2 2 2 2 3 2" xfId="4193"/>
    <cellStyle name="Normal 3 2 5 2 2 2 2 4" xfId="2646"/>
    <cellStyle name="Normal 3 2 5 2 2 2 3" xfId="478"/>
    <cellStyle name="Normal 3 2 5 2 2 2 3 2" xfId="1252"/>
    <cellStyle name="Normal 3 2 5 2 2 2 3 2 2" xfId="3572"/>
    <cellStyle name="Normal 3 2 5 2 2 2 3 3" xfId="2025"/>
    <cellStyle name="Normal 3 2 5 2 2 2 3 3 2" xfId="4345"/>
    <cellStyle name="Normal 3 2 5 2 2 2 3 4" xfId="2798"/>
    <cellStyle name="Normal 3 2 5 2 2 2 4" xfId="630"/>
    <cellStyle name="Normal 3 2 5 2 2 2 4 2" xfId="1404"/>
    <cellStyle name="Normal 3 2 5 2 2 2 4 2 2" xfId="3724"/>
    <cellStyle name="Normal 3 2 5 2 2 2 4 3" xfId="2177"/>
    <cellStyle name="Normal 3 2 5 2 2 2 4 3 2" xfId="4497"/>
    <cellStyle name="Normal 3 2 5 2 2 2 4 4" xfId="2950"/>
    <cellStyle name="Normal 3 2 5 2 2 2 5" xfId="783"/>
    <cellStyle name="Normal 3 2 5 2 2 2 5 2" xfId="1557"/>
    <cellStyle name="Normal 3 2 5 2 2 2 5 2 2" xfId="3877"/>
    <cellStyle name="Normal 3 2 5 2 2 2 5 3" xfId="2330"/>
    <cellStyle name="Normal 3 2 5 2 2 2 5 3 2" xfId="4650"/>
    <cellStyle name="Normal 3 2 5 2 2 2 5 4" xfId="3103"/>
    <cellStyle name="Normal 3 2 5 2 2 2 6" xfId="948"/>
    <cellStyle name="Normal 3 2 5 2 2 2 6 2" xfId="3268"/>
    <cellStyle name="Normal 3 2 5 2 2 2 7" xfId="1721"/>
    <cellStyle name="Normal 3 2 5 2 2 2 7 2" xfId="4041"/>
    <cellStyle name="Normal 3 2 5 2 2 2 8" xfId="2494"/>
    <cellStyle name="Normal 3 2 5 2 2 3" xfId="246"/>
    <cellStyle name="Normal 3 2 5 2 2 3 2" xfId="1024"/>
    <cellStyle name="Normal 3 2 5 2 2 3 2 2" xfId="3344"/>
    <cellStyle name="Normal 3 2 5 2 2 3 3" xfId="1797"/>
    <cellStyle name="Normal 3 2 5 2 2 3 3 2" xfId="4117"/>
    <cellStyle name="Normal 3 2 5 2 2 3 4" xfId="2570"/>
    <cellStyle name="Normal 3 2 5 2 2 4" xfId="402"/>
    <cellStyle name="Normal 3 2 5 2 2 4 2" xfId="1176"/>
    <cellStyle name="Normal 3 2 5 2 2 4 2 2" xfId="3496"/>
    <cellStyle name="Normal 3 2 5 2 2 4 3" xfId="1949"/>
    <cellStyle name="Normal 3 2 5 2 2 4 3 2" xfId="4269"/>
    <cellStyle name="Normal 3 2 5 2 2 4 4" xfId="2722"/>
    <cellStyle name="Normal 3 2 5 2 2 5" xfId="554"/>
    <cellStyle name="Normal 3 2 5 2 2 5 2" xfId="1328"/>
    <cellStyle name="Normal 3 2 5 2 2 5 2 2" xfId="3648"/>
    <cellStyle name="Normal 3 2 5 2 2 5 3" xfId="2101"/>
    <cellStyle name="Normal 3 2 5 2 2 5 3 2" xfId="4421"/>
    <cellStyle name="Normal 3 2 5 2 2 5 4" xfId="2874"/>
    <cellStyle name="Normal 3 2 5 2 2 6" xfId="707"/>
    <cellStyle name="Normal 3 2 5 2 2 6 2" xfId="1481"/>
    <cellStyle name="Normal 3 2 5 2 2 6 2 2" xfId="3801"/>
    <cellStyle name="Normal 3 2 5 2 2 6 3" xfId="2254"/>
    <cellStyle name="Normal 3 2 5 2 2 6 3 2" xfId="4574"/>
    <cellStyle name="Normal 3 2 5 2 2 6 4" xfId="3027"/>
    <cellStyle name="Normal 3 2 5 2 2 7" xfId="872"/>
    <cellStyle name="Normal 3 2 5 2 2 7 2" xfId="3192"/>
    <cellStyle name="Normal 3 2 5 2 2 8" xfId="1645"/>
    <cellStyle name="Normal 3 2 5 2 2 8 2" xfId="3965"/>
    <cellStyle name="Normal 3 2 5 2 2 9" xfId="2418"/>
    <cellStyle name="Normal 3 2 5 2 3" xfId="132"/>
    <cellStyle name="Normal 3 2 5 2 3 2" xfId="284"/>
    <cellStyle name="Normal 3 2 5 2 3 2 2" xfId="1062"/>
    <cellStyle name="Normal 3 2 5 2 3 2 2 2" xfId="3382"/>
    <cellStyle name="Normal 3 2 5 2 3 2 3" xfId="1835"/>
    <cellStyle name="Normal 3 2 5 2 3 2 3 2" xfId="4155"/>
    <cellStyle name="Normal 3 2 5 2 3 2 4" xfId="2608"/>
    <cellStyle name="Normal 3 2 5 2 3 3" xfId="440"/>
    <cellStyle name="Normal 3 2 5 2 3 3 2" xfId="1214"/>
    <cellStyle name="Normal 3 2 5 2 3 3 2 2" xfId="3534"/>
    <cellStyle name="Normal 3 2 5 2 3 3 3" xfId="1987"/>
    <cellStyle name="Normal 3 2 5 2 3 3 3 2" xfId="4307"/>
    <cellStyle name="Normal 3 2 5 2 3 3 4" xfId="2760"/>
    <cellStyle name="Normal 3 2 5 2 3 4" xfId="592"/>
    <cellStyle name="Normal 3 2 5 2 3 4 2" xfId="1366"/>
    <cellStyle name="Normal 3 2 5 2 3 4 2 2" xfId="3686"/>
    <cellStyle name="Normal 3 2 5 2 3 4 3" xfId="2139"/>
    <cellStyle name="Normal 3 2 5 2 3 4 3 2" xfId="4459"/>
    <cellStyle name="Normal 3 2 5 2 3 4 4" xfId="2912"/>
    <cellStyle name="Normal 3 2 5 2 3 5" xfId="745"/>
    <cellStyle name="Normal 3 2 5 2 3 5 2" xfId="1519"/>
    <cellStyle name="Normal 3 2 5 2 3 5 2 2" xfId="3839"/>
    <cellStyle name="Normal 3 2 5 2 3 5 3" xfId="2292"/>
    <cellStyle name="Normal 3 2 5 2 3 5 3 2" xfId="4612"/>
    <cellStyle name="Normal 3 2 5 2 3 5 4" xfId="3065"/>
    <cellStyle name="Normal 3 2 5 2 3 6" xfId="910"/>
    <cellStyle name="Normal 3 2 5 2 3 6 2" xfId="3230"/>
    <cellStyle name="Normal 3 2 5 2 3 7" xfId="1683"/>
    <cellStyle name="Normal 3 2 5 2 3 7 2" xfId="4003"/>
    <cellStyle name="Normal 3 2 5 2 3 8" xfId="2456"/>
    <cellStyle name="Normal 3 2 5 2 4" xfId="208"/>
    <cellStyle name="Normal 3 2 5 2 4 2" xfId="986"/>
    <cellStyle name="Normal 3 2 5 2 4 2 2" xfId="3306"/>
    <cellStyle name="Normal 3 2 5 2 4 3" xfId="1759"/>
    <cellStyle name="Normal 3 2 5 2 4 3 2" xfId="4079"/>
    <cellStyle name="Normal 3 2 5 2 4 4" xfId="2532"/>
    <cellStyle name="Normal 3 2 5 2 5" xfId="364"/>
    <cellStyle name="Normal 3 2 5 2 5 2" xfId="1138"/>
    <cellStyle name="Normal 3 2 5 2 5 2 2" xfId="3458"/>
    <cellStyle name="Normal 3 2 5 2 5 3" xfId="1911"/>
    <cellStyle name="Normal 3 2 5 2 5 3 2" xfId="4231"/>
    <cellStyle name="Normal 3 2 5 2 5 4" xfId="2684"/>
    <cellStyle name="Normal 3 2 5 2 6" xfId="516"/>
    <cellStyle name="Normal 3 2 5 2 6 2" xfId="1290"/>
    <cellStyle name="Normal 3 2 5 2 6 2 2" xfId="3610"/>
    <cellStyle name="Normal 3 2 5 2 6 3" xfId="2063"/>
    <cellStyle name="Normal 3 2 5 2 6 3 2" xfId="4383"/>
    <cellStyle name="Normal 3 2 5 2 6 4" xfId="2836"/>
    <cellStyle name="Normal 3 2 5 2 7" xfId="669"/>
    <cellStyle name="Normal 3 2 5 2 7 2" xfId="1443"/>
    <cellStyle name="Normal 3 2 5 2 7 2 2" xfId="3763"/>
    <cellStyle name="Normal 3 2 5 2 7 3" xfId="2216"/>
    <cellStyle name="Normal 3 2 5 2 7 3 2" xfId="4536"/>
    <cellStyle name="Normal 3 2 5 2 7 4" xfId="2989"/>
    <cellStyle name="Normal 3 2 5 2 8" xfId="834"/>
    <cellStyle name="Normal 3 2 5 2 8 2" xfId="3154"/>
    <cellStyle name="Normal 3 2 5 2 9" xfId="1607"/>
    <cellStyle name="Normal 3 2 5 2 9 2" xfId="3927"/>
    <cellStyle name="Normal 3 2 5 3" xfId="92"/>
    <cellStyle name="Normal 3 2 5 3 2" xfId="169"/>
    <cellStyle name="Normal 3 2 5 3 2 2" xfId="321"/>
    <cellStyle name="Normal 3 2 5 3 2 2 2" xfId="1099"/>
    <cellStyle name="Normal 3 2 5 3 2 2 2 2" xfId="3419"/>
    <cellStyle name="Normal 3 2 5 3 2 2 3" xfId="1872"/>
    <cellStyle name="Normal 3 2 5 3 2 2 3 2" xfId="4192"/>
    <cellStyle name="Normal 3 2 5 3 2 2 4" xfId="2645"/>
    <cellStyle name="Normal 3 2 5 3 2 3" xfId="477"/>
    <cellStyle name="Normal 3 2 5 3 2 3 2" xfId="1251"/>
    <cellStyle name="Normal 3 2 5 3 2 3 2 2" xfId="3571"/>
    <cellStyle name="Normal 3 2 5 3 2 3 3" xfId="2024"/>
    <cellStyle name="Normal 3 2 5 3 2 3 3 2" xfId="4344"/>
    <cellStyle name="Normal 3 2 5 3 2 3 4" xfId="2797"/>
    <cellStyle name="Normal 3 2 5 3 2 4" xfId="629"/>
    <cellStyle name="Normal 3 2 5 3 2 4 2" xfId="1403"/>
    <cellStyle name="Normal 3 2 5 3 2 4 2 2" xfId="3723"/>
    <cellStyle name="Normal 3 2 5 3 2 4 3" xfId="2176"/>
    <cellStyle name="Normal 3 2 5 3 2 4 3 2" xfId="4496"/>
    <cellStyle name="Normal 3 2 5 3 2 4 4" xfId="2949"/>
    <cellStyle name="Normal 3 2 5 3 2 5" xfId="782"/>
    <cellStyle name="Normal 3 2 5 3 2 5 2" xfId="1556"/>
    <cellStyle name="Normal 3 2 5 3 2 5 2 2" xfId="3876"/>
    <cellStyle name="Normal 3 2 5 3 2 5 3" xfId="2329"/>
    <cellStyle name="Normal 3 2 5 3 2 5 3 2" xfId="4649"/>
    <cellStyle name="Normal 3 2 5 3 2 5 4" xfId="3102"/>
    <cellStyle name="Normal 3 2 5 3 2 6" xfId="947"/>
    <cellStyle name="Normal 3 2 5 3 2 6 2" xfId="3267"/>
    <cellStyle name="Normal 3 2 5 3 2 7" xfId="1720"/>
    <cellStyle name="Normal 3 2 5 3 2 7 2" xfId="4040"/>
    <cellStyle name="Normal 3 2 5 3 2 8" xfId="2493"/>
    <cellStyle name="Normal 3 2 5 3 3" xfId="245"/>
    <cellStyle name="Normal 3 2 5 3 3 2" xfId="1023"/>
    <cellStyle name="Normal 3 2 5 3 3 2 2" xfId="3343"/>
    <cellStyle name="Normal 3 2 5 3 3 3" xfId="1796"/>
    <cellStyle name="Normal 3 2 5 3 3 3 2" xfId="4116"/>
    <cellStyle name="Normal 3 2 5 3 3 4" xfId="2569"/>
    <cellStyle name="Normal 3 2 5 3 4" xfId="401"/>
    <cellStyle name="Normal 3 2 5 3 4 2" xfId="1175"/>
    <cellStyle name="Normal 3 2 5 3 4 2 2" xfId="3495"/>
    <cellStyle name="Normal 3 2 5 3 4 3" xfId="1948"/>
    <cellStyle name="Normal 3 2 5 3 4 3 2" xfId="4268"/>
    <cellStyle name="Normal 3 2 5 3 4 4" xfId="2721"/>
    <cellStyle name="Normal 3 2 5 3 5" xfId="553"/>
    <cellStyle name="Normal 3 2 5 3 5 2" xfId="1327"/>
    <cellStyle name="Normal 3 2 5 3 5 2 2" xfId="3647"/>
    <cellStyle name="Normal 3 2 5 3 5 3" xfId="2100"/>
    <cellStyle name="Normal 3 2 5 3 5 3 2" xfId="4420"/>
    <cellStyle name="Normal 3 2 5 3 5 4" xfId="2873"/>
    <cellStyle name="Normal 3 2 5 3 6" xfId="706"/>
    <cellStyle name="Normal 3 2 5 3 6 2" xfId="1480"/>
    <cellStyle name="Normal 3 2 5 3 6 2 2" xfId="3800"/>
    <cellStyle name="Normal 3 2 5 3 6 3" xfId="2253"/>
    <cellStyle name="Normal 3 2 5 3 6 3 2" xfId="4573"/>
    <cellStyle name="Normal 3 2 5 3 6 4" xfId="3026"/>
    <cellStyle name="Normal 3 2 5 3 7" xfId="871"/>
    <cellStyle name="Normal 3 2 5 3 7 2" xfId="3191"/>
    <cellStyle name="Normal 3 2 5 3 8" xfId="1644"/>
    <cellStyle name="Normal 3 2 5 3 8 2" xfId="3964"/>
    <cellStyle name="Normal 3 2 5 3 9" xfId="2417"/>
    <cellStyle name="Normal 3 2 5 4" xfId="131"/>
    <cellStyle name="Normal 3 2 5 4 2" xfId="283"/>
    <cellStyle name="Normal 3 2 5 4 2 2" xfId="1061"/>
    <cellStyle name="Normal 3 2 5 4 2 2 2" xfId="3381"/>
    <cellStyle name="Normal 3 2 5 4 2 3" xfId="1834"/>
    <cellStyle name="Normal 3 2 5 4 2 3 2" xfId="4154"/>
    <cellStyle name="Normal 3 2 5 4 2 4" xfId="2607"/>
    <cellStyle name="Normal 3 2 5 4 3" xfId="439"/>
    <cellStyle name="Normal 3 2 5 4 3 2" xfId="1213"/>
    <cellStyle name="Normal 3 2 5 4 3 2 2" xfId="3533"/>
    <cellStyle name="Normal 3 2 5 4 3 3" xfId="1986"/>
    <cellStyle name="Normal 3 2 5 4 3 3 2" xfId="4306"/>
    <cellStyle name="Normal 3 2 5 4 3 4" xfId="2759"/>
    <cellStyle name="Normal 3 2 5 4 4" xfId="591"/>
    <cellStyle name="Normal 3 2 5 4 4 2" xfId="1365"/>
    <cellStyle name="Normal 3 2 5 4 4 2 2" xfId="3685"/>
    <cellStyle name="Normal 3 2 5 4 4 3" xfId="2138"/>
    <cellStyle name="Normal 3 2 5 4 4 3 2" xfId="4458"/>
    <cellStyle name="Normal 3 2 5 4 4 4" xfId="2911"/>
    <cellStyle name="Normal 3 2 5 4 5" xfId="744"/>
    <cellStyle name="Normal 3 2 5 4 5 2" xfId="1518"/>
    <cellStyle name="Normal 3 2 5 4 5 2 2" xfId="3838"/>
    <cellStyle name="Normal 3 2 5 4 5 3" xfId="2291"/>
    <cellStyle name="Normal 3 2 5 4 5 3 2" xfId="4611"/>
    <cellStyle name="Normal 3 2 5 4 5 4" xfId="3064"/>
    <cellStyle name="Normal 3 2 5 4 6" xfId="909"/>
    <cellStyle name="Normal 3 2 5 4 6 2" xfId="3229"/>
    <cellStyle name="Normal 3 2 5 4 7" xfId="1682"/>
    <cellStyle name="Normal 3 2 5 4 7 2" xfId="4002"/>
    <cellStyle name="Normal 3 2 5 4 8" xfId="2455"/>
    <cellStyle name="Normal 3 2 5 5" xfId="207"/>
    <cellStyle name="Normal 3 2 5 5 2" xfId="985"/>
    <cellStyle name="Normal 3 2 5 5 2 2" xfId="3305"/>
    <cellStyle name="Normal 3 2 5 5 3" xfId="1758"/>
    <cellStyle name="Normal 3 2 5 5 3 2" xfId="4078"/>
    <cellStyle name="Normal 3 2 5 5 4" xfId="2531"/>
    <cellStyle name="Normal 3 2 5 6" xfId="363"/>
    <cellStyle name="Normal 3 2 5 6 2" xfId="1137"/>
    <cellStyle name="Normal 3 2 5 6 2 2" xfId="3457"/>
    <cellStyle name="Normal 3 2 5 6 3" xfId="1910"/>
    <cellStyle name="Normal 3 2 5 6 3 2" xfId="4230"/>
    <cellStyle name="Normal 3 2 5 6 4" xfId="2683"/>
    <cellStyle name="Normal 3 2 5 7" xfId="515"/>
    <cellStyle name="Normal 3 2 5 7 2" xfId="1289"/>
    <cellStyle name="Normal 3 2 5 7 2 2" xfId="3609"/>
    <cellStyle name="Normal 3 2 5 7 3" xfId="2062"/>
    <cellStyle name="Normal 3 2 5 7 3 2" xfId="4382"/>
    <cellStyle name="Normal 3 2 5 7 4" xfId="2835"/>
    <cellStyle name="Normal 3 2 5 8" xfId="668"/>
    <cellStyle name="Normal 3 2 5 8 2" xfId="1442"/>
    <cellStyle name="Normal 3 2 5 8 2 2" xfId="3762"/>
    <cellStyle name="Normal 3 2 5 8 3" xfId="2215"/>
    <cellStyle name="Normal 3 2 5 8 3 2" xfId="4535"/>
    <cellStyle name="Normal 3 2 5 8 4" xfId="2988"/>
    <cellStyle name="Normal 3 2 5 9" xfId="833"/>
    <cellStyle name="Normal 3 2 5 9 2" xfId="3153"/>
    <cellStyle name="Normal 3 2 6" xfId="48"/>
    <cellStyle name="Normal 3 2 6 10" xfId="2381"/>
    <cellStyle name="Normal 3 2 6 2" xfId="94"/>
    <cellStyle name="Normal 3 2 6 2 2" xfId="171"/>
    <cellStyle name="Normal 3 2 6 2 2 2" xfId="323"/>
    <cellStyle name="Normal 3 2 6 2 2 2 2" xfId="1101"/>
    <cellStyle name="Normal 3 2 6 2 2 2 2 2" xfId="3421"/>
    <cellStyle name="Normal 3 2 6 2 2 2 3" xfId="1874"/>
    <cellStyle name="Normal 3 2 6 2 2 2 3 2" xfId="4194"/>
    <cellStyle name="Normal 3 2 6 2 2 2 4" xfId="2647"/>
    <cellStyle name="Normal 3 2 6 2 2 3" xfId="479"/>
    <cellStyle name="Normal 3 2 6 2 2 3 2" xfId="1253"/>
    <cellStyle name="Normal 3 2 6 2 2 3 2 2" xfId="3573"/>
    <cellStyle name="Normal 3 2 6 2 2 3 3" xfId="2026"/>
    <cellStyle name="Normal 3 2 6 2 2 3 3 2" xfId="4346"/>
    <cellStyle name="Normal 3 2 6 2 2 3 4" xfId="2799"/>
    <cellStyle name="Normal 3 2 6 2 2 4" xfId="631"/>
    <cellStyle name="Normal 3 2 6 2 2 4 2" xfId="1405"/>
    <cellStyle name="Normal 3 2 6 2 2 4 2 2" xfId="3725"/>
    <cellStyle name="Normal 3 2 6 2 2 4 3" xfId="2178"/>
    <cellStyle name="Normal 3 2 6 2 2 4 3 2" xfId="4498"/>
    <cellStyle name="Normal 3 2 6 2 2 4 4" xfId="2951"/>
    <cellStyle name="Normal 3 2 6 2 2 5" xfId="784"/>
    <cellStyle name="Normal 3 2 6 2 2 5 2" xfId="1558"/>
    <cellStyle name="Normal 3 2 6 2 2 5 2 2" xfId="3878"/>
    <cellStyle name="Normal 3 2 6 2 2 5 3" xfId="2331"/>
    <cellStyle name="Normal 3 2 6 2 2 5 3 2" xfId="4651"/>
    <cellStyle name="Normal 3 2 6 2 2 5 4" xfId="3104"/>
    <cellStyle name="Normal 3 2 6 2 2 6" xfId="949"/>
    <cellStyle name="Normal 3 2 6 2 2 6 2" xfId="3269"/>
    <cellStyle name="Normal 3 2 6 2 2 7" xfId="1722"/>
    <cellStyle name="Normal 3 2 6 2 2 7 2" xfId="4042"/>
    <cellStyle name="Normal 3 2 6 2 2 8" xfId="2495"/>
    <cellStyle name="Normal 3 2 6 2 3" xfId="247"/>
    <cellStyle name="Normal 3 2 6 2 3 2" xfId="1025"/>
    <cellStyle name="Normal 3 2 6 2 3 2 2" xfId="3345"/>
    <cellStyle name="Normal 3 2 6 2 3 3" xfId="1798"/>
    <cellStyle name="Normal 3 2 6 2 3 3 2" xfId="4118"/>
    <cellStyle name="Normal 3 2 6 2 3 4" xfId="2571"/>
    <cellStyle name="Normal 3 2 6 2 4" xfId="403"/>
    <cellStyle name="Normal 3 2 6 2 4 2" xfId="1177"/>
    <cellStyle name="Normal 3 2 6 2 4 2 2" xfId="3497"/>
    <cellStyle name="Normal 3 2 6 2 4 3" xfId="1950"/>
    <cellStyle name="Normal 3 2 6 2 4 3 2" xfId="4270"/>
    <cellStyle name="Normal 3 2 6 2 4 4" xfId="2723"/>
    <cellStyle name="Normal 3 2 6 2 5" xfId="555"/>
    <cellStyle name="Normal 3 2 6 2 5 2" xfId="1329"/>
    <cellStyle name="Normal 3 2 6 2 5 2 2" xfId="3649"/>
    <cellStyle name="Normal 3 2 6 2 5 3" xfId="2102"/>
    <cellStyle name="Normal 3 2 6 2 5 3 2" xfId="4422"/>
    <cellStyle name="Normal 3 2 6 2 5 4" xfId="2875"/>
    <cellStyle name="Normal 3 2 6 2 6" xfId="708"/>
    <cellStyle name="Normal 3 2 6 2 6 2" xfId="1482"/>
    <cellStyle name="Normal 3 2 6 2 6 2 2" xfId="3802"/>
    <cellStyle name="Normal 3 2 6 2 6 3" xfId="2255"/>
    <cellStyle name="Normal 3 2 6 2 6 3 2" xfId="4575"/>
    <cellStyle name="Normal 3 2 6 2 6 4" xfId="3028"/>
    <cellStyle name="Normal 3 2 6 2 7" xfId="873"/>
    <cellStyle name="Normal 3 2 6 2 7 2" xfId="3193"/>
    <cellStyle name="Normal 3 2 6 2 8" xfId="1646"/>
    <cellStyle name="Normal 3 2 6 2 8 2" xfId="3966"/>
    <cellStyle name="Normal 3 2 6 2 9" xfId="2419"/>
    <cellStyle name="Normal 3 2 6 3" xfId="133"/>
    <cellStyle name="Normal 3 2 6 3 2" xfId="285"/>
    <cellStyle name="Normal 3 2 6 3 2 2" xfId="1063"/>
    <cellStyle name="Normal 3 2 6 3 2 2 2" xfId="3383"/>
    <cellStyle name="Normal 3 2 6 3 2 3" xfId="1836"/>
    <cellStyle name="Normal 3 2 6 3 2 3 2" xfId="4156"/>
    <cellStyle name="Normal 3 2 6 3 2 4" xfId="2609"/>
    <cellStyle name="Normal 3 2 6 3 3" xfId="441"/>
    <cellStyle name="Normal 3 2 6 3 3 2" xfId="1215"/>
    <cellStyle name="Normal 3 2 6 3 3 2 2" xfId="3535"/>
    <cellStyle name="Normal 3 2 6 3 3 3" xfId="1988"/>
    <cellStyle name="Normal 3 2 6 3 3 3 2" xfId="4308"/>
    <cellStyle name="Normal 3 2 6 3 3 4" xfId="2761"/>
    <cellStyle name="Normal 3 2 6 3 4" xfId="593"/>
    <cellStyle name="Normal 3 2 6 3 4 2" xfId="1367"/>
    <cellStyle name="Normal 3 2 6 3 4 2 2" xfId="3687"/>
    <cellStyle name="Normal 3 2 6 3 4 3" xfId="2140"/>
    <cellStyle name="Normal 3 2 6 3 4 3 2" xfId="4460"/>
    <cellStyle name="Normal 3 2 6 3 4 4" xfId="2913"/>
    <cellStyle name="Normal 3 2 6 3 5" xfId="746"/>
    <cellStyle name="Normal 3 2 6 3 5 2" xfId="1520"/>
    <cellStyle name="Normal 3 2 6 3 5 2 2" xfId="3840"/>
    <cellStyle name="Normal 3 2 6 3 5 3" xfId="2293"/>
    <cellStyle name="Normal 3 2 6 3 5 3 2" xfId="4613"/>
    <cellStyle name="Normal 3 2 6 3 5 4" xfId="3066"/>
    <cellStyle name="Normal 3 2 6 3 6" xfId="911"/>
    <cellStyle name="Normal 3 2 6 3 6 2" xfId="3231"/>
    <cellStyle name="Normal 3 2 6 3 7" xfId="1684"/>
    <cellStyle name="Normal 3 2 6 3 7 2" xfId="4004"/>
    <cellStyle name="Normal 3 2 6 3 8" xfId="2457"/>
    <cellStyle name="Normal 3 2 6 4" xfId="209"/>
    <cellStyle name="Normal 3 2 6 4 2" xfId="987"/>
    <cellStyle name="Normal 3 2 6 4 2 2" xfId="3307"/>
    <cellStyle name="Normal 3 2 6 4 3" xfId="1760"/>
    <cellStyle name="Normal 3 2 6 4 3 2" xfId="4080"/>
    <cellStyle name="Normal 3 2 6 4 4" xfId="2533"/>
    <cellStyle name="Normal 3 2 6 5" xfId="365"/>
    <cellStyle name="Normal 3 2 6 5 2" xfId="1139"/>
    <cellStyle name="Normal 3 2 6 5 2 2" xfId="3459"/>
    <cellStyle name="Normal 3 2 6 5 3" xfId="1912"/>
    <cellStyle name="Normal 3 2 6 5 3 2" xfId="4232"/>
    <cellStyle name="Normal 3 2 6 5 4" xfId="2685"/>
    <cellStyle name="Normal 3 2 6 6" xfId="517"/>
    <cellStyle name="Normal 3 2 6 6 2" xfId="1291"/>
    <cellStyle name="Normal 3 2 6 6 2 2" xfId="3611"/>
    <cellStyle name="Normal 3 2 6 6 3" xfId="2064"/>
    <cellStyle name="Normal 3 2 6 6 3 2" xfId="4384"/>
    <cellStyle name="Normal 3 2 6 6 4" xfId="2837"/>
    <cellStyle name="Normal 3 2 6 7" xfId="670"/>
    <cellStyle name="Normal 3 2 6 7 2" xfId="1444"/>
    <cellStyle name="Normal 3 2 6 7 2 2" xfId="3764"/>
    <cellStyle name="Normal 3 2 6 7 3" xfId="2217"/>
    <cellStyle name="Normal 3 2 6 7 3 2" xfId="4537"/>
    <cellStyle name="Normal 3 2 6 7 4" xfId="2990"/>
    <cellStyle name="Normal 3 2 6 8" xfId="835"/>
    <cellStyle name="Normal 3 2 6 8 2" xfId="3155"/>
    <cellStyle name="Normal 3 2 6 9" xfId="1608"/>
    <cellStyle name="Normal 3 2 6 9 2" xfId="3928"/>
    <cellStyle name="Normal 3 2 7" xfId="67"/>
    <cellStyle name="Normal 3 2 7 2" xfId="144"/>
    <cellStyle name="Normal 3 2 7 2 2" xfId="296"/>
    <cellStyle name="Normal 3 2 7 2 2 2" xfId="1074"/>
    <cellStyle name="Normal 3 2 7 2 2 2 2" xfId="3394"/>
    <cellStyle name="Normal 3 2 7 2 2 3" xfId="1847"/>
    <cellStyle name="Normal 3 2 7 2 2 3 2" xfId="4167"/>
    <cellStyle name="Normal 3 2 7 2 2 4" xfId="2620"/>
    <cellStyle name="Normal 3 2 7 2 3" xfId="452"/>
    <cellStyle name="Normal 3 2 7 2 3 2" xfId="1226"/>
    <cellStyle name="Normal 3 2 7 2 3 2 2" xfId="3546"/>
    <cellStyle name="Normal 3 2 7 2 3 3" xfId="1999"/>
    <cellStyle name="Normal 3 2 7 2 3 3 2" xfId="4319"/>
    <cellStyle name="Normal 3 2 7 2 3 4" xfId="2772"/>
    <cellStyle name="Normal 3 2 7 2 4" xfId="604"/>
    <cellStyle name="Normal 3 2 7 2 4 2" xfId="1378"/>
    <cellStyle name="Normal 3 2 7 2 4 2 2" xfId="3698"/>
    <cellStyle name="Normal 3 2 7 2 4 3" xfId="2151"/>
    <cellStyle name="Normal 3 2 7 2 4 3 2" xfId="4471"/>
    <cellStyle name="Normal 3 2 7 2 4 4" xfId="2924"/>
    <cellStyle name="Normal 3 2 7 2 5" xfId="757"/>
    <cellStyle name="Normal 3 2 7 2 5 2" xfId="1531"/>
    <cellStyle name="Normal 3 2 7 2 5 2 2" xfId="3851"/>
    <cellStyle name="Normal 3 2 7 2 5 3" xfId="2304"/>
    <cellStyle name="Normal 3 2 7 2 5 3 2" xfId="4624"/>
    <cellStyle name="Normal 3 2 7 2 5 4" xfId="3077"/>
    <cellStyle name="Normal 3 2 7 2 6" xfId="922"/>
    <cellStyle name="Normal 3 2 7 2 6 2" xfId="3242"/>
    <cellStyle name="Normal 3 2 7 2 7" xfId="1695"/>
    <cellStyle name="Normal 3 2 7 2 7 2" xfId="4015"/>
    <cellStyle name="Normal 3 2 7 2 8" xfId="2468"/>
    <cellStyle name="Normal 3 2 7 3" xfId="220"/>
    <cellStyle name="Normal 3 2 7 3 2" xfId="998"/>
    <cellStyle name="Normal 3 2 7 3 2 2" xfId="3318"/>
    <cellStyle name="Normal 3 2 7 3 3" xfId="1771"/>
    <cellStyle name="Normal 3 2 7 3 3 2" xfId="4091"/>
    <cellStyle name="Normal 3 2 7 3 4" xfId="2544"/>
    <cellStyle name="Normal 3 2 7 4" xfId="376"/>
    <cellStyle name="Normal 3 2 7 4 2" xfId="1150"/>
    <cellStyle name="Normal 3 2 7 4 2 2" xfId="3470"/>
    <cellStyle name="Normal 3 2 7 4 3" xfId="1923"/>
    <cellStyle name="Normal 3 2 7 4 3 2" xfId="4243"/>
    <cellStyle name="Normal 3 2 7 4 4" xfId="2696"/>
    <cellStyle name="Normal 3 2 7 5" xfId="528"/>
    <cellStyle name="Normal 3 2 7 5 2" xfId="1302"/>
    <cellStyle name="Normal 3 2 7 5 2 2" xfId="3622"/>
    <cellStyle name="Normal 3 2 7 5 3" xfId="2075"/>
    <cellStyle name="Normal 3 2 7 5 3 2" xfId="4395"/>
    <cellStyle name="Normal 3 2 7 5 4" xfId="2848"/>
    <cellStyle name="Normal 3 2 7 6" xfId="681"/>
    <cellStyle name="Normal 3 2 7 6 2" xfId="1455"/>
    <cellStyle name="Normal 3 2 7 6 2 2" xfId="3775"/>
    <cellStyle name="Normal 3 2 7 6 3" xfId="2228"/>
    <cellStyle name="Normal 3 2 7 6 3 2" xfId="4548"/>
    <cellStyle name="Normal 3 2 7 6 4" xfId="3001"/>
    <cellStyle name="Normal 3 2 7 7" xfId="846"/>
    <cellStyle name="Normal 3 2 7 7 2" xfId="3166"/>
    <cellStyle name="Normal 3 2 7 8" xfId="1619"/>
    <cellStyle name="Normal 3 2 7 8 2" xfId="3939"/>
    <cellStyle name="Normal 3 2 7 9" xfId="2392"/>
    <cellStyle name="Normal 3 2 8" xfId="107"/>
    <cellStyle name="Normal 3 2 8 2" xfId="259"/>
    <cellStyle name="Normal 3 2 8 2 2" xfId="1037"/>
    <cellStyle name="Normal 3 2 8 2 2 2" xfId="3357"/>
    <cellStyle name="Normal 3 2 8 2 3" xfId="1810"/>
    <cellStyle name="Normal 3 2 8 2 3 2" xfId="4130"/>
    <cellStyle name="Normal 3 2 8 2 4" xfId="2583"/>
    <cellStyle name="Normal 3 2 8 3" xfId="415"/>
    <cellStyle name="Normal 3 2 8 3 2" xfId="1189"/>
    <cellStyle name="Normal 3 2 8 3 2 2" xfId="3509"/>
    <cellStyle name="Normal 3 2 8 3 3" xfId="1962"/>
    <cellStyle name="Normal 3 2 8 3 3 2" xfId="4282"/>
    <cellStyle name="Normal 3 2 8 3 4" xfId="2735"/>
    <cellStyle name="Normal 3 2 8 4" xfId="567"/>
    <cellStyle name="Normal 3 2 8 4 2" xfId="1341"/>
    <cellStyle name="Normal 3 2 8 4 2 2" xfId="3661"/>
    <cellStyle name="Normal 3 2 8 4 3" xfId="2114"/>
    <cellStyle name="Normal 3 2 8 4 3 2" xfId="4434"/>
    <cellStyle name="Normal 3 2 8 4 4" xfId="2887"/>
    <cellStyle name="Normal 3 2 8 5" xfId="720"/>
    <cellStyle name="Normal 3 2 8 5 2" xfId="1494"/>
    <cellStyle name="Normal 3 2 8 5 2 2" xfId="3814"/>
    <cellStyle name="Normal 3 2 8 5 3" xfId="2267"/>
    <cellStyle name="Normal 3 2 8 5 3 2" xfId="4587"/>
    <cellStyle name="Normal 3 2 8 5 4" xfId="3040"/>
    <cellStyle name="Normal 3 2 8 6" xfId="885"/>
    <cellStyle name="Normal 3 2 8 6 2" xfId="3205"/>
    <cellStyle name="Normal 3 2 8 7" xfId="1658"/>
    <cellStyle name="Normal 3 2 8 7 2" xfId="3978"/>
    <cellStyle name="Normal 3 2 8 8" xfId="2431"/>
    <cellStyle name="Normal 3 2 9" xfId="183"/>
    <cellStyle name="Normal 3 2 9 2" xfId="961"/>
    <cellStyle name="Normal 3 2 9 2 2" xfId="3281"/>
    <cellStyle name="Normal 3 2 9 3" xfId="1734"/>
    <cellStyle name="Normal 3 2 9 3 2" xfId="4054"/>
    <cellStyle name="Normal 3 2 9 4" xfId="2507"/>
    <cellStyle name="Normal 3 3" xfId="336"/>
    <cellStyle name="Normal 3 4" xfId="4679"/>
    <cellStyle name="Normal 4" xfId="52"/>
    <cellStyle name="Normal 4 2" xfId="55"/>
    <cellStyle name="Normal 4 3" xfId="335"/>
    <cellStyle name="Normal 4 4" xfId="641"/>
    <cellStyle name="Normal 4 4 2" xfId="1415"/>
    <cellStyle name="Normal 4 4 2 2" xfId="3735"/>
    <cellStyle name="Normal 4 4 3" xfId="2188"/>
    <cellStyle name="Normal 4 4 3 2" xfId="4508"/>
    <cellStyle name="Normal 4 4 4" xfId="2961"/>
    <cellStyle name="Normal 5" xfId="62"/>
    <cellStyle name="Normal 6" xfId="60"/>
    <cellStyle name="Normal 6 10" xfId="2386"/>
    <cellStyle name="Normal 6 2" xfId="99"/>
    <cellStyle name="Normal 6 2 2" xfId="176"/>
    <cellStyle name="Normal 6 2 2 2" xfId="328"/>
    <cellStyle name="Normal 6 2 2 2 2" xfId="1106"/>
    <cellStyle name="Normal 6 2 2 2 2 2" xfId="3426"/>
    <cellStyle name="Normal 6 2 2 2 3" xfId="1879"/>
    <cellStyle name="Normal 6 2 2 2 3 2" xfId="4199"/>
    <cellStyle name="Normal 6 2 2 2 4" xfId="2652"/>
    <cellStyle name="Normal 6 2 2 3" xfId="484"/>
    <cellStyle name="Normal 6 2 2 3 2" xfId="1258"/>
    <cellStyle name="Normal 6 2 2 3 2 2" xfId="3578"/>
    <cellStyle name="Normal 6 2 2 3 3" xfId="2031"/>
    <cellStyle name="Normal 6 2 2 3 3 2" xfId="4351"/>
    <cellStyle name="Normal 6 2 2 3 4" xfId="2804"/>
    <cellStyle name="Normal 6 2 2 4" xfId="636"/>
    <cellStyle name="Normal 6 2 2 4 2" xfId="1410"/>
    <cellStyle name="Normal 6 2 2 4 2 2" xfId="3730"/>
    <cellStyle name="Normal 6 2 2 4 3" xfId="2183"/>
    <cellStyle name="Normal 6 2 2 4 3 2" xfId="4503"/>
    <cellStyle name="Normal 6 2 2 4 4" xfId="2956"/>
    <cellStyle name="Normal 6 2 2 5" xfId="789"/>
    <cellStyle name="Normal 6 2 2 5 2" xfId="1563"/>
    <cellStyle name="Normal 6 2 2 5 2 2" xfId="3883"/>
    <cellStyle name="Normal 6 2 2 5 3" xfId="2336"/>
    <cellStyle name="Normal 6 2 2 5 3 2" xfId="4656"/>
    <cellStyle name="Normal 6 2 2 5 4" xfId="3109"/>
    <cellStyle name="Normal 6 2 2 6" xfId="954"/>
    <cellStyle name="Normal 6 2 2 6 2" xfId="3274"/>
    <cellStyle name="Normal 6 2 2 7" xfId="1727"/>
    <cellStyle name="Normal 6 2 2 7 2" xfId="4047"/>
    <cellStyle name="Normal 6 2 2 8" xfId="2500"/>
    <cellStyle name="Normal 6 2 3" xfId="252"/>
    <cellStyle name="Normal 6 2 3 2" xfId="1030"/>
    <cellStyle name="Normal 6 2 3 2 2" xfId="3350"/>
    <cellStyle name="Normal 6 2 3 3" xfId="1803"/>
    <cellStyle name="Normal 6 2 3 3 2" xfId="4123"/>
    <cellStyle name="Normal 6 2 3 4" xfId="2576"/>
    <cellStyle name="Normal 6 2 4" xfId="408"/>
    <cellStyle name="Normal 6 2 4 2" xfId="1182"/>
    <cellStyle name="Normal 6 2 4 2 2" xfId="3502"/>
    <cellStyle name="Normal 6 2 4 3" xfId="1955"/>
    <cellStyle name="Normal 6 2 4 3 2" xfId="4275"/>
    <cellStyle name="Normal 6 2 4 4" xfId="2728"/>
    <cellStyle name="Normal 6 2 5" xfId="560"/>
    <cellStyle name="Normal 6 2 5 2" xfId="1334"/>
    <cellStyle name="Normal 6 2 5 2 2" xfId="3654"/>
    <cellStyle name="Normal 6 2 5 3" xfId="2107"/>
    <cellStyle name="Normal 6 2 5 3 2" xfId="4427"/>
    <cellStyle name="Normal 6 2 5 4" xfId="2880"/>
    <cellStyle name="Normal 6 2 6" xfId="713"/>
    <cellStyle name="Normal 6 2 6 2" xfId="1487"/>
    <cellStyle name="Normal 6 2 6 2 2" xfId="3807"/>
    <cellStyle name="Normal 6 2 6 3" xfId="2260"/>
    <cellStyle name="Normal 6 2 6 3 2" xfId="4580"/>
    <cellStyle name="Normal 6 2 6 4" xfId="3033"/>
    <cellStyle name="Normal 6 2 7" xfId="878"/>
    <cellStyle name="Normal 6 2 7 2" xfId="3198"/>
    <cellStyle name="Normal 6 2 8" xfId="1651"/>
    <cellStyle name="Normal 6 2 8 2" xfId="3971"/>
    <cellStyle name="Normal 6 2 9" xfId="2424"/>
    <cellStyle name="Normal 6 3" xfId="138"/>
    <cellStyle name="Normal 6 3 2" xfId="290"/>
    <cellStyle name="Normal 6 3 2 2" xfId="1068"/>
    <cellStyle name="Normal 6 3 2 2 2" xfId="3388"/>
    <cellStyle name="Normal 6 3 2 3" xfId="1841"/>
    <cellStyle name="Normal 6 3 2 3 2" xfId="4161"/>
    <cellStyle name="Normal 6 3 2 4" xfId="2614"/>
    <cellStyle name="Normal 6 3 3" xfId="446"/>
    <cellStyle name="Normal 6 3 3 2" xfId="1220"/>
    <cellStyle name="Normal 6 3 3 2 2" xfId="3540"/>
    <cellStyle name="Normal 6 3 3 3" xfId="1993"/>
    <cellStyle name="Normal 6 3 3 3 2" xfId="4313"/>
    <cellStyle name="Normal 6 3 3 4" xfId="2766"/>
    <cellStyle name="Normal 6 3 4" xfId="598"/>
    <cellStyle name="Normal 6 3 4 2" xfId="1372"/>
    <cellStyle name="Normal 6 3 4 2 2" xfId="3692"/>
    <cellStyle name="Normal 6 3 4 3" xfId="2145"/>
    <cellStyle name="Normal 6 3 4 3 2" xfId="4465"/>
    <cellStyle name="Normal 6 3 4 4" xfId="2918"/>
    <cellStyle name="Normal 6 3 5" xfId="751"/>
    <cellStyle name="Normal 6 3 5 2" xfId="1525"/>
    <cellStyle name="Normal 6 3 5 2 2" xfId="3845"/>
    <cellStyle name="Normal 6 3 5 3" xfId="2298"/>
    <cellStyle name="Normal 6 3 5 3 2" xfId="4618"/>
    <cellStyle name="Normal 6 3 5 4" xfId="3071"/>
    <cellStyle name="Normal 6 3 6" xfId="916"/>
    <cellStyle name="Normal 6 3 6 2" xfId="3236"/>
    <cellStyle name="Normal 6 3 7" xfId="1689"/>
    <cellStyle name="Normal 6 3 7 2" xfId="4009"/>
    <cellStyle name="Normal 6 3 8" xfId="2462"/>
    <cellStyle name="Normal 6 4" xfId="214"/>
    <cellStyle name="Normal 6 4 2" xfId="992"/>
    <cellStyle name="Normal 6 4 2 2" xfId="3312"/>
    <cellStyle name="Normal 6 4 3" xfId="1765"/>
    <cellStyle name="Normal 6 4 3 2" xfId="4085"/>
    <cellStyle name="Normal 6 4 4" xfId="2538"/>
    <cellStyle name="Normal 6 5" xfId="370"/>
    <cellStyle name="Normal 6 5 2" xfId="1144"/>
    <cellStyle name="Normal 6 5 2 2" xfId="3464"/>
    <cellStyle name="Normal 6 5 3" xfId="1917"/>
    <cellStyle name="Normal 6 5 3 2" xfId="4237"/>
    <cellStyle name="Normal 6 5 4" xfId="2690"/>
    <cellStyle name="Normal 6 6" xfId="522"/>
    <cellStyle name="Normal 6 6 2" xfId="1296"/>
    <cellStyle name="Normal 6 6 2 2" xfId="3616"/>
    <cellStyle name="Normal 6 6 3" xfId="2069"/>
    <cellStyle name="Normal 6 6 3 2" xfId="4389"/>
    <cellStyle name="Normal 6 6 4" xfId="2842"/>
    <cellStyle name="Normal 6 7" xfId="675"/>
    <cellStyle name="Normal 6 7 2" xfId="1449"/>
    <cellStyle name="Normal 6 7 2 2" xfId="3769"/>
    <cellStyle name="Normal 6 7 3" xfId="2222"/>
    <cellStyle name="Normal 6 7 3 2" xfId="4542"/>
    <cellStyle name="Normal 6 7 4" xfId="2995"/>
    <cellStyle name="Normal 6 8" xfId="840"/>
    <cellStyle name="Normal 6 8 2" xfId="3160"/>
    <cellStyle name="Normal 6 9" xfId="1613"/>
    <cellStyle name="Normal 6 9 2" xfId="3933"/>
    <cellStyle name="Normal 7" xfId="49"/>
    <cellStyle name="Normal 7 2" xfId="4670"/>
    <cellStyle name="Normal 7 3" xfId="4680"/>
    <cellStyle name="Normal 8" xfId="65"/>
    <cellStyle name="Normal 8 2" xfId="142"/>
    <cellStyle name="Normal 8 2 2" xfId="294"/>
    <cellStyle name="Normal 8 2 2 2" xfId="1072"/>
    <cellStyle name="Normal 8 2 2 2 2" xfId="3392"/>
    <cellStyle name="Normal 8 2 2 3" xfId="1845"/>
    <cellStyle name="Normal 8 2 2 3 2" xfId="4165"/>
    <cellStyle name="Normal 8 2 2 4" xfId="2618"/>
    <cellStyle name="Normal 8 2 3" xfId="450"/>
    <cellStyle name="Normal 8 2 3 2" xfId="1224"/>
    <cellStyle name="Normal 8 2 3 2 2" xfId="3544"/>
    <cellStyle name="Normal 8 2 3 3" xfId="1997"/>
    <cellStyle name="Normal 8 2 3 3 2" xfId="4317"/>
    <cellStyle name="Normal 8 2 3 4" xfId="2770"/>
    <cellStyle name="Normal 8 2 4" xfId="602"/>
    <cellStyle name="Normal 8 2 4 2" xfId="1376"/>
    <cellStyle name="Normal 8 2 4 2 2" xfId="3696"/>
    <cellStyle name="Normal 8 2 4 3" xfId="2149"/>
    <cellStyle name="Normal 8 2 4 3 2" xfId="4469"/>
    <cellStyle name="Normal 8 2 4 4" xfId="2922"/>
    <cellStyle name="Normal 8 2 5" xfId="755"/>
    <cellStyle name="Normal 8 2 5 2" xfId="1529"/>
    <cellStyle name="Normal 8 2 5 2 2" xfId="3849"/>
    <cellStyle name="Normal 8 2 5 3" xfId="2302"/>
    <cellStyle name="Normal 8 2 5 3 2" xfId="4622"/>
    <cellStyle name="Normal 8 2 5 4" xfId="3075"/>
    <cellStyle name="Normal 8 2 6" xfId="920"/>
    <cellStyle name="Normal 8 2 6 2" xfId="3240"/>
    <cellStyle name="Normal 8 2 7" xfId="1693"/>
    <cellStyle name="Normal 8 2 7 2" xfId="4013"/>
    <cellStyle name="Normal 8 2 8" xfId="2466"/>
    <cellStyle name="Normal 8 3" xfId="218"/>
    <cellStyle name="Normal 8 3 2" xfId="996"/>
    <cellStyle name="Normal 8 3 2 2" xfId="3316"/>
    <cellStyle name="Normal 8 3 3" xfId="1769"/>
    <cellStyle name="Normal 8 3 3 2" xfId="4089"/>
    <cellStyle name="Normal 8 3 4" xfId="2542"/>
    <cellStyle name="Normal 8 4" xfId="374"/>
    <cellStyle name="Normal 8 4 2" xfId="1148"/>
    <cellStyle name="Normal 8 4 2 2" xfId="3468"/>
    <cellStyle name="Normal 8 4 3" xfId="1921"/>
    <cellStyle name="Normal 8 4 3 2" xfId="4241"/>
    <cellStyle name="Normal 8 4 4" xfId="2694"/>
    <cellStyle name="Normal 8 5" xfId="526"/>
    <cellStyle name="Normal 8 5 2" xfId="1300"/>
    <cellStyle name="Normal 8 5 2 2" xfId="3620"/>
    <cellStyle name="Normal 8 5 3" xfId="2073"/>
    <cellStyle name="Normal 8 5 3 2" xfId="4393"/>
    <cellStyle name="Normal 8 5 4" xfId="2846"/>
    <cellStyle name="Normal 8 6" xfId="679"/>
    <cellStyle name="Normal 8 6 2" xfId="1453"/>
    <cellStyle name="Normal 8 6 2 2" xfId="3773"/>
    <cellStyle name="Normal 8 6 3" xfId="2226"/>
    <cellStyle name="Normal 8 6 3 2" xfId="4546"/>
    <cellStyle name="Normal 8 6 4" xfId="2999"/>
    <cellStyle name="Normal 8 7" xfId="844"/>
    <cellStyle name="Normal 8 7 2" xfId="3164"/>
    <cellStyle name="Normal 8 8" xfId="1617"/>
    <cellStyle name="Normal 8 8 2" xfId="3937"/>
    <cellStyle name="Normal 8 9" xfId="2390"/>
    <cellStyle name="Normal 9" xfId="56"/>
    <cellStyle name="Percent" xfId="3" builtinId="5"/>
    <cellStyle name="Percent 2" xfId="4671"/>
    <cellStyle name="Percent 3" xfId="4672"/>
    <cellStyle name="Percent 3 2" xfId="4681"/>
  </cellStyles>
  <dxfs count="80">
    <dxf>
      <font>
        <color theme="9" tint="-0.24994659260841701"/>
      </font>
    </dxf>
    <dxf>
      <font>
        <color theme="9" tint="-0.24994659260841701"/>
      </font>
    </dxf>
    <dxf>
      <font>
        <color rgb="FFFF0000"/>
      </font>
    </dxf>
    <dxf>
      <font>
        <color rgb="FF00B050"/>
      </font>
    </dxf>
    <dxf>
      <font>
        <color rgb="FFFF0000"/>
      </font>
    </dxf>
    <dxf>
      <font>
        <color rgb="FF00B050"/>
      </font>
    </dxf>
    <dxf>
      <font>
        <color rgb="FFFF0000"/>
      </font>
    </dxf>
    <dxf>
      <font>
        <color rgb="FF00B050"/>
      </font>
    </dxf>
    <dxf>
      <font>
        <color theme="9" tint="-0.24994659260841701"/>
      </font>
    </dxf>
    <dxf>
      <font>
        <color rgb="FFFF0000"/>
      </font>
    </dxf>
    <dxf>
      <font>
        <color rgb="FF00B050"/>
      </font>
    </dxf>
    <dxf>
      <font>
        <color theme="9" tint="-0.24994659260841701"/>
      </font>
    </dxf>
    <dxf>
      <font>
        <color rgb="FFFF0000"/>
      </font>
    </dxf>
    <dxf>
      <font>
        <color rgb="FF00B050"/>
      </font>
    </dxf>
    <dxf>
      <font>
        <color theme="9" tint="-0.24994659260841701"/>
      </font>
    </dxf>
    <dxf>
      <font>
        <color rgb="FFFF0000"/>
      </font>
    </dxf>
    <dxf>
      <font>
        <color rgb="FF00B050"/>
      </font>
    </dxf>
    <dxf>
      <font>
        <color theme="9" tint="-0.24994659260841701"/>
      </font>
    </dxf>
    <dxf>
      <font>
        <color rgb="FFFF0000"/>
      </font>
    </dxf>
    <dxf>
      <font>
        <color rgb="FF00B050"/>
      </font>
    </dxf>
    <dxf>
      <font>
        <color theme="9" tint="-0.24994659260841701"/>
      </font>
    </dxf>
    <dxf>
      <font>
        <color rgb="FFFF0000"/>
      </font>
    </dxf>
    <dxf>
      <font>
        <color rgb="FF00B050"/>
      </font>
    </dxf>
    <dxf>
      <font>
        <color theme="9" tint="-0.24994659260841701"/>
      </font>
    </dxf>
    <dxf>
      <font>
        <color rgb="FFFF0000"/>
      </font>
    </dxf>
    <dxf>
      <font>
        <color rgb="FF00B050"/>
      </font>
    </dxf>
    <dxf>
      <font>
        <color theme="9" tint="-0.24994659260841701"/>
      </font>
    </dxf>
    <dxf>
      <font>
        <color rgb="FFFF0000"/>
      </font>
    </dxf>
    <dxf>
      <font>
        <color rgb="FF00B050"/>
      </font>
    </dxf>
    <dxf>
      <font>
        <color theme="9" tint="-0.24994659260841701"/>
      </font>
    </dxf>
    <dxf>
      <font>
        <color rgb="FFFF0000"/>
      </font>
    </dxf>
    <dxf>
      <font>
        <color rgb="FF00B050"/>
      </font>
    </dxf>
    <dxf>
      <font>
        <color theme="9" tint="-0.24994659260841701"/>
      </font>
    </dxf>
    <dxf>
      <font>
        <color rgb="FFFF0000"/>
      </font>
    </dxf>
    <dxf>
      <font>
        <color rgb="FF00B050"/>
      </font>
    </dxf>
    <dxf>
      <font>
        <color theme="9" tint="-0.24994659260841701"/>
      </font>
    </dxf>
    <dxf>
      <font>
        <color rgb="FFFF0000"/>
      </font>
    </dxf>
    <dxf>
      <font>
        <color rgb="FF00B050"/>
      </font>
    </dxf>
    <dxf>
      <font>
        <color theme="9" tint="-0.24994659260841701"/>
      </font>
    </dxf>
    <dxf>
      <font>
        <color rgb="FFFF0000"/>
      </font>
    </dxf>
    <dxf>
      <font>
        <color rgb="FF00B050"/>
      </font>
    </dxf>
    <dxf>
      <font>
        <color theme="9" tint="-0.24994659260841701"/>
      </font>
    </dxf>
    <dxf>
      <font>
        <color rgb="FFFF0000"/>
      </font>
    </dxf>
    <dxf>
      <font>
        <color rgb="FF00B050"/>
      </font>
    </dxf>
    <dxf>
      <font>
        <color theme="9" tint="-0.24994659260841701"/>
      </font>
    </dxf>
    <dxf>
      <font>
        <color rgb="FF9C0006"/>
      </font>
      <fill>
        <patternFill>
          <bgColor rgb="FFFFC000"/>
        </patternFill>
      </fill>
    </dxf>
    <dxf>
      <font>
        <color theme="9" tint="-0.24994659260841701"/>
      </font>
    </dxf>
    <dxf>
      <font>
        <color theme="9" tint="-0.24994659260841701"/>
      </font>
    </dxf>
    <dxf>
      <font>
        <color rgb="FFFF0000"/>
      </font>
    </dxf>
    <dxf>
      <font>
        <color rgb="FF00B050"/>
      </font>
    </dxf>
    <dxf>
      <font>
        <color rgb="FFFF0000"/>
      </font>
    </dxf>
    <dxf>
      <font>
        <color rgb="FF00B050"/>
      </font>
    </dxf>
    <dxf>
      <font>
        <color rgb="FF9C0006"/>
      </font>
      <fill>
        <patternFill>
          <bgColor rgb="FFFFC000"/>
        </patternFill>
      </fill>
    </dxf>
    <dxf>
      <font>
        <color theme="9" tint="-0.24994659260841701"/>
      </font>
    </dxf>
    <dxf>
      <font>
        <color theme="9" tint="-0.24994659260841701"/>
      </font>
    </dxf>
    <dxf>
      <font>
        <color rgb="FFFF0000"/>
      </font>
    </dxf>
    <dxf>
      <font>
        <color rgb="FF00B050"/>
      </font>
    </dxf>
    <dxf>
      <font>
        <color rgb="FFFF0000"/>
      </font>
    </dxf>
    <dxf>
      <font>
        <color rgb="FF00B050"/>
      </font>
    </dxf>
    <dxf>
      <font>
        <color rgb="FF9C0006"/>
      </font>
      <fill>
        <patternFill>
          <bgColor rgb="FFFFC000"/>
        </patternFill>
      </fill>
    </dxf>
    <dxf>
      <font>
        <color theme="9" tint="-0.24994659260841701"/>
      </font>
    </dxf>
    <dxf>
      <font>
        <color theme="9" tint="-0.24994659260841701"/>
      </font>
    </dxf>
    <dxf>
      <font>
        <color rgb="FFFF0000"/>
      </font>
    </dxf>
    <dxf>
      <font>
        <color rgb="FF00B050"/>
      </font>
    </dxf>
    <dxf>
      <font>
        <color rgb="FFFF0000"/>
      </font>
    </dxf>
    <dxf>
      <font>
        <color rgb="FF00B050"/>
      </font>
    </dxf>
    <dxf>
      <font>
        <color rgb="FF9C0006"/>
      </font>
      <fill>
        <patternFill>
          <bgColor rgb="FFFFC000"/>
        </patternFill>
      </fill>
    </dxf>
    <dxf>
      <font>
        <color rgb="FF9C0006"/>
      </font>
      <fill>
        <patternFill>
          <bgColor rgb="FFFFC000"/>
        </patternFill>
      </fill>
    </dxf>
    <dxf>
      <font>
        <color rgb="FF9C0006"/>
      </font>
      <fill>
        <patternFill>
          <bgColor rgb="FFFFC000"/>
        </patternFill>
      </fill>
    </dxf>
    <dxf>
      <font>
        <color rgb="FF9C0006"/>
      </font>
      <fill>
        <patternFill>
          <bgColor rgb="FFFFC000"/>
        </patternFill>
      </fill>
    </dxf>
    <dxf>
      <font>
        <color rgb="FF9C0006"/>
      </font>
      <fill>
        <patternFill>
          <bgColor rgb="FFFFC000"/>
        </patternFill>
      </fill>
    </dxf>
    <dxf>
      <font>
        <color rgb="FF9C0006"/>
      </font>
      <fill>
        <patternFill>
          <bgColor rgb="FFFFC000"/>
        </patternFill>
      </fill>
    </dxf>
    <dxf>
      <font>
        <color rgb="FF9C0006"/>
      </font>
      <fill>
        <patternFill>
          <bgColor rgb="FFFFC000"/>
        </patternFill>
      </fill>
    </dxf>
    <dxf>
      <font>
        <color rgb="FF9C0006"/>
      </font>
      <fill>
        <patternFill>
          <bgColor rgb="FFFFC000"/>
        </patternFill>
      </fill>
    </dxf>
    <dxf>
      <font>
        <color theme="9" tint="-0.24994659260841701"/>
      </font>
    </dxf>
    <dxf>
      <font>
        <color theme="9" tint="-0.24994659260841701"/>
      </font>
    </dxf>
    <dxf>
      <font>
        <color rgb="FFFF0000"/>
      </font>
    </dxf>
    <dxf>
      <font>
        <color rgb="FF00B050"/>
      </font>
    </dxf>
    <dxf>
      <font>
        <color rgb="FFFF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fohub.nzta.govt.nz/Users/daveg/AppData/Local/Microsoft/Windows/Temporary%20Internet%20Files/Content.Outlook/NGSXR14T/Copy%20of%20TEST%20MINOR_IMPROVEMENT_TEMPLATE_2015_HNOPrioritisatio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infohub.nzta.govt.nz/otcs/cs.dll/29566432/Minor_Improvements_Activity_list%20(Resilience)%202018-2021%20NLTP.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ltpos.nzta.govt.nz/ltpo/template/SPR%20Roading%20LC-LR%20Improvements%20Template%20(Activity%20list)_2018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onmi\AppData\Roaming\OpenText\OTEdit\EC_infohub\c25519522\PT_LC-LR_Improvements_Template_Activity_list_2018-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ltpos.nzta.govt.nz/NickH/Desktop/Copy%20of%20PT_LC-LR_Improvements_Template_(Activity_list)_-_2018-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onmi\AppData\Local\Microsoft\Windows\Temporary%20Internet%20Files\Content.Outlook\U4JUEXPR\2018%2002%2002%20MI%202018%2019%20Programme%20with%20Ranking%20review%20v0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onmi\AppData\Roaming\OpenText\OTEdit\EC_infohub\c28823654\Fund%20LC-LR_Improvements_8-Feb-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infohub.nzta.govt.nz/otcs/cs.dll/29565052/Minor_Improvements_Activity_list%20(Resilience)%202018-2021%20NLTP.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obias/AppData/Local/Microsoft/Windows/Temporary%20Internet%20Files/Content.Outlook/X94V3EZ8/Minor_Improvements_Activity_list%20(Resilience)%202018-2021%20NLT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ohn/AppData/Local/Microsoft/Windows/Temporary%20Internet%20Files/Content.Outlook/ICTUT12X/Minor_Improvements_Activity_list%20(Resilience)%202018-2021%20NLT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eterro/AppData/Local/Microsoft/Windows/Temporary%20Internet%20Files/Content.Outlook/QEMS3KLB/Minor_Improvements_Activity_list%20(Resilience)%202018-2021%20NLT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List"/>
      <sheetName val="Summary of activities"/>
      <sheetName val="NZTA Results Reporting"/>
      <sheetName val="Options"/>
    </sheetNames>
    <sheetDataSet>
      <sheetData sheetId="0" refreshError="1"/>
      <sheetData sheetId="1" refreshError="1"/>
      <sheetData sheetId="2" refreshError="1"/>
      <sheetData sheetId="3" refreshError="1">
        <row r="2">
          <cell r="A2" t="str">
            <v>Not eligible in NLTP</v>
          </cell>
          <cell r="E2" t="str">
            <v>National (High volume)</v>
          </cell>
          <cell r="G2" t="str">
            <v>Northland</v>
          </cell>
        </row>
        <row r="3">
          <cell r="E3" t="str">
            <v>National</v>
          </cell>
          <cell r="G3" t="str">
            <v>Auckland</v>
          </cell>
        </row>
        <row r="4">
          <cell r="E4" t="str">
            <v>Regional</v>
          </cell>
          <cell r="G4" t="str">
            <v>Waikato</v>
          </cell>
        </row>
        <row r="5">
          <cell r="E5" t="str">
            <v>Arterial</v>
          </cell>
          <cell r="G5" t="str">
            <v>BoP</v>
          </cell>
        </row>
        <row r="6">
          <cell r="E6" t="str">
            <v>Primary collector</v>
          </cell>
          <cell r="G6" t="str">
            <v>Manawatu/Wanganui</v>
          </cell>
        </row>
        <row r="7">
          <cell r="E7" t="str">
            <v>Secondary collector</v>
          </cell>
          <cell r="G7" t="str">
            <v>Taranaki</v>
          </cell>
        </row>
        <row r="8">
          <cell r="E8" t="str">
            <v>Access</v>
          </cell>
          <cell r="G8" t="str">
            <v>Hawkes Bay</v>
          </cell>
        </row>
        <row r="9">
          <cell r="E9" t="str">
            <v>Access (Low volume)</v>
          </cell>
          <cell r="G9" t="str">
            <v>Gisborne</v>
          </cell>
        </row>
        <row r="10">
          <cell r="G10" t="str">
            <v>Wellington</v>
          </cell>
        </row>
        <row r="11">
          <cell r="G11" t="str">
            <v>Nelson</v>
          </cell>
        </row>
        <row r="12">
          <cell r="G12" t="str">
            <v>Marlborough</v>
          </cell>
        </row>
        <row r="13">
          <cell r="G13" t="str">
            <v>West Coast</v>
          </cell>
        </row>
        <row r="14">
          <cell r="G14" t="str">
            <v>Canterbury</v>
          </cell>
        </row>
        <row r="15">
          <cell r="G15" t="str">
            <v>Tasman</v>
          </cell>
        </row>
        <row r="16">
          <cell r="G16" t="str">
            <v>Otago</v>
          </cell>
        </row>
        <row r="17">
          <cell r="G17" t="str">
            <v>Southland</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List"/>
      <sheetName val="Summary of activities"/>
      <sheetName val="NZTA Results Reporting"/>
      <sheetName val="Options"/>
    </sheetNames>
    <sheetDataSet>
      <sheetData sheetId="0"/>
      <sheetData sheetId="1"/>
      <sheetData sheetId="2"/>
      <sheetData sheetId="3">
        <row r="2">
          <cell r="A2" t="str">
            <v>Not eligible in NLTP</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s"/>
      <sheetName val="www"/>
    </sheetNames>
    <sheetDataSet>
      <sheetData sheetId="0">
        <row r="2">
          <cell r="A2" t="str">
            <v>Not eligible in NLTP</v>
          </cell>
          <cell r="C2" t="str">
            <v>Behaviour change</v>
          </cell>
          <cell r="D2" t="str">
            <v>Throughput</v>
          </cell>
        </row>
        <row r="3">
          <cell r="C3" t="str">
            <v>Cycling improvements (incl. paths; lanes; markings; signage; facilities; promotion)</v>
          </cell>
          <cell r="D3" t="str">
            <v>Reliability</v>
          </cell>
        </row>
        <row r="4">
          <cell r="C4" t="str">
            <v>Drainage (incl. kerb and channel)</v>
          </cell>
          <cell r="D4" t="str">
            <v>Travel time</v>
          </cell>
        </row>
        <row r="5">
          <cell r="C5" t="str">
            <v>Clear zone improvements</v>
          </cell>
          <cell r="D5" t="str">
            <v>Availability and access</v>
          </cell>
        </row>
        <row r="6">
          <cell r="C6" t="str">
            <v>Guardrail improvements</v>
          </cell>
          <cell r="D6" t="str">
            <v>Resilience</v>
          </cell>
        </row>
        <row r="7">
          <cell r="C7" t="str">
            <v>Intersection improvements (inc. signalisation / roundabouts, traffic islands, slip lanes)</v>
          </cell>
          <cell r="D7" t="str">
            <v>Comfort and customer experience</v>
          </cell>
        </row>
        <row r="8">
          <cell r="C8" t="str">
            <v>Lighting improvements</v>
          </cell>
          <cell r="D8" t="str">
            <v>Safety</v>
          </cell>
        </row>
        <row r="9">
          <cell r="C9" t="str">
            <v>Minor geometric improvements</v>
          </cell>
          <cell r="D9" t="str">
            <v>Physical health</v>
          </cell>
        </row>
        <row r="10">
          <cell r="C10" t="str">
            <v>Bus or transit lane / priority improvements</v>
          </cell>
          <cell r="D10" t="str">
            <v>Pollution (NO2 PM10)</v>
          </cell>
        </row>
        <row r="11">
          <cell r="C11" t="str">
            <v>Replacement bridges and structures</v>
          </cell>
          <cell r="D11" t="str">
            <v>Health Noise</v>
          </cell>
        </row>
        <row r="12">
          <cell r="C12" t="str">
            <v>Resilience improvements</v>
          </cell>
          <cell r="D12" t="str">
            <v>Pollution and greenhouse gases</v>
          </cell>
        </row>
        <row r="13">
          <cell r="C13" t="str">
            <v>Seal widening</v>
          </cell>
          <cell r="D13" t="str">
            <v>Environmental Noise</v>
          </cell>
        </row>
        <row r="14">
          <cell r="C14" t="str">
            <v>Sight benching</v>
          </cell>
          <cell r="D14" t="str">
            <v>Resource consumption</v>
          </cell>
        </row>
        <row r="15">
          <cell r="C15" t="str">
            <v>Signage / delineation / pavement marking</v>
          </cell>
          <cell r="D15" t="str">
            <v>Biodiversity</v>
          </cell>
        </row>
        <row r="16">
          <cell r="C16" t="str">
            <v>Stock effluent facilities</v>
          </cell>
          <cell r="D16" t="str">
            <v>Community cohesion</v>
          </cell>
        </row>
        <row r="17">
          <cell r="C17" t="str">
            <v>Stock underpasses</v>
          </cell>
          <cell r="D17" t="str">
            <v>Amenity value</v>
          </cell>
        </row>
        <row r="18">
          <cell r="C18" t="str">
            <v>Surface treatment (safety)</v>
          </cell>
          <cell r="D18" t="str">
            <v>Financial cost of using transport</v>
          </cell>
        </row>
        <row r="19">
          <cell r="C19" t="str">
            <v>Technology based intervention</v>
          </cell>
          <cell r="D19" t="str">
            <v>Pricing</v>
          </cell>
        </row>
        <row r="20">
          <cell r="C20" t="str">
            <v>Traffic calming</v>
          </cell>
        </row>
        <row r="21">
          <cell r="C21" t="str">
            <v>Traffic management systems</v>
          </cell>
        </row>
        <row r="22">
          <cell r="C22" t="str">
            <v>Walking improvements (incl. pedestrian, pram or Kea crossings; pedestrian refuges; mid-block crossing; new footpaths)</v>
          </cell>
        </row>
        <row r="23">
          <cell r="C23" t="str">
            <v>Other, as agreed with NZTA</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amp; guide"/>
      <sheetName val="Activity List"/>
      <sheetName val="Summary of activities"/>
      <sheetName val="NZTA Results Reporting"/>
      <sheetName val="PT appraisal interface (trials)"/>
      <sheetName val="TIO_LINK"/>
      <sheetName val="Options"/>
    </sheetNames>
    <sheetDataSet>
      <sheetData sheetId="0"/>
      <sheetData sheetId="1" refreshError="1"/>
      <sheetData sheetId="2" refreshError="1"/>
      <sheetData sheetId="3" refreshError="1"/>
      <sheetData sheetId="4" refreshError="1"/>
      <sheetData sheetId="5" refreshError="1"/>
      <sheetData sheetId="6">
        <row r="2">
          <cell r="C2" t="str">
            <v>Trial Bus service improvement</v>
          </cell>
          <cell r="F2" t="str">
            <v>Agreed</v>
          </cell>
        </row>
        <row r="3">
          <cell r="C3" t="str">
            <v>Trial Passenger ferry service improvement</v>
          </cell>
          <cell r="F3" t="str">
            <v>Completed</v>
          </cell>
        </row>
        <row r="4">
          <cell r="C4" t="str">
            <v>Trial Passenger rail service improvement</v>
          </cell>
        </row>
        <row r="5">
          <cell r="C5" t="str">
            <v>Construction / relocation / upgrade / removal of bus stop(s) / shelter(s)</v>
          </cell>
        </row>
        <row r="6">
          <cell r="C6" t="str">
            <v>Construction of concrete arrival/ departure pads for bus stops</v>
          </cell>
        </row>
        <row r="7">
          <cell r="C7" t="str">
            <v>Construction of bus parking facilities (layover area)</v>
          </cell>
        </row>
        <row r="8">
          <cell r="C8" t="str">
            <v>Construction / upgrade / relocation of driver / passenger toilet facilities</v>
          </cell>
        </row>
        <row r="9">
          <cell r="C9" t="str">
            <v>Construction of new or upgraded replacement of station / station halt</v>
          </cell>
        </row>
        <row r="10">
          <cell r="C10" t="str">
            <v>Platform extension / platform gap fillers, replacement and upgrade</v>
          </cell>
        </row>
        <row r="11">
          <cell r="C11" t="str">
            <v>Construction / upgrade canopy (rail)</v>
          </cell>
        </row>
        <row r="12">
          <cell r="C12" t="str">
            <v>Roof / guttering upgrade</v>
          </cell>
        </row>
        <row r="13">
          <cell r="C13" t="str">
            <v>Lighting upgrade</v>
          </cell>
        </row>
        <row r="14">
          <cell r="C14" t="str">
            <v>Signage (inc. rebranding), help point, PA, wayfinding and timetable display installation (including real time PIDs) or upgrade</v>
          </cell>
        </row>
        <row r="15">
          <cell r="C15" t="str">
            <v>New or upgraded replacement of IT equipment or systems, including ticketing machines and transponders, customer APPS specifically related to PT</v>
          </cell>
        </row>
        <row r="16">
          <cell r="C16" t="str">
            <v>Screen display installation or upgrade</v>
          </cell>
        </row>
        <row r="17">
          <cell r="C17" t="str">
            <v>Safety and security improvements (incl. CCTV installation or upgrade)</v>
          </cell>
        </row>
        <row r="18">
          <cell r="C18" t="str">
            <v>Vehicle &amp; cycle parking installation or upgrade, including minor work related park and ride facilities</v>
          </cell>
        </row>
        <row r="19">
          <cell r="C19" t="str">
            <v>New construction / upgrade - PT customer service centre</v>
          </cell>
        </row>
        <row r="20">
          <cell r="C20" t="str">
            <v>Minor new asset purchases for PT facilities (e.g.. rubbish bins, canopies, seating, etc.)</v>
          </cell>
        </row>
        <row r="21">
          <cell r="C21" t="str">
            <v>Construction / upgrade of existing ferry berth (including ferry freeboard or floating pontoon), existing ferry mooring / berthing piles/ sullage facility</v>
          </cell>
        </row>
        <row r="22">
          <cell r="C22" t="str">
            <v>Passenger waiting area/ queuing improvements (ferry)</v>
          </cell>
        </row>
        <row r="23">
          <cell r="C23" t="str">
            <v>Other, as agreed with NZTA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List"/>
      <sheetName val="Summary of activities"/>
      <sheetName val="NZTA Results Reporting"/>
      <sheetName val="PT appraisal interface (trials)"/>
      <sheetName val="Options"/>
      <sheetName val="TIO_LINK"/>
    </sheetNames>
    <sheetDataSet>
      <sheetData sheetId="0" refreshError="1"/>
      <sheetData sheetId="1" refreshError="1"/>
      <sheetData sheetId="2" refreshError="1"/>
      <sheetData sheetId="3" refreshError="1"/>
      <sheetData sheetId="4">
        <row r="2">
          <cell r="C2" t="str">
            <v>Trial Bus service improvement</v>
          </cell>
          <cell r="F2" t="str">
            <v>Agreed</v>
          </cell>
        </row>
        <row r="3">
          <cell r="C3" t="str">
            <v>Trial Passenger ferry service improvement</v>
          </cell>
          <cell r="F3" t="str">
            <v>Completed</v>
          </cell>
        </row>
        <row r="4">
          <cell r="C4" t="str">
            <v>Trial Passenger rail service improvement</v>
          </cell>
        </row>
        <row r="5">
          <cell r="C5" t="str">
            <v>Construction of new shelter(s)</v>
          </cell>
        </row>
        <row r="6">
          <cell r="C6" t="str">
            <v>Replacement of existing shelters with upgraded new shelter(s)</v>
          </cell>
        </row>
        <row r="7">
          <cell r="C7" t="str">
            <v>Construction of new station / station halt</v>
          </cell>
        </row>
        <row r="8">
          <cell r="C8" t="str">
            <v>Replacement of an existing station halt with an upgraded new station halt</v>
          </cell>
        </row>
        <row r="9">
          <cell r="C9" t="str">
            <v>Construction of concrete arrival/ departure pads for buses</v>
          </cell>
        </row>
        <row r="10">
          <cell r="C10" t="str">
            <v>Platform extension, replacement and upgrade</v>
          </cell>
        </row>
        <row r="11">
          <cell r="C11" t="str">
            <v>Minor new asset purchases for PT facilities (eg. rubbish bins, canopies, seating, etc)</v>
          </cell>
        </row>
        <row r="12">
          <cell r="C12" t="str">
            <v>Roof / guttering upgrade</v>
          </cell>
        </row>
        <row r="13">
          <cell r="C13" t="str">
            <v>Lighting upgrade</v>
          </cell>
        </row>
        <row r="14">
          <cell r="C14" t="str">
            <v>Signage and timetable display installation or upgrade</v>
          </cell>
        </row>
        <row r="15">
          <cell r="C15" t="str">
            <v>IT related improvement</v>
          </cell>
        </row>
        <row r="16">
          <cell r="C16" t="str">
            <v>Screen display installation or upgrade</v>
          </cell>
        </row>
        <row r="17">
          <cell r="C17" t="str">
            <v>CCTV installation or upgrade</v>
          </cell>
        </row>
        <row r="18">
          <cell r="C18" t="str">
            <v>Vehicle &amp; cycle parking installation or upgrade</v>
          </cell>
        </row>
        <row r="19">
          <cell r="C19" t="str">
            <v>Other, as agreed by Transport Agency regional advisor</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Activity List"/>
      <sheetName val=" Summary of activities Safety "/>
      <sheetName val="Sheet5"/>
      <sheetName val="Sheet2"/>
    </sheetNames>
    <sheetDataSet>
      <sheetData sheetId="0">
        <row r="1">
          <cell r="AD1" t="str">
            <v>Drainage</v>
          </cell>
          <cell r="AE1" t="str">
            <v>Northland</v>
          </cell>
        </row>
        <row r="2">
          <cell r="AD2" t="str">
            <v>Rock Fall</v>
          </cell>
          <cell r="AE2" t="str">
            <v>Auckland North</v>
          </cell>
        </row>
        <row r="3">
          <cell r="AD3" t="str">
            <v>Slope Stability</v>
          </cell>
          <cell r="AE3" t="str">
            <v>Auckland South</v>
          </cell>
        </row>
        <row r="4">
          <cell r="AD4" t="str">
            <v>Drop Out</v>
          </cell>
          <cell r="AE4" t="str">
            <v>Central Waikato</v>
          </cell>
        </row>
        <row r="5">
          <cell r="AD5" t="str">
            <v>Bridge Scour</v>
          </cell>
          <cell r="AE5" t="str">
            <v>West Waikato North</v>
          </cell>
        </row>
        <row r="6">
          <cell r="AD6" t="str">
            <v>Other</v>
          </cell>
          <cell r="AE6" t="str">
            <v>West Waikato South</v>
          </cell>
        </row>
        <row r="7">
          <cell r="AE7" t="str">
            <v>East Waikato</v>
          </cell>
        </row>
        <row r="8">
          <cell r="AE8" t="str">
            <v>BOP East</v>
          </cell>
        </row>
        <row r="9">
          <cell r="AE9" t="str">
            <v>BOP West</v>
          </cell>
        </row>
        <row r="10">
          <cell r="AE10" t="str">
            <v>Gisborne North</v>
          </cell>
        </row>
        <row r="11">
          <cell r="AE11" t="str">
            <v>Gisborne West</v>
          </cell>
        </row>
        <row r="12">
          <cell r="AE12" t="str">
            <v>Hawkes Bay</v>
          </cell>
        </row>
        <row r="13">
          <cell r="AE13" t="str">
            <v>Manawatu-Wanganui</v>
          </cell>
        </row>
        <row r="14">
          <cell r="AE14" t="str">
            <v>Taranaki</v>
          </cell>
        </row>
        <row r="15">
          <cell r="AE15" t="str">
            <v>Wellington</v>
          </cell>
        </row>
        <row r="16">
          <cell r="AE16" t="str">
            <v>Marlborough</v>
          </cell>
        </row>
        <row r="17">
          <cell r="AE17" t="str">
            <v>Nelson</v>
          </cell>
        </row>
        <row r="18">
          <cell r="AE18" t="str">
            <v>Tasman</v>
          </cell>
        </row>
        <row r="19">
          <cell r="AE19" t="str">
            <v>North Canterbury</v>
          </cell>
        </row>
        <row r="20">
          <cell r="AE20" t="str">
            <v>South Canterbury</v>
          </cell>
        </row>
        <row r="21">
          <cell r="AE21" t="str">
            <v>West Coast</v>
          </cell>
        </row>
        <row r="22">
          <cell r="AE22" t="str">
            <v>Central Otago</v>
          </cell>
        </row>
        <row r="23">
          <cell r="AE23" t="str">
            <v>Coastal Otago</v>
          </cell>
        </row>
        <row r="24">
          <cell r="AE24" t="str">
            <v>Southland</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amp; guide"/>
      <sheetName val="Activity List LR"/>
      <sheetName val="Summary of activities LR"/>
      <sheetName val="Activity List SPR"/>
      <sheetName val="Summary of activities SPR"/>
      <sheetName val="NZTA Results Reporting"/>
      <sheetName val="SDD Feeder"/>
      <sheetName val="NZTA Results Reporting LR"/>
      <sheetName val="NZTA Results Reporting SPR"/>
      <sheetName val="TIO_LINK"/>
      <sheetName val="Options"/>
      <sheetName val="SDD Summary"/>
      <sheetName val="Master - Resilience"/>
    </sheetNames>
    <sheetDataSet>
      <sheetData sheetId="0">
        <row r="20">
          <cell r="E20" t="str">
            <v>NZTA</v>
          </cell>
        </row>
      </sheetData>
      <sheetData sheetId="1"/>
      <sheetData sheetId="2"/>
      <sheetData sheetId="3"/>
      <sheetData sheetId="4"/>
      <sheetData sheetId="5"/>
      <sheetData sheetId="6"/>
      <sheetData sheetId="7"/>
      <sheetData sheetId="8"/>
      <sheetData sheetId="9"/>
      <sheetData sheetId="10">
        <row r="2">
          <cell r="AC2" t="str">
            <v>Northland</v>
          </cell>
        </row>
      </sheetData>
      <sheetData sheetId="11"/>
      <sheetData sheetId="12">
        <row r="23">
          <cell r="AK23" t="str">
            <v>H</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List"/>
      <sheetName val="Summary of activities"/>
      <sheetName val="NZTA Results Reporting"/>
      <sheetName val="Options"/>
    </sheetNames>
    <sheetDataSet>
      <sheetData sheetId="0"/>
      <sheetData sheetId="1"/>
      <sheetData sheetId="2"/>
      <sheetData sheetId="3">
        <row r="2">
          <cell r="A2" t="str">
            <v>Not eligible in NLTP</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zta.govt.nz/planning-and-investment/planning-and-investment-knowledge-base/activity-classes-and-work-categories/public-transport/wc-532-low-cost-low-risk-public-transport-improvements/" TargetMode="External"/><Relationship Id="rId1" Type="http://schemas.openxmlformats.org/officeDocument/2006/relationships/hyperlink" Target="http://www.nzta.govt.nz/planning-and-investment/planning-and-investment-knowledge-base/2018-21-nltp-assessment-framework/assessment-of-low-cost-low-risk-programme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BT50"/>
  <sheetViews>
    <sheetView showRowColHeaders="0" zoomScale="90" zoomScaleNormal="90" workbookViewId="0">
      <pane ySplit="2" topLeftCell="A3" activePane="bottomLeft" state="frozen"/>
      <selection pane="bottomLeft" activeCell="E20" sqref="E20:G20"/>
    </sheetView>
  </sheetViews>
  <sheetFormatPr defaultRowHeight="12.75" x14ac:dyDescent="0.2"/>
  <cols>
    <col min="1" max="1" width="4.140625" style="103" customWidth="1"/>
    <col min="2" max="2" width="2.42578125" style="103" customWidth="1"/>
    <col min="3" max="3" width="51.140625" style="103" customWidth="1"/>
    <col min="4" max="4" width="38.28515625" style="103" customWidth="1"/>
    <col min="5" max="5" width="24.5703125" style="103" customWidth="1"/>
    <col min="6" max="6" width="5.42578125" style="103" customWidth="1"/>
    <col min="7" max="7" width="19.42578125" style="103" customWidth="1"/>
    <col min="8" max="8" width="54" style="103" customWidth="1"/>
    <col min="9" max="10" width="9.140625" style="103"/>
    <col min="11" max="11" width="51" style="103" customWidth="1"/>
    <col min="12" max="12" width="9.140625" style="103"/>
    <col min="13" max="13" width="5.85546875" style="103" customWidth="1"/>
    <col min="14" max="71" width="9.140625" style="103"/>
    <col min="72" max="72" width="40" style="103" customWidth="1"/>
    <col min="73" max="253" width="9.140625" style="103"/>
    <col min="254" max="254" width="4.140625" style="103" customWidth="1"/>
    <col min="255" max="255" width="2.42578125" style="103" customWidth="1"/>
    <col min="256" max="256" width="28.5703125" style="103" customWidth="1"/>
    <col min="257" max="257" width="52.140625" style="103" customWidth="1"/>
    <col min="258" max="258" width="24.5703125" style="103" customWidth="1"/>
    <col min="259" max="267" width="9.140625" style="103"/>
    <col min="268" max="268" width="5.85546875" style="103" customWidth="1"/>
    <col min="269" max="509" width="9.140625" style="103"/>
    <col min="510" max="510" width="4.140625" style="103" customWidth="1"/>
    <col min="511" max="511" width="2.42578125" style="103" customWidth="1"/>
    <col min="512" max="512" width="28.5703125" style="103" customWidth="1"/>
    <col min="513" max="513" width="52.140625" style="103" customWidth="1"/>
    <col min="514" max="514" width="24.5703125" style="103" customWidth="1"/>
    <col min="515" max="523" width="9.140625" style="103"/>
    <col min="524" max="524" width="5.85546875" style="103" customWidth="1"/>
    <col min="525" max="765" width="9.140625" style="103"/>
    <col min="766" max="766" width="4.140625" style="103" customWidth="1"/>
    <col min="767" max="767" width="2.42578125" style="103" customWidth="1"/>
    <col min="768" max="768" width="28.5703125" style="103" customWidth="1"/>
    <col min="769" max="769" width="52.140625" style="103" customWidth="1"/>
    <col min="770" max="770" width="24.5703125" style="103" customWidth="1"/>
    <col min="771" max="779" width="9.140625" style="103"/>
    <col min="780" max="780" width="5.85546875" style="103" customWidth="1"/>
    <col min="781" max="1021" width="9.140625" style="103"/>
    <col min="1022" max="1022" width="4.140625" style="103" customWidth="1"/>
    <col min="1023" max="1023" width="2.42578125" style="103" customWidth="1"/>
    <col min="1024" max="1024" width="28.5703125" style="103" customWidth="1"/>
    <col min="1025" max="1025" width="52.140625" style="103" customWidth="1"/>
    <col min="1026" max="1026" width="24.5703125" style="103" customWidth="1"/>
    <col min="1027" max="1035" width="9.140625" style="103"/>
    <col min="1036" max="1036" width="5.85546875" style="103" customWidth="1"/>
    <col min="1037" max="1277" width="9.140625" style="103"/>
    <col min="1278" max="1278" width="4.140625" style="103" customWidth="1"/>
    <col min="1279" max="1279" width="2.42578125" style="103" customWidth="1"/>
    <col min="1280" max="1280" width="28.5703125" style="103" customWidth="1"/>
    <col min="1281" max="1281" width="52.140625" style="103" customWidth="1"/>
    <col min="1282" max="1282" width="24.5703125" style="103" customWidth="1"/>
    <col min="1283" max="1291" width="9.140625" style="103"/>
    <col min="1292" max="1292" width="5.85546875" style="103" customWidth="1"/>
    <col min="1293" max="1533" width="9.140625" style="103"/>
    <col min="1534" max="1534" width="4.140625" style="103" customWidth="1"/>
    <col min="1535" max="1535" width="2.42578125" style="103" customWidth="1"/>
    <col min="1536" max="1536" width="28.5703125" style="103" customWidth="1"/>
    <col min="1537" max="1537" width="52.140625" style="103" customWidth="1"/>
    <col min="1538" max="1538" width="24.5703125" style="103" customWidth="1"/>
    <col min="1539" max="1547" width="9.140625" style="103"/>
    <col min="1548" max="1548" width="5.85546875" style="103" customWidth="1"/>
    <col min="1549" max="1789" width="9.140625" style="103"/>
    <col min="1790" max="1790" width="4.140625" style="103" customWidth="1"/>
    <col min="1791" max="1791" width="2.42578125" style="103" customWidth="1"/>
    <col min="1792" max="1792" width="28.5703125" style="103" customWidth="1"/>
    <col min="1793" max="1793" width="52.140625" style="103" customWidth="1"/>
    <col min="1794" max="1794" width="24.5703125" style="103" customWidth="1"/>
    <col min="1795" max="1803" width="9.140625" style="103"/>
    <col min="1804" max="1804" width="5.85546875" style="103" customWidth="1"/>
    <col min="1805" max="2045" width="9.140625" style="103"/>
    <col min="2046" max="2046" width="4.140625" style="103" customWidth="1"/>
    <col min="2047" max="2047" width="2.42578125" style="103" customWidth="1"/>
    <col min="2048" max="2048" width="28.5703125" style="103" customWidth="1"/>
    <col min="2049" max="2049" width="52.140625" style="103" customWidth="1"/>
    <col min="2050" max="2050" width="24.5703125" style="103" customWidth="1"/>
    <col min="2051" max="2059" width="9.140625" style="103"/>
    <col min="2060" max="2060" width="5.85546875" style="103" customWidth="1"/>
    <col min="2061" max="2301" width="9.140625" style="103"/>
    <col min="2302" max="2302" width="4.140625" style="103" customWidth="1"/>
    <col min="2303" max="2303" width="2.42578125" style="103" customWidth="1"/>
    <col min="2304" max="2304" width="28.5703125" style="103" customWidth="1"/>
    <col min="2305" max="2305" width="52.140625" style="103" customWidth="1"/>
    <col min="2306" max="2306" width="24.5703125" style="103" customWidth="1"/>
    <col min="2307" max="2315" width="9.140625" style="103"/>
    <col min="2316" max="2316" width="5.85546875" style="103" customWidth="1"/>
    <col min="2317" max="2557" width="9.140625" style="103"/>
    <col min="2558" max="2558" width="4.140625" style="103" customWidth="1"/>
    <col min="2559" max="2559" width="2.42578125" style="103" customWidth="1"/>
    <col min="2560" max="2560" width="28.5703125" style="103" customWidth="1"/>
    <col min="2561" max="2561" width="52.140625" style="103" customWidth="1"/>
    <col min="2562" max="2562" width="24.5703125" style="103" customWidth="1"/>
    <col min="2563" max="2571" width="9.140625" style="103"/>
    <col min="2572" max="2572" width="5.85546875" style="103" customWidth="1"/>
    <col min="2573" max="2813" width="9.140625" style="103"/>
    <col min="2814" max="2814" width="4.140625" style="103" customWidth="1"/>
    <col min="2815" max="2815" width="2.42578125" style="103" customWidth="1"/>
    <col min="2816" max="2816" width="28.5703125" style="103" customWidth="1"/>
    <col min="2817" max="2817" width="52.140625" style="103" customWidth="1"/>
    <col min="2818" max="2818" width="24.5703125" style="103" customWidth="1"/>
    <col min="2819" max="2827" width="9.140625" style="103"/>
    <col min="2828" max="2828" width="5.85546875" style="103" customWidth="1"/>
    <col min="2829" max="3069" width="9.140625" style="103"/>
    <col min="3070" max="3070" width="4.140625" style="103" customWidth="1"/>
    <col min="3071" max="3071" width="2.42578125" style="103" customWidth="1"/>
    <col min="3072" max="3072" width="28.5703125" style="103" customWidth="1"/>
    <col min="3073" max="3073" width="52.140625" style="103" customWidth="1"/>
    <col min="3074" max="3074" width="24.5703125" style="103" customWidth="1"/>
    <col min="3075" max="3083" width="9.140625" style="103"/>
    <col min="3084" max="3084" width="5.85546875" style="103" customWidth="1"/>
    <col min="3085" max="3325" width="9.140625" style="103"/>
    <col min="3326" max="3326" width="4.140625" style="103" customWidth="1"/>
    <col min="3327" max="3327" width="2.42578125" style="103" customWidth="1"/>
    <col min="3328" max="3328" width="28.5703125" style="103" customWidth="1"/>
    <col min="3329" max="3329" width="52.140625" style="103" customWidth="1"/>
    <col min="3330" max="3330" width="24.5703125" style="103" customWidth="1"/>
    <col min="3331" max="3339" width="9.140625" style="103"/>
    <col min="3340" max="3340" width="5.85546875" style="103" customWidth="1"/>
    <col min="3341" max="3581" width="9.140625" style="103"/>
    <col min="3582" max="3582" width="4.140625" style="103" customWidth="1"/>
    <col min="3583" max="3583" width="2.42578125" style="103" customWidth="1"/>
    <col min="3584" max="3584" width="28.5703125" style="103" customWidth="1"/>
    <col min="3585" max="3585" width="52.140625" style="103" customWidth="1"/>
    <col min="3586" max="3586" width="24.5703125" style="103" customWidth="1"/>
    <col min="3587" max="3595" width="9.140625" style="103"/>
    <col min="3596" max="3596" width="5.85546875" style="103" customWidth="1"/>
    <col min="3597" max="3837" width="9.140625" style="103"/>
    <col min="3838" max="3838" width="4.140625" style="103" customWidth="1"/>
    <col min="3839" max="3839" width="2.42578125" style="103" customWidth="1"/>
    <col min="3840" max="3840" width="28.5703125" style="103" customWidth="1"/>
    <col min="3841" max="3841" width="52.140625" style="103" customWidth="1"/>
    <col min="3842" max="3842" width="24.5703125" style="103" customWidth="1"/>
    <col min="3843" max="3851" width="9.140625" style="103"/>
    <col min="3852" max="3852" width="5.85546875" style="103" customWidth="1"/>
    <col min="3853" max="4093" width="9.140625" style="103"/>
    <col min="4094" max="4094" width="4.140625" style="103" customWidth="1"/>
    <col min="4095" max="4095" width="2.42578125" style="103" customWidth="1"/>
    <col min="4096" max="4096" width="28.5703125" style="103" customWidth="1"/>
    <col min="4097" max="4097" width="52.140625" style="103" customWidth="1"/>
    <col min="4098" max="4098" width="24.5703125" style="103" customWidth="1"/>
    <col min="4099" max="4107" width="9.140625" style="103"/>
    <col min="4108" max="4108" width="5.85546875" style="103" customWidth="1"/>
    <col min="4109" max="4349" width="9.140625" style="103"/>
    <col min="4350" max="4350" width="4.140625" style="103" customWidth="1"/>
    <col min="4351" max="4351" width="2.42578125" style="103" customWidth="1"/>
    <col min="4352" max="4352" width="28.5703125" style="103" customWidth="1"/>
    <col min="4353" max="4353" width="52.140625" style="103" customWidth="1"/>
    <col min="4354" max="4354" width="24.5703125" style="103" customWidth="1"/>
    <col min="4355" max="4363" width="9.140625" style="103"/>
    <col min="4364" max="4364" width="5.85546875" style="103" customWidth="1"/>
    <col min="4365" max="4605" width="9.140625" style="103"/>
    <col min="4606" max="4606" width="4.140625" style="103" customWidth="1"/>
    <col min="4607" max="4607" width="2.42578125" style="103" customWidth="1"/>
    <col min="4608" max="4608" width="28.5703125" style="103" customWidth="1"/>
    <col min="4609" max="4609" width="52.140625" style="103" customWidth="1"/>
    <col min="4610" max="4610" width="24.5703125" style="103" customWidth="1"/>
    <col min="4611" max="4619" width="9.140625" style="103"/>
    <col min="4620" max="4620" width="5.85546875" style="103" customWidth="1"/>
    <col min="4621" max="4861" width="9.140625" style="103"/>
    <col min="4862" max="4862" width="4.140625" style="103" customWidth="1"/>
    <col min="4863" max="4863" width="2.42578125" style="103" customWidth="1"/>
    <col min="4864" max="4864" width="28.5703125" style="103" customWidth="1"/>
    <col min="4865" max="4865" width="52.140625" style="103" customWidth="1"/>
    <col min="4866" max="4866" width="24.5703125" style="103" customWidth="1"/>
    <col min="4867" max="4875" width="9.140625" style="103"/>
    <col min="4876" max="4876" width="5.85546875" style="103" customWidth="1"/>
    <col min="4877" max="5117" width="9.140625" style="103"/>
    <col min="5118" max="5118" width="4.140625" style="103" customWidth="1"/>
    <col min="5119" max="5119" width="2.42578125" style="103" customWidth="1"/>
    <col min="5120" max="5120" width="28.5703125" style="103" customWidth="1"/>
    <col min="5121" max="5121" width="52.140625" style="103" customWidth="1"/>
    <col min="5122" max="5122" width="24.5703125" style="103" customWidth="1"/>
    <col min="5123" max="5131" width="9.140625" style="103"/>
    <col min="5132" max="5132" width="5.85546875" style="103" customWidth="1"/>
    <col min="5133" max="5373" width="9.140625" style="103"/>
    <col min="5374" max="5374" width="4.140625" style="103" customWidth="1"/>
    <col min="5375" max="5375" width="2.42578125" style="103" customWidth="1"/>
    <col min="5376" max="5376" width="28.5703125" style="103" customWidth="1"/>
    <col min="5377" max="5377" width="52.140625" style="103" customWidth="1"/>
    <col min="5378" max="5378" width="24.5703125" style="103" customWidth="1"/>
    <col min="5379" max="5387" width="9.140625" style="103"/>
    <col min="5388" max="5388" width="5.85546875" style="103" customWidth="1"/>
    <col min="5389" max="5629" width="9.140625" style="103"/>
    <col min="5630" max="5630" width="4.140625" style="103" customWidth="1"/>
    <col min="5631" max="5631" width="2.42578125" style="103" customWidth="1"/>
    <col min="5632" max="5632" width="28.5703125" style="103" customWidth="1"/>
    <col min="5633" max="5633" width="52.140625" style="103" customWidth="1"/>
    <col min="5634" max="5634" width="24.5703125" style="103" customWidth="1"/>
    <col min="5635" max="5643" width="9.140625" style="103"/>
    <col min="5644" max="5644" width="5.85546875" style="103" customWidth="1"/>
    <col min="5645" max="5885" width="9.140625" style="103"/>
    <col min="5886" max="5886" width="4.140625" style="103" customWidth="1"/>
    <col min="5887" max="5887" width="2.42578125" style="103" customWidth="1"/>
    <col min="5888" max="5888" width="28.5703125" style="103" customWidth="1"/>
    <col min="5889" max="5889" width="52.140625" style="103" customWidth="1"/>
    <col min="5890" max="5890" width="24.5703125" style="103" customWidth="1"/>
    <col min="5891" max="5899" width="9.140625" style="103"/>
    <col min="5900" max="5900" width="5.85546875" style="103" customWidth="1"/>
    <col min="5901" max="6141" width="9.140625" style="103"/>
    <col min="6142" max="6142" width="4.140625" style="103" customWidth="1"/>
    <col min="6143" max="6143" width="2.42578125" style="103" customWidth="1"/>
    <col min="6144" max="6144" width="28.5703125" style="103" customWidth="1"/>
    <col min="6145" max="6145" width="52.140625" style="103" customWidth="1"/>
    <col min="6146" max="6146" width="24.5703125" style="103" customWidth="1"/>
    <col min="6147" max="6155" width="9.140625" style="103"/>
    <col min="6156" max="6156" width="5.85546875" style="103" customWidth="1"/>
    <col min="6157" max="6397" width="9.140625" style="103"/>
    <col min="6398" max="6398" width="4.140625" style="103" customWidth="1"/>
    <col min="6399" max="6399" width="2.42578125" style="103" customWidth="1"/>
    <col min="6400" max="6400" width="28.5703125" style="103" customWidth="1"/>
    <col min="6401" max="6401" width="52.140625" style="103" customWidth="1"/>
    <col min="6402" max="6402" width="24.5703125" style="103" customWidth="1"/>
    <col min="6403" max="6411" width="9.140625" style="103"/>
    <col min="6412" max="6412" width="5.85546875" style="103" customWidth="1"/>
    <col min="6413" max="6653" width="9.140625" style="103"/>
    <col min="6654" max="6654" width="4.140625" style="103" customWidth="1"/>
    <col min="6655" max="6655" width="2.42578125" style="103" customWidth="1"/>
    <col min="6656" max="6656" width="28.5703125" style="103" customWidth="1"/>
    <col min="6657" max="6657" width="52.140625" style="103" customWidth="1"/>
    <col min="6658" max="6658" width="24.5703125" style="103" customWidth="1"/>
    <col min="6659" max="6667" width="9.140625" style="103"/>
    <col min="6668" max="6668" width="5.85546875" style="103" customWidth="1"/>
    <col min="6669" max="6909" width="9.140625" style="103"/>
    <col min="6910" max="6910" width="4.140625" style="103" customWidth="1"/>
    <col min="6911" max="6911" width="2.42578125" style="103" customWidth="1"/>
    <col min="6912" max="6912" width="28.5703125" style="103" customWidth="1"/>
    <col min="6913" max="6913" width="52.140625" style="103" customWidth="1"/>
    <col min="6914" max="6914" width="24.5703125" style="103" customWidth="1"/>
    <col min="6915" max="6923" width="9.140625" style="103"/>
    <col min="6924" max="6924" width="5.85546875" style="103" customWidth="1"/>
    <col min="6925" max="7165" width="9.140625" style="103"/>
    <col min="7166" max="7166" width="4.140625" style="103" customWidth="1"/>
    <col min="7167" max="7167" width="2.42578125" style="103" customWidth="1"/>
    <col min="7168" max="7168" width="28.5703125" style="103" customWidth="1"/>
    <col min="7169" max="7169" width="52.140625" style="103" customWidth="1"/>
    <col min="7170" max="7170" width="24.5703125" style="103" customWidth="1"/>
    <col min="7171" max="7179" width="9.140625" style="103"/>
    <col min="7180" max="7180" width="5.85546875" style="103" customWidth="1"/>
    <col min="7181" max="7421" width="9.140625" style="103"/>
    <col min="7422" max="7422" width="4.140625" style="103" customWidth="1"/>
    <col min="7423" max="7423" width="2.42578125" style="103" customWidth="1"/>
    <col min="7424" max="7424" width="28.5703125" style="103" customWidth="1"/>
    <col min="7425" max="7425" width="52.140625" style="103" customWidth="1"/>
    <col min="7426" max="7426" width="24.5703125" style="103" customWidth="1"/>
    <col min="7427" max="7435" width="9.140625" style="103"/>
    <col min="7436" max="7436" width="5.85546875" style="103" customWidth="1"/>
    <col min="7437" max="7677" width="9.140625" style="103"/>
    <col min="7678" max="7678" width="4.140625" style="103" customWidth="1"/>
    <col min="7679" max="7679" width="2.42578125" style="103" customWidth="1"/>
    <col min="7680" max="7680" width="28.5703125" style="103" customWidth="1"/>
    <col min="7681" max="7681" width="52.140625" style="103" customWidth="1"/>
    <col min="7682" max="7682" width="24.5703125" style="103" customWidth="1"/>
    <col min="7683" max="7691" width="9.140625" style="103"/>
    <col min="7692" max="7692" width="5.85546875" style="103" customWidth="1"/>
    <col min="7693" max="7933" width="9.140625" style="103"/>
    <col min="7934" max="7934" width="4.140625" style="103" customWidth="1"/>
    <col min="7935" max="7935" width="2.42578125" style="103" customWidth="1"/>
    <col min="7936" max="7936" width="28.5703125" style="103" customWidth="1"/>
    <col min="7937" max="7937" width="52.140625" style="103" customWidth="1"/>
    <col min="7938" max="7938" width="24.5703125" style="103" customWidth="1"/>
    <col min="7939" max="7947" width="9.140625" style="103"/>
    <col min="7948" max="7948" width="5.85546875" style="103" customWidth="1"/>
    <col min="7949" max="8189" width="9.140625" style="103"/>
    <col min="8190" max="8190" width="4.140625" style="103" customWidth="1"/>
    <col min="8191" max="8191" width="2.42578125" style="103" customWidth="1"/>
    <col min="8192" max="8192" width="28.5703125" style="103" customWidth="1"/>
    <col min="8193" max="8193" width="52.140625" style="103" customWidth="1"/>
    <col min="8194" max="8194" width="24.5703125" style="103" customWidth="1"/>
    <col min="8195" max="8203" width="9.140625" style="103"/>
    <col min="8204" max="8204" width="5.85546875" style="103" customWidth="1"/>
    <col min="8205" max="8445" width="9.140625" style="103"/>
    <col min="8446" max="8446" width="4.140625" style="103" customWidth="1"/>
    <col min="8447" max="8447" width="2.42578125" style="103" customWidth="1"/>
    <col min="8448" max="8448" width="28.5703125" style="103" customWidth="1"/>
    <col min="8449" max="8449" width="52.140625" style="103" customWidth="1"/>
    <col min="8450" max="8450" width="24.5703125" style="103" customWidth="1"/>
    <col min="8451" max="8459" width="9.140625" style="103"/>
    <col min="8460" max="8460" width="5.85546875" style="103" customWidth="1"/>
    <col min="8461" max="8701" width="9.140625" style="103"/>
    <col min="8702" max="8702" width="4.140625" style="103" customWidth="1"/>
    <col min="8703" max="8703" width="2.42578125" style="103" customWidth="1"/>
    <col min="8704" max="8704" width="28.5703125" style="103" customWidth="1"/>
    <col min="8705" max="8705" width="52.140625" style="103" customWidth="1"/>
    <col min="8706" max="8706" width="24.5703125" style="103" customWidth="1"/>
    <col min="8707" max="8715" width="9.140625" style="103"/>
    <col min="8716" max="8716" width="5.85546875" style="103" customWidth="1"/>
    <col min="8717" max="8957" width="9.140625" style="103"/>
    <col min="8958" max="8958" width="4.140625" style="103" customWidth="1"/>
    <col min="8959" max="8959" width="2.42578125" style="103" customWidth="1"/>
    <col min="8960" max="8960" width="28.5703125" style="103" customWidth="1"/>
    <col min="8961" max="8961" width="52.140625" style="103" customWidth="1"/>
    <col min="8962" max="8962" width="24.5703125" style="103" customWidth="1"/>
    <col min="8963" max="8971" width="9.140625" style="103"/>
    <col min="8972" max="8972" width="5.85546875" style="103" customWidth="1"/>
    <col min="8973" max="9213" width="9.140625" style="103"/>
    <col min="9214" max="9214" width="4.140625" style="103" customWidth="1"/>
    <col min="9215" max="9215" width="2.42578125" style="103" customWidth="1"/>
    <col min="9216" max="9216" width="28.5703125" style="103" customWidth="1"/>
    <col min="9217" max="9217" width="52.140625" style="103" customWidth="1"/>
    <col min="9218" max="9218" width="24.5703125" style="103" customWidth="1"/>
    <col min="9219" max="9227" width="9.140625" style="103"/>
    <col min="9228" max="9228" width="5.85546875" style="103" customWidth="1"/>
    <col min="9229" max="9469" width="9.140625" style="103"/>
    <col min="9470" max="9470" width="4.140625" style="103" customWidth="1"/>
    <col min="9471" max="9471" width="2.42578125" style="103" customWidth="1"/>
    <col min="9472" max="9472" width="28.5703125" style="103" customWidth="1"/>
    <col min="9473" max="9473" width="52.140625" style="103" customWidth="1"/>
    <col min="9474" max="9474" width="24.5703125" style="103" customWidth="1"/>
    <col min="9475" max="9483" width="9.140625" style="103"/>
    <col min="9484" max="9484" width="5.85546875" style="103" customWidth="1"/>
    <col min="9485" max="9725" width="9.140625" style="103"/>
    <col min="9726" max="9726" width="4.140625" style="103" customWidth="1"/>
    <col min="9727" max="9727" width="2.42578125" style="103" customWidth="1"/>
    <col min="9728" max="9728" width="28.5703125" style="103" customWidth="1"/>
    <col min="9729" max="9729" width="52.140625" style="103" customWidth="1"/>
    <col min="9730" max="9730" width="24.5703125" style="103" customWidth="1"/>
    <col min="9731" max="9739" width="9.140625" style="103"/>
    <col min="9740" max="9740" width="5.85546875" style="103" customWidth="1"/>
    <col min="9741" max="9981" width="9.140625" style="103"/>
    <col min="9982" max="9982" width="4.140625" style="103" customWidth="1"/>
    <col min="9983" max="9983" width="2.42578125" style="103" customWidth="1"/>
    <col min="9984" max="9984" width="28.5703125" style="103" customWidth="1"/>
    <col min="9985" max="9985" width="52.140625" style="103" customWidth="1"/>
    <col min="9986" max="9986" width="24.5703125" style="103" customWidth="1"/>
    <col min="9987" max="9995" width="9.140625" style="103"/>
    <col min="9996" max="9996" width="5.85546875" style="103" customWidth="1"/>
    <col min="9997" max="10237" width="9.140625" style="103"/>
    <col min="10238" max="10238" width="4.140625" style="103" customWidth="1"/>
    <col min="10239" max="10239" width="2.42578125" style="103" customWidth="1"/>
    <col min="10240" max="10240" width="28.5703125" style="103" customWidth="1"/>
    <col min="10241" max="10241" width="52.140625" style="103" customWidth="1"/>
    <col min="10242" max="10242" width="24.5703125" style="103" customWidth="1"/>
    <col min="10243" max="10251" width="9.140625" style="103"/>
    <col min="10252" max="10252" width="5.85546875" style="103" customWidth="1"/>
    <col min="10253" max="10493" width="9.140625" style="103"/>
    <col min="10494" max="10494" width="4.140625" style="103" customWidth="1"/>
    <col min="10495" max="10495" width="2.42578125" style="103" customWidth="1"/>
    <col min="10496" max="10496" width="28.5703125" style="103" customWidth="1"/>
    <col min="10497" max="10497" width="52.140625" style="103" customWidth="1"/>
    <col min="10498" max="10498" width="24.5703125" style="103" customWidth="1"/>
    <col min="10499" max="10507" width="9.140625" style="103"/>
    <col min="10508" max="10508" width="5.85546875" style="103" customWidth="1"/>
    <col min="10509" max="10749" width="9.140625" style="103"/>
    <col min="10750" max="10750" width="4.140625" style="103" customWidth="1"/>
    <col min="10751" max="10751" width="2.42578125" style="103" customWidth="1"/>
    <col min="10752" max="10752" width="28.5703125" style="103" customWidth="1"/>
    <col min="10753" max="10753" width="52.140625" style="103" customWidth="1"/>
    <col min="10754" max="10754" width="24.5703125" style="103" customWidth="1"/>
    <col min="10755" max="10763" width="9.140625" style="103"/>
    <col min="10764" max="10764" width="5.85546875" style="103" customWidth="1"/>
    <col min="10765" max="11005" width="9.140625" style="103"/>
    <col min="11006" max="11006" width="4.140625" style="103" customWidth="1"/>
    <col min="11007" max="11007" width="2.42578125" style="103" customWidth="1"/>
    <col min="11008" max="11008" width="28.5703125" style="103" customWidth="1"/>
    <col min="11009" max="11009" width="52.140625" style="103" customWidth="1"/>
    <col min="11010" max="11010" width="24.5703125" style="103" customWidth="1"/>
    <col min="11011" max="11019" width="9.140625" style="103"/>
    <col min="11020" max="11020" width="5.85546875" style="103" customWidth="1"/>
    <col min="11021" max="11261" width="9.140625" style="103"/>
    <col min="11262" max="11262" width="4.140625" style="103" customWidth="1"/>
    <col min="11263" max="11263" width="2.42578125" style="103" customWidth="1"/>
    <col min="11264" max="11264" width="28.5703125" style="103" customWidth="1"/>
    <col min="11265" max="11265" width="52.140625" style="103" customWidth="1"/>
    <col min="11266" max="11266" width="24.5703125" style="103" customWidth="1"/>
    <col min="11267" max="11275" width="9.140625" style="103"/>
    <col min="11276" max="11276" width="5.85546875" style="103" customWidth="1"/>
    <col min="11277" max="11517" width="9.140625" style="103"/>
    <col min="11518" max="11518" width="4.140625" style="103" customWidth="1"/>
    <col min="11519" max="11519" width="2.42578125" style="103" customWidth="1"/>
    <col min="11520" max="11520" width="28.5703125" style="103" customWidth="1"/>
    <col min="11521" max="11521" width="52.140625" style="103" customWidth="1"/>
    <col min="11522" max="11522" width="24.5703125" style="103" customWidth="1"/>
    <col min="11523" max="11531" width="9.140625" style="103"/>
    <col min="11532" max="11532" width="5.85546875" style="103" customWidth="1"/>
    <col min="11533" max="11773" width="9.140625" style="103"/>
    <col min="11774" max="11774" width="4.140625" style="103" customWidth="1"/>
    <col min="11775" max="11775" width="2.42578125" style="103" customWidth="1"/>
    <col min="11776" max="11776" width="28.5703125" style="103" customWidth="1"/>
    <col min="11777" max="11777" width="52.140625" style="103" customWidth="1"/>
    <col min="11778" max="11778" width="24.5703125" style="103" customWidth="1"/>
    <col min="11779" max="11787" width="9.140625" style="103"/>
    <col min="11788" max="11788" width="5.85546875" style="103" customWidth="1"/>
    <col min="11789" max="12029" width="9.140625" style="103"/>
    <col min="12030" max="12030" width="4.140625" style="103" customWidth="1"/>
    <col min="12031" max="12031" width="2.42578125" style="103" customWidth="1"/>
    <col min="12032" max="12032" width="28.5703125" style="103" customWidth="1"/>
    <col min="12033" max="12033" width="52.140625" style="103" customWidth="1"/>
    <col min="12034" max="12034" width="24.5703125" style="103" customWidth="1"/>
    <col min="12035" max="12043" width="9.140625" style="103"/>
    <col min="12044" max="12044" width="5.85546875" style="103" customWidth="1"/>
    <col min="12045" max="12285" width="9.140625" style="103"/>
    <col min="12286" max="12286" width="4.140625" style="103" customWidth="1"/>
    <col min="12287" max="12287" width="2.42578125" style="103" customWidth="1"/>
    <col min="12288" max="12288" width="28.5703125" style="103" customWidth="1"/>
    <col min="12289" max="12289" width="52.140625" style="103" customWidth="1"/>
    <col min="12290" max="12290" width="24.5703125" style="103" customWidth="1"/>
    <col min="12291" max="12299" width="9.140625" style="103"/>
    <col min="12300" max="12300" width="5.85546875" style="103" customWidth="1"/>
    <col min="12301" max="12541" width="9.140625" style="103"/>
    <col min="12542" max="12542" width="4.140625" style="103" customWidth="1"/>
    <col min="12543" max="12543" width="2.42578125" style="103" customWidth="1"/>
    <col min="12544" max="12544" width="28.5703125" style="103" customWidth="1"/>
    <col min="12545" max="12545" width="52.140625" style="103" customWidth="1"/>
    <col min="12546" max="12546" width="24.5703125" style="103" customWidth="1"/>
    <col min="12547" max="12555" width="9.140625" style="103"/>
    <col min="12556" max="12556" width="5.85546875" style="103" customWidth="1"/>
    <col min="12557" max="12797" width="9.140625" style="103"/>
    <col min="12798" max="12798" width="4.140625" style="103" customWidth="1"/>
    <col min="12799" max="12799" width="2.42578125" style="103" customWidth="1"/>
    <col min="12800" max="12800" width="28.5703125" style="103" customWidth="1"/>
    <col min="12801" max="12801" width="52.140625" style="103" customWidth="1"/>
    <col min="12802" max="12802" width="24.5703125" style="103" customWidth="1"/>
    <col min="12803" max="12811" width="9.140625" style="103"/>
    <col min="12812" max="12812" width="5.85546875" style="103" customWidth="1"/>
    <col min="12813" max="13053" width="9.140625" style="103"/>
    <col min="13054" max="13054" width="4.140625" style="103" customWidth="1"/>
    <col min="13055" max="13055" width="2.42578125" style="103" customWidth="1"/>
    <col min="13056" max="13056" width="28.5703125" style="103" customWidth="1"/>
    <col min="13057" max="13057" width="52.140625" style="103" customWidth="1"/>
    <col min="13058" max="13058" width="24.5703125" style="103" customWidth="1"/>
    <col min="13059" max="13067" width="9.140625" style="103"/>
    <col min="13068" max="13068" width="5.85546875" style="103" customWidth="1"/>
    <col min="13069" max="13309" width="9.140625" style="103"/>
    <col min="13310" max="13310" width="4.140625" style="103" customWidth="1"/>
    <col min="13311" max="13311" width="2.42578125" style="103" customWidth="1"/>
    <col min="13312" max="13312" width="28.5703125" style="103" customWidth="1"/>
    <col min="13313" max="13313" width="52.140625" style="103" customWidth="1"/>
    <col min="13314" max="13314" width="24.5703125" style="103" customWidth="1"/>
    <col min="13315" max="13323" width="9.140625" style="103"/>
    <col min="13324" max="13324" width="5.85546875" style="103" customWidth="1"/>
    <col min="13325" max="13565" width="9.140625" style="103"/>
    <col min="13566" max="13566" width="4.140625" style="103" customWidth="1"/>
    <col min="13567" max="13567" width="2.42578125" style="103" customWidth="1"/>
    <col min="13568" max="13568" width="28.5703125" style="103" customWidth="1"/>
    <col min="13569" max="13569" width="52.140625" style="103" customWidth="1"/>
    <col min="13570" max="13570" width="24.5703125" style="103" customWidth="1"/>
    <col min="13571" max="13579" width="9.140625" style="103"/>
    <col min="13580" max="13580" width="5.85546875" style="103" customWidth="1"/>
    <col min="13581" max="13821" width="9.140625" style="103"/>
    <col min="13822" max="13822" width="4.140625" style="103" customWidth="1"/>
    <col min="13823" max="13823" width="2.42578125" style="103" customWidth="1"/>
    <col min="13824" max="13824" width="28.5703125" style="103" customWidth="1"/>
    <col min="13825" max="13825" width="52.140625" style="103" customWidth="1"/>
    <col min="13826" max="13826" width="24.5703125" style="103" customWidth="1"/>
    <col min="13827" max="13835" width="9.140625" style="103"/>
    <col min="13836" max="13836" width="5.85546875" style="103" customWidth="1"/>
    <col min="13837" max="14077" width="9.140625" style="103"/>
    <col min="14078" max="14078" width="4.140625" style="103" customWidth="1"/>
    <col min="14079" max="14079" width="2.42578125" style="103" customWidth="1"/>
    <col min="14080" max="14080" width="28.5703125" style="103" customWidth="1"/>
    <col min="14081" max="14081" width="52.140625" style="103" customWidth="1"/>
    <col min="14082" max="14082" width="24.5703125" style="103" customWidth="1"/>
    <col min="14083" max="14091" width="9.140625" style="103"/>
    <col min="14092" max="14092" width="5.85546875" style="103" customWidth="1"/>
    <col min="14093" max="14333" width="9.140625" style="103"/>
    <col min="14334" max="14334" width="4.140625" style="103" customWidth="1"/>
    <col min="14335" max="14335" width="2.42578125" style="103" customWidth="1"/>
    <col min="14336" max="14336" width="28.5703125" style="103" customWidth="1"/>
    <col min="14337" max="14337" width="52.140625" style="103" customWidth="1"/>
    <col min="14338" max="14338" width="24.5703125" style="103" customWidth="1"/>
    <col min="14339" max="14347" width="9.140625" style="103"/>
    <col min="14348" max="14348" width="5.85546875" style="103" customWidth="1"/>
    <col min="14349" max="14589" width="9.140625" style="103"/>
    <col min="14590" max="14590" width="4.140625" style="103" customWidth="1"/>
    <col min="14591" max="14591" width="2.42578125" style="103" customWidth="1"/>
    <col min="14592" max="14592" width="28.5703125" style="103" customWidth="1"/>
    <col min="14593" max="14593" width="52.140625" style="103" customWidth="1"/>
    <col min="14594" max="14594" width="24.5703125" style="103" customWidth="1"/>
    <col min="14595" max="14603" width="9.140625" style="103"/>
    <col min="14604" max="14604" width="5.85546875" style="103" customWidth="1"/>
    <col min="14605" max="14845" width="9.140625" style="103"/>
    <col min="14846" max="14846" width="4.140625" style="103" customWidth="1"/>
    <col min="14847" max="14847" width="2.42578125" style="103" customWidth="1"/>
    <col min="14848" max="14848" width="28.5703125" style="103" customWidth="1"/>
    <col min="14849" max="14849" width="52.140625" style="103" customWidth="1"/>
    <col min="14850" max="14850" width="24.5703125" style="103" customWidth="1"/>
    <col min="14851" max="14859" width="9.140625" style="103"/>
    <col min="14860" max="14860" width="5.85546875" style="103" customWidth="1"/>
    <col min="14861" max="15101" width="9.140625" style="103"/>
    <col min="15102" max="15102" width="4.140625" style="103" customWidth="1"/>
    <col min="15103" max="15103" width="2.42578125" style="103" customWidth="1"/>
    <col min="15104" max="15104" width="28.5703125" style="103" customWidth="1"/>
    <col min="15105" max="15105" width="52.140625" style="103" customWidth="1"/>
    <col min="15106" max="15106" width="24.5703125" style="103" customWidth="1"/>
    <col min="15107" max="15115" width="9.140625" style="103"/>
    <col min="15116" max="15116" width="5.85546875" style="103" customWidth="1"/>
    <col min="15117" max="15357" width="9.140625" style="103"/>
    <col min="15358" max="15358" width="4.140625" style="103" customWidth="1"/>
    <col min="15359" max="15359" width="2.42578125" style="103" customWidth="1"/>
    <col min="15360" max="15360" width="28.5703125" style="103" customWidth="1"/>
    <col min="15361" max="15361" width="52.140625" style="103" customWidth="1"/>
    <col min="15362" max="15362" width="24.5703125" style="103" customWidth="1"/>
    <col min="15363" max="15371" width="9.140625" style="103"/>
    <col min="15372" max="15372" width="5.85546875" style="103" customWidth="1"/>
    <col min="15373" max="15613" width="9.140625" style="103"/>
    <col min="15614" max="15614" width="4.140625" style="103" customWidth="1"/>
    <col min="15615" max="15615" width="2.42578125" style="103" customWidth="1"/>
    <col min="15616" max="15616" width="28.5703125" style="103" customWidth="1"/>
    <col min="15617" max="15617" width="52.140625" style="103" customWidth="1"/>
    <col min="15618" max="15618" width="24.5703125" style="103" customWidth="1"/>
    <col min="15619" max="15627" width="9.140625" style="103"/>
    <col min="15628" max="15628" width="5.85546875" style="103" customWidth="1"/>
    <col min="15629" max="15869" width="9.140625" style="103"/>
    <col min="15870" max="15870" width="4.140625" style="103" customWidth="1"/>
    <col min="15871" max="15871" width="2.42578125" style="103" customWidth="1"/>
    <col min="15872" max="15872" width="28.5703125" style="103" customWidth="1"/>
    <col min="15873" max="15873" width="52.140625" style="103" customWidth="1"/>
    <col min="15874" max="15874" width="24.5703125" style="103" customWidth="1"/>
    <col min="15875" max="15883" width="9.140625" style="103"/>
    <col min="15884" max="15884" width="5.85546875" style="103" customWidth="1"/>
    <col min="15885" max="16125" width="9.140625" style="103"/>
    <col min="16126" max="16126" width="4.140625" style="103" customWidth="1"/>
    <col min="16127" max="16127" width="2.42578125" style="103" customWidth="1"/>
    <col min="16128" max="16128" width="28.5703125" style="103" customWidth="1"/>
    <col min="16129" max="16129" width="52.140625" style="103" customWidth="1"/>
    <col min="16130" max="16130" width="24.5703125" style="103" customWidth="1"/>
    <col min="16131" max="16139" width="9.140625" style="103"/>
    <col min="16140" max="16140" width="5.85546875" style="103" customWidth="1"/>
    <col min="16141" max="16384" width="9.140625" style="103"/>
  </cols>
  <sheetData>
    <row r="1" spans="2:13" ht="13.5" customHeight="1" thickBot="1" x14ac:dyDescent="0.3"/>
    <row r="2" spans="2:13" ht="25.5" customHeight="1" thickBot="1" x14ac:dyDescent="0.35">
      <c r="B2" s="104"/>
      <c r="C2" s="105" t="s">
        <v>294</v>
      </c>
      <c r="D2" s="106"/>
      <c r="E2" s="106"/>
      <c r="F2" s="106"/>
      <c r="G2" s="106"/>
      <c r="H2" s="106"/>
      <c r="I2" s="106"/>
      <c r="J2" s="106"/>
      <c r="K2" s="106"/>
      <c r="L2" s="106"/>
      <c r="M2" s="107"/>
    </row>
    <row r="3" spans="2:13" ht="12.75" customHeight="1" x14ac:dyDescent="0.25">
      <c r="B3" s="108"/>
      <c r="C3" s="108"/>
      <c r="D3" s="109"/>
      <c r="E3" s="109"/>
      <c r="F3" s="109"/>
      <c r="G3" s="109"/>
      <c r="H3" s="109"/>
      <c r="I3" s="109"/>
      <c r="J3" s="109"/>
      <c r="K3" s="109"/>
      <c r="L3" s="109"/>
      <c r="M3" s="109"/>
    </row>
    <row r="4" spans="2:13" ht="18" customHeight="1" x14ac:dyDescent="0.3">
      <c r="B4" s="110"/>
      <c r="C4" s="111" t="s">
        <v>295</v>
      </c>
      <c r="D4" s="112"/>
      <c r="E4" s="113"/>
      <c r="F4" s="113"/>
      <c r="G4" s="113"/>
      <c r="H4" s="113"/>
      <c r="I4" s="113"/>
      <c r="J4" s="113"/>
      <c r="K4" s="113"/>
      <c r="L4" s="113"/>
      <c r="M4" s="113"/>
    </row>
    <row r="5" spans="2:13" ht="15" customHeight="1" x14ac:dyDescent="0.3">
      <c r="B5" s="110"/>
      <c r="C5" s="114"/>
      <c r="D5" s="115" t="s">
        <v>296</v>
      </c>
      <c r="E5" s="109"/>
      <c r="F5" s="109"/>
      <c r="G5" s="109"/>
      <c r="H5" s="109"/>
      <c r="I5" s="109"/>
      <c r="J5" s="109"/>
      <c r="K5" s="109"/>
      <c r="L5" s="109"/>
      <c r="M5" s="109"/>
    </row>
    <row r="6" spans="2:13" ht="3.75" customHeight="1" thickBot="1" x14ac:dyDescent="0.35">
      <c r="B6" s="110"/>
      <c r="C6" s="118"/>
      <c r="D6" s="109"/>
      <c r="E6" s="109"/>
      <c r="F6" s="109"/>
      <c r="G6" s="109"/>
      <c r="H6" s="109"/>
      <c r="I6" s="109"/>
      <c r="J6" s="109"/>
      <c r="K6" s="109"/>
      <c r="L6" s="109"/>
      <c r="M6" s="109"/>
    </row>
    <row r="7" spans="2:13" ht="15" customHeight="1" thickBot="1" x14ac:dyDescent="0.3">
      <c r="B7" s="110"/>
      <c r="C7" s="116" t="s">
        <v>319</v>
      </c>
      <c r="D7" s="117" t="s">
        <v>297</v>
      </c>
      <c r="E7" s="109"/>
      <c r="F7" s="109"/>
      <c r="G7" s="109"/>
      <c r="H7" s="109"/>
      <c r="I7" s="109"/>
      <c r="J7" s="109"/>
      <c r="K7" s="116" t="s">
        <v>320</v>
      </c>
      <c r="L7" s="109"/>
      <c r="M7" s="109"/>
    </row>
    <row r="8" spans="2:13" ht="3.75" customHeight="1" thickBot="1" x14ac:dyDescent="0.35">
      <c r="B8" s="110"/>
      <c r="C8" s="118"/>
      <c r="D8" s="119" t="s">
        <v>298</v>
      </c>
      <c r="E8" s="109"/>
      <c r="F8" s="109"/>
      <c r="G8" s="109"/>
      <c r="H8" s="109"/>
      <c r="I8" s="109"/>
      <c r="J8" s="109"/>
      <c r="K8" s="118"/>
      <c r="L8" s="109"/>
      <c r="M8" s="109"/>
    </row>
    <row r="9" spans="2:13" ht="15" customHeight="1" thickBot="1" x14ac:dyDescent="0.3">
      <c r="B9" s="110"/>
      <c r="C9" s="116" t="s">
        <v>321</v>
      </c>
      <c r="D9" s="117" t="s">
        <v>336</v>
      </c>
      <c r="E9" s="109"/>
      <c r="F9" s="109"/>
      <c r="G9" s="109"/>
      <c r="H9" s="109"/>
      <c r="I9" s="109"/>
      <c r="J9" s="109"/>
      <c r="K9" s="116" t="s">
        <v>322</v>
      </c>
      <c r="L9" s="109"/>
      <c r="M9" s="109"/>
    </row>
    <row r="10" spans="2:13" ht="3.75" customHeight="1" thickBot="1" x14ac:dyDescent="0.35">
      <c r="B10" s="110"/>
      <c r="C10" s="118"/>
      <c r="D10" s="120"/>
      <c r="E10" s="109"/>
      <c r="F10" s="109"/>
      <c r="G10" s="109"/>
      <c r="H10" s="109"/>
      <c r="I10" s="109"/>
      <c r="J10" s="109"/>
      <c r="K10" s="118"/>
      <c r="L10" s="109"/>
      <c r="M10" s="109"/>
    </row>
    <row r="11" spans="2:13" ht="15" customHeight="1" thickBot="1" x14ac:dyDescent="0.35">
      <c r="B11" s="110"/>
      <c r="C11" s="116" t="s">
        <v>299</v>
      </c>
      <c r="D11" s="117" t="s">
        <v>300</v>
      </c>
      <c r="E11" s="109"/>
      <c r="F11" s="109"/>
      <c r="G11" s="109"/>
      <c r="H11" s="109"/>
      <c r="I11" s="109"/>
      <c r="J11" s="109"/>
      <c r="K11" s="118"/>
      <c r="L11" s="109"/>
      <c r="M11" s="109"/>
    </row>
    <row r="12" spans="2:13" ht="4.5" customHeight="1" x14ac:dyDescent="0.3">
      <c r="B12" s="110"/>
      <c r="C12" s="110"/>
      <c r="D12" s="117"/>
      <c r="E12" s="109"/>
      <c r="F12" s="109"/>
      <c r="G12" s="109"/>
      <c r="H12" s="109"/>
      <c r="I12" s="109"/>
      <c r="J12" s="109"/>
      <c r="K12" s="118"/>
      <c r="L12" s="109"/>
      <c r="M12" s="109"/>
    </row>
    <row r="13" spans="2:13" ht="4.5" customHeight="1" x14ac:dyDescent="0.3">
      <c r="B13" s="110"/>
      <c r="C13" s="110"/>
      <c r="D13" s="117"/>
      <c r="E13" s="109"/>
      <c r="F13" s="109"/>
      <c r="G13" s="109"/>
      <c r="H13" s="109"/>
      <c r="I13" s="109"/>
      <c r="J13" s="109"/>
      <c r="K13" s="118"/>
      <c r="L13" s="109"/>
      <c r="M13" s="109"/>
    </row>
    <row r="14" spans="2:13" ht="3.75" customHeight="1" x14ac:dyDescent="0.3">
      <c r="B14" s="110"/>
      <c r="C14" s="118"/>
      <c r="D14" s="120"/>
      <c r="E14" s="109"/>
      <c r="F14" s="109"/>
      <c r="G14" s="109"/>
      <c r="H14" s="109"/>
      <c r="I14" s="109"/>
      <c r="J14" s="109"/>
      <c r="K14" s="118"/>
      <c r="L14" s="109"/>
      <c r="M14" s="109"/>
    </row>
    <row r="15" spans="2:13" ht="15" hidden="1" customHeight="1" x14ac:dyDescent="0.3">
      <c r="B15" s="110"/>
      <c r="C15" s="121" t="s">
        <v>301</v>
      </c>
      <c r="D15" s="122" t="s">
        <v>302</v>
      </c>
      <c r="E15" s="109"/>
      <c r="F15" s="109"/>
      <c r="G15" s="109"/>
      <c r="H15" s="109"/>
      <c r="I15" s="109"/>
      <c r="J15" s="109"/>
      <c r="K15" s="109"/>
      <c r="L15" s="109"/>
      <c r="M15" s="109"/>
    </row>
    <row r="16" spans="2:13" ht="15" hidden="1" customHeight="1" x14ac:dyDescent="0.3">
      <c r="B16" s="110"/>
      <c r="C16" s="121" t="s">
        <v>303</v>
      </c>
      <c r="D16" s="122" t="s">
        <v>304</v>
      </c>
      <c r="E16" s="109"/>
      <c r="F16" s="109"/>
      <c r="G16" s="109"/>
      <c r="H16" s="109"/>
      <c r="I16" s="109"/>
      <c r="J16" s="109"/>
      <c r="K16" s="109"/>
      <c r="L16" s="109"/>
      <c r="M16" s="109"/>
    </row>
    <row r="17" spans="2:72" ht="12.6" x14ac:dyDescent="0.25">
      <c r="B17" s="109"/>
      <c r="C17" s="109"/>
      <c r="D17" s="109"/>
      <c r="E17" s="109"/>
      <c r="F17" s="109"/>
      <c r="G17" s="109"/>
      <c r="H17" s="109"/>
      <c r="I17" s="109"/>
      <c r="J17" s="109"/>
      <c r="K17" s="109"/>
      <c r="L17" s="109"/>
      <c r="M17" s="109"/>
    </row>
    <row r="18" spans="2:72" ht="18" customHeight="1" x14ac:dyDescent="0.25">
      <c r="B18" s="109"/>
      <c r="C18" s="123" t="s">
        <v>305</v>
      </c>
      <c r="D18" s="124"/>
      <c r="E18" s="124"/>
      <c r="F18" s="124"/>
      <c r="G18" s="124"/>
      <c r="H18" s="124"/>
      <c r="I18" s="124"/>
      <c r="J18" s="124"/>
      <c r="K18" s="124"/>
      <c r="L18" s="124"/>
      <c r="M18" s="124"/>
    </row>
    <row r="19" spans="2:72" ht="12.95" thickBot="1" x14ac:dyDescent="0.3">
      <c r="B19" s="109"/>
      <c r="C19" s="125"/>
      <c r="D19" s="125"/>
      <c r="E19" s="125"/>
      <c r="F19" s="125"/>
      <c r="G19" s="125"/>
      <c r="H19" s="125"/>
      <c r="I19" s="125"/>
      <c r="J19" s="125"/>
      <c r="K19" s="125"/>
      <c r="L19" s="125"/>
      <c r="M19" s="125"/>
    </row>
    <row r="20" spans="2:72" ht="28.5" customHeight="1" thickBot="1" x14ac:dyDescent="0.4">
      <c r="B20" s="109"/>
      <c r="C20" s="190" t="s">
        <v>337</v>
      </c>
      <c r="D20" s="198"/>
      <c r="E20" s="191" t="s">
        <v>323</v>
      </c>
      <c r="F20" s="192"/>
      <c r="G20" s="193"/>
      <c r="H20" s="126"/>
      <c r="I20" s="126"/>
      <c r="J20" s="126"/>
      <c r="K20" s="126"/>
      <c r="L20" s="126"/>
      <c r="M20" s="125"/>
    </row>
    <row r="21" spans="2:72" ht="28.5" customHeight="1" x14ac:dyDescent="0.25">
      <c r="B21" s="109"/>
      <c r="C21" s="190" t="s">
        <v>338</v>
      </c>
      <c r="D21" s="190"/>
      <c r="E21" s="190"/>
      <c r="F21" s="190"/>
      <c r="G21" s="190"/>
      <c r="H21" s="190"/>
      <c r="I21" s="190"/>
      <c r="J21" s="190"/>
      <c r="K21" s="190"/>
      <c r="L21" s="190"/>
      <c r="M21" s="125"/>
    </row>
    <row r="22" spans="2:72" ht="15.75" customHeight="1" x14ac:dyDescent="0.25">
      <c r="B22" s="109"/>
      <c r="C22" s="199" t="s">
        <v>306</v>
      </c>
      <c r="D22" s="199"/>
      <c r="E22" s="199"/>
      <c r="F22" s="199"/>
      <c r="G22" s="199"/>
      <c r="H22" s="199"/>
      <c r="I22" s="199"/>
      <c r="J22" s="199"/>
      <c r="K22" s="199"/>
      <c r="L22" s="199"/>
      <c r="M22" s="125"/>
    </row>
    <row r="23" spans="2:72" ht="14.25" customHeight="1" x14ac:dyDescent="0.25">
      <c r="B23" s="109"/>
      <c r="C23" s="194" t="s">
        <v>307</v>
      </c>
      <c r="D23" s="195"/>
      <c r="E23" s="195"/>
      <c r="F23" s="195"/>
      <c r="G23" s="195"/>
      <c r="H23" s="195"/>
      <c r="I23" s="195"/>
      <c r="J23" s="195"/>
      <c r="K23" s="195"/>
      <c r="L23" s="195"/>
      <c r="M23" s="125"/>
    </row>
    <row r="24" spans="2:72" ht="14.25" customHeight="1" x14ac:dyDescent="0.25">
      <c r="B24" s="109"/>
      <c r="C24" s="194" t="s">
        <v>308</v>
      </c>
      <c r="D24" s="195"/>
      <c r="E24" s="195"/>
      <c r="F24" s="195"/>
      <c r="G24" s="195"/>
      <c r="H24" s="195"/>
      <c r="I24" s="195"/>
      <c r="J24" s="195"/>
      <c r="K24" s="195"/>
      <c r="L24" s="195"/>
      <c r="M24" s="125"/>
    </row>
    <row r="25" spans="2:72" ht="14.25" customHeight="1" x14ac:dyDescent="0.25">
      <c r="B25" s="109"/>
      <c r="C25" s="194" t="s">
        <v>309</v>
      </c>
      <c r="D25" s="195"/>
      <c r="E25" s="195"/>
      <c r="F25" s="195"/>
      <c r="G25" s="195"/>
      <c r="H25" s="195"/>
      <c r="I25" s="195"/>
      <c r="J25" s="195"/>
      <c r="K25" s="195"/>
      <c r="L25" s="195"/>
      <c r="M25" s="125"/>
    </row>
    <row r="26" spans="2:72" ht="23.25" customHeight="1" x14ac:dyDescent="0.25">
      <c r="B26" s="109"/>
      <c r="C26" s="194" t="s">
        <v>339</v>
      </c>
      <c r="D26" s="195"/>
      <c r="E26" s="195"/>
      <c r="F26" s="195"/>
      <c r="G26" s="195"/>
      <c r="H26" s="195"/>
      <c r="I26" s="195"/>
      <c r="J26" s="195"/>
      <c r="K26" s="195"/>
      <c r="L26" s="195"/>
      <c r="M26" s="125"/>
    </row>
    <row r="27" spans="2:72" ht="20.25" customHeight="1" x14ac:dyDescent="0.25">
      <c r="B27" s="109"/>
      <c r="C27" s="196" t="s">
        <v>340</v>
      </c>
      <c r="D27" s="197"/>
      <c r="E27" s="197"/>
      <c r="F27" s="197"/>
      <c r="G27" s="197"/>
      <c r="H27" s="197"/>
      <c r="I27" s="197"/>
      <c r="J27" s="197"/>
      <c r="K27" s="197"/>
      <c r="L27" s="197"/>
      <c r="M27" s="125"/>
    </row>
    <row r="28" spans="2:72" ht="12.6" x14ac:dyDescent="0.25">
      <c r="B28" s="109"/>
      <c r="C28" s="127"/>
      <c r="D28" s="109"/>
      <c r="E28" s="109"/>
      <c r="F28" s="109"/>
      <c r="G28" s="109"/>
      <c r="H28" s="109"/>
      <c r="I28" s="109"/>
      <c r="J28" s="109"/>
      <c r="K28" s="109"/>
      <c r="L28" s="109"/>
      <c r="M28" s="109"/>
    </row>
    <row r="29" spans="2:72" s="130" customFormat="1" ht="18" customHeight="1" x14ac:dyDescent="0.25">
      <c r="B29" s="120"/>
      <c r="C29" s="128" t="s">
        <v>310</v>
      </c>
      <c r="D29" s="129"/>
      <c r="E29" s="129"/>
      <c r="F29" s="129"/>
      <c r="G29" s="129"/>
      <c r="H29" s="129"/>
      <c r="I29" s="129"/>
      <c r="J29" s="129"/>
      <c r="K29" s="129"/>
      <c r="L29" s="129"/>
      <c r="M29" s="129"/>
      <c r="BT29" s="103"/>
    </row>
    <row r="30" spans="2:72" ht="3.75" customHeight="1" x14ac:dyDescent="0.25">
      <c r="B30" s="109"/>
      <c r="C30" s="109"/>
      <c r="D30" s="109"/>
      <c r="E30" s="109"/>
      <c r="F30" s="109"/>
      <c r="G30" s="109"/>
      <c r="H30" s="109"/>
      <c r="I30" s="109"/>
      <c r="J30" s="109"/>
      <c r="K30" s="109"/>
      <c r="L30" s="109"/>
      <c r="M30" s="109"/>
    </row>
    <row r="31" spans="2:72" ht="15" customHeight="1" x14ac:dyDescent="0.25">
      <c r="B31" s="109"/>
      <c r="C31" s="131" t="s">
        <v>311</v>
      </c>
      <c r="D31" s="131"/>
      <c r="E31" s="131"/>
      <c r="F31" s="131"/>
      <c r="G31" s="131"/>
      <c r="H31" s="131"/>
      <c r="I31" s="131"/>
      <c r="J31" s="131"/>
      <c r="K31" s="109"/>
      <c r="L31" s="109"/>
      <c r="M31" s="131"/>
    </row>
    <row r="32" spans="2:72" ht="6" customHeight="1" x14ac:dyDescent="0.25">
      <c r="B32" s="109"/>
      <c r="C32" s="131"/>
      <c r="D32" s="131"/>
      <c r="E32" s="131"/>
      <c r="F32" s="131"/>
      <c r="G32" s="131"/>
      <c r="H32" s="131"/>
      <c r="I32" s="131"/>
      <c r="J32" s="131"/>
      <c r="K32" s="131"/>
      <c r="L32" s="131"/>
      <c r="M32" s="131"/>
    </row>
    <row r="33" spans="2:72" ht="24.75" customHeight="1" x14ac:dyDescent="0.25">
      <c r="B33" s="109"/>
      <c r="C33" s="195" t="s">
        <v>312</v>
      </c>
      <c r="D33" s="195"/>
      <c r="E33" s="195"/>
      <c r="F33" s="195"/>
      <c r="G33" s="195"/>
      <c r="H33" s="195"/>
      <c r="I33" s="195"/>
      <c r="J33" s="195"/>
      <c r="K33" s="195"/>
      <c r="L33" s="195"/>
      <c r="M33" s="195"/>
    </row>
    <row r="34" spans="2:72" ht="6" customHeight="1" x14ac:dyDescent="0.25">
      <c r="B34" s="109"/>
      <c r="C34" s="131"/>
      <c r="D34" s="131"/>
      <c r="E34" s="131"/>
      <c r="F34" s="131"/>
      <c r="G34" s="131"/>
      <c r="H34" s="131"/>
      <c r="I34" s="131"/>
      <c r="J34" s="131"/>
      <c r="K34" s="131"/>
      <c r="L34" s="131"/>
      <c r="M34" s="131"/>
    </row>
    <row r="35" spans="2:72" ht="14.25" customHeight="1" x14ac:dyDescent="0.2">
      <c r="B35" s="109"/>
      <c r="C35" s="195" t="s">
        <v>313</v>
      </c>
      <c r="D35" s="195"/>
      <c r="E35" s="195"/>
      <c r="F35" s="195"/>
      <c r="G35" s="195"/>
      <c r="H35" s="195"/>
      <c r="I35" s="195"/>
      <c r="J35" s="195"/>
      <c r="K35" s="195"/>
      <c r="L35" s="195"/>
      <c r="M35" s="195"/>
    </row>
    <row r="36" spans="2:72" ht="6" customHeight="1" x14ac:dyDescent="0.2">
      <c r="B36" s="109"/>
      <c r="C36" s="131"/>
      <c r="D36" s="131"/>
      <c r="E36" s="131"/>
      <c r="F36" s="131"/>
      <c r="G36" s="131"/>
      <c r="H36" s="131"/>
      <c r="I36" s="131"/>
      <c r="J36" s="131"/>
      <c r="K36" s="131"/>
      <c r="L36" s="131"/>
      <c r="M36" s="131"/>
    </row>
    <row r="37" spans="2:72" ht="24.75" customHeight="1" x14ac:dyDescent="0.2">
      <c r="B37" s="109"/>
      <c r="C37" s="195" t="s">
        <v>341</v>
      </c>
      <c r="D37" s="195"/>
      <c r="E37" s="195"/>
      <c r="F37" s="195"/>
      <c r="G37" s="195"/>
      <c r="H37" s="195"/>
      <c r="I37" s="195"/>
      <c r="J37" s="195"/>
      <c r="K37" s="195"/>
      <c r="L37" s="195"/>
      <c r="M37" s="195"/>
    </row>
    <row r="38" spans="2:72" ht="6" customHeight="1" x14ac:dyDescent="0.2">
      <c r="B38" s="109"/>
      <c r="C38" s="131"/>
      <c r="D38" s="131"/>
      <c r="E38" s="131"/>
      <c r="F38" s="131"/>
      <c r="G38" s="131"/>
      <c r="H38" s="131"/>
      <c r="I38" s="131"/>
      <c r="J38" s="131"/>
      <c r="K38" s="131"/>
      <c r="L38" s="131"/>
      <c r="M38" s="131"/>
    </row>
    <row r="39" spans="2:72" s="130" customFormat="1" ht="18" customHeight="1" x14ac:dyDescent="0.2">
      <c r="B39" s="120"/>
      <c r="C39" s="132" t="s">
        <v>314</v>
      </c>
      <c r="D39" s="133"/>
      <c r="E39" s="133"/>
      <c r="F39" s="133"/>
      <c r="G39" s="133"/>
      <c r="H39" s="133"/>
      <c r="I39" s="133"/>
      <c r="J39" s="133"/>
      <c r="K39" s="133"/>
      <c r="L39" s="133"/>
      <c r="M39" s="133"/>
      <c r="BT39" s="103"/>
    </row>
    <row r="40" spans="2:72" ht="3.75" customHeight="1" x14ac:dyDescent="0.2">
      <c r="B40" s="109"/>
      <c r="C40" s="109"/>
      <c r="D40" s="109"/>
      <c r="E40" s="109"/>
      <c r="F40" s="109"/>
      <c r="G40" s="109"/>
      <c r="H40" s="109"/>
      <c r="I40" s="109"/>
      <c r="J40" s="109"/>
      <c r="K40" s="109"/>
      <c r="L40" s="109"/>
      <c r="M40" s="109"/>
    </row>
    <row r="41" spans="2:72" ht="66" customHeight="1" x14ac:dyDescent="0.2">
      <c r="B41" s="109"/>
      <c r="C41" s="190" t="s">
        <v>342</v>
      </c>
      <c r="D41" s="190"/>
      <c r="E41" s="190"/>
      <c r="F41" s="190"/>
      <c r="G41" s="190"/>
      <c r="H41" s="190"/>
      <c r="I41" s="190"/>
      <c r="J41" s="190"/>
      <c r="K41" s="190"/>
      <c r="L41" s="190"/>
      <c r="M41" s="190"/>
    </row>
    <row r="42" spans="2:72" ht="6" customHeight="1" x14ac:dyDescent="0.2">
      <c r="B42" s="109"/>
      <c r="C42" s="131"/>
      <c r="D42" s="131"/>
      <c r="E42" s="131"/>
      <c r="F42" s="131"/>
      <c r="G42" s="131"/>
      <c r="H42" s="131"/>
      <c r="I42" s="131"/>
      <c r="J42" s="131"/>
      <c r="K42" s="131"/>
      <c r="L42" s="131"/>
      <c r="M42" s="131"/>
    </row>
    <row r="43" spans="2:72" ht="15" customHeight="1" x14ac:dyDescent="0.2">
      <c r="B43" s="110"/>
      <c r="C43" s="134" t="s">
        <v>315</v>
      </c>
      <c r="D43" s="135"/>
      <c r="E43" s="136"/>
      <c r="F43" s="136"/>
      <c r="G43" s="136"/>
      <c r="H43" s="136"/>
      <c r="I43" s="136"/>
      <c r="J43" s="136"/>
      <c r="K43" s="136"/>
      <c r="L43" s="136"/>
      <c r="M43" s="136"/>
    </row>
    <row r="44" spans="2:72" ht="3.75" customHeight="1" x14ac:dyDescent="0.2">
      <c r="B44" s="110"/>
      <c r="C44" s="109"/>
      <c r="D44" s="109"/>
      <c r="E44" s="109"/>
      <c r="F44" s="109"/>
      <c r="G44" s="109"/>
      <c r="H44" s="109"/>
      <c r="I44" s="109"/>
      <c r="J44" s="109"/>
      <c r="K44" s="109"/>
      <c r="L44" s="109"/>
      <c r="M44" s="109"/>
    </row>
    <row r="45" spans="2:72" ht="15" customHeight="1" x14ac:dyDescent="0.2">
      <c r="B45" s="109"/>
      <c r="C45" s="131" t="s">
        <v>316</v>
      </c>
      <c r="D45" s="131"/>
      <c r="E45" s="131"/>
      <c r="F45" s="131"/>
      <c r="G45" s="131"/>
      <c r="H45" s="131"/>
      <c r="I45" s="131"/>
      <c r="J45" s="131"/>
      <c r="K45" s="109"/>
      <c r="L45" s="109"/>
      <c r="M45" s="131"/>
    </row>
    <row r="46" spans="2:72" ht="6" customHeight="1" thickBot="1" x14ac:dyDescent="0.25">
      <c r="B46" s="109"/>
      <c r="C46" s="131"/>
      <c r="D46" s="131"/>
      <c r="E46" s="131"/>
      <c r="F46" s="131"/>
      <c r="G46" s="131"/>
      <c r="H46" s="131"/>
      <c r="I46" s="131"/>
      <c r="J46" s="131"/>
      <c r="K46" s="131"/>
      <c r="L46" s="131"/>
      <c r="M46" s="131"/>
    </row>
    <row r="47" spans="2:72" ht="15" customHeight="1" thickBot="1" x14ac:dyDescent="0.25">
      <c r="B47" s="110"/>
      <c r="C47" s="137" t="s">
        <v>317</v>
      </c>
      <c r="D47" s="109"/>
      <c r="E47" s="109"/>
      <c r="F47" s="109"/>
      <c r="G47" s="109"/>
      <c r="H47" s="109"/>
      <c r="I47" s="109"/>
      <c r="J47" s="109"/>
      <c r="K47" s="109"/>
      <c r="L47" s="109"/>
      <c r="M47" s="109"/>
    </row>
    <row r="48" spans="2:72" ht="3.75" customHeight="1" thickBot="1" x14ac:dyDescent="0.25">
      <c r="B48" s="109"/>
      <c r="C48" s="109"/>
      <c r="D48" s="120"/>
      <c r="E48" s="109"/>
      <c r="F48" s="109"/>
      <c r="G48" s="109"/>
      <c r="H48" s="109"/>
      <c r="I48" s="109"/>
      <c r="J48" s="109"/>
      <c r="K48" s="109"/>
      <c r="L48" s="109"/>
      <c r="M48" s="109"/>
    </row>
    <row r="49" spans="2:13" ht="15" customHeight="1" thickBot="1" x14ac:dyDescent="0.25">
      <c r="B49" s="110"/>
      <c r="C49" s="137" t="s">
        <v>318</v>
      </c>
      <c r="D49" s="109"/>
      <c r="E49" s="109"/>
      <c r="F49" s="109"/>
      <c r="G49" s="109"/>
      <c r="H49" s="109"/>
      <c r="I49" s="109"/>
      <c r="J49" s="109"/>
      <c r="K49" s="109"/>
      <c r="L49" s="109"/>
      <c r="M49" s="109"/>
    </row>
    <row r="50" spans="2:13" ht="36" customHeight="1" x14ac:dyDescent="0.2">
      <c r="B50" s="110"/>
      <c r="C50" s="109"/>
      <c r="D50" s="109"/>
      <c r="E50" s="109"/>
      <c r="F50" s="109"/>
      <c r="G50" s="109"/>
      <c r="H50" s="109"/>
      <c r="I50" s="109"/>
      <c r="J50" s="109"/>
      <c r="K50" s="109"/>
      <c r="L50" s="109"/>
      <c r="M50" s="109"/>
    </row>
  </sheetData>
  <sheetProtection sheet="1" objects="1" scenarios="1"/>
  <mergeCells count="13">
    <mergeCell ref="C41:M41"/>
    <mergeCell ref="E20:G20"/>
    <mergeCell ref="C25:L25"/>
    <mergeCell ref="C26:L26"/>
    <mergeCell ref="C27:L27"/>
    <mergeCell ref="C33:M33"/>
    <mergeCell ref="C35:M35"/>
    <mergeCell ref="C37:M37"/>
    <mergeCell ref="C20:D20"/>
    <mergeCell ref="C21:L21"/>
    <mergeCell ref="C22:L22"/>
    <mergeCell ref="C23:L23"/>
    <mergeCell ref="C24:L24"/>
  </mergeCells>
  <dataValidations count="1">
    <dataValidation type="list" allowBlank="1" showInputMessage="1" showErrorMessage="1" sqref="WVJ983066:WVK983066 WLN983066:WLO983066 WBR983066:WBS983066 VRV983066:VRW983066 VHZ983066:VIA983066 UYD983066:UYE983066 UOH983066:UOI983066 UEL983066:UEM983066 TUP983066:TUQ983066 TKT983066:TKU983066 TAX983066:TAY983066 SRB983066:SRC983066 SHF983066:SHG983066 RXJ983066:RXK983066 RNN983066:RNO983066 RDR983066:RDS983066 QTV983066:QTW983066 QJZ983066:QKA983066 QAD983066:QAE983066 PQH983066:PQI983066 PGL983066:PGM983066 OWP983066:OWQ983066 OMT983066:OMU983066 OCX983066:OCY983066 NTB983066:NTC983066 NJF983066:NJG983066 MZJ983066:MZK983066 MPN983066:MPO983066 MFR983066:MFS983066 LVV983066:LVW983066 LLZ983066:LMA983066 LCD983066:LCE983066 KSH983066:KSI983066 KIL983066:KIM983066 JYP983066:JYQ983066 JOT983066:JOU983066 JEX983066:JEY983066 IVB983066:IVC983066 ILF983066:ILG983066 IBJ983066:IBK983066 HRN983066:HRO983066 HHR983066:HHS983066 GXV983066:GXW983066 GNZ983066:GOA983066 GED983066:GEE983066 FUH983066:FUI983066 FKL983066:FKM983066 FAP983066:FAQ983066 EQT983066:EQU983066 EGX983066:EGY983066 DXB983066:DXC983066 DNF983066:DNG983066 DDJ983066:DDK983066 CTN983066:CTO983066 CJR983066:CJS983066 BZV983066:BZW983066 BPZ983066:BQA983066 BGD983066:BGE983066 AWH983066:AWI983066 AML983066:AMM983066 ACP983066:ACQ983066 ST983066:SU983066 IX983066:IY983066 E983066:F983066 WVJ917530:WVK917530 WLN917530:WLO917530 WBR917530:WBS917530 VRV917530:VRW917530 VHZ917530:VIA917530 UYD917530:UYE917530 UOH917530:UOI917530 UEL917530:UEM917530 TUP917530:TUQ917530 TKT917530:TKU917530 TAX917530:TAY917530 SRB917530:SRC917530 SHF917530:SHG917530 RXJ917530:RXK917530 RNN917530:RNO917530 RDR917530:RDS917530 QTV917530:QTW917530 QJZ917530:QKA917530 QAD917530:QAE917530 PQH917530:PQI917530 PGL917530:PGM917530 OWP917530:OWQ917530 OMT917530:OMU917530 OCX917530:OCY917530 NTB917530:NTC917530 NJF917530:NJG917530 MZJ917530:MZK917530 MPN917530:MPO917530 MFR917530:MFS917530 LVV917530:LVW917530 LLZ917530:LMA917530 LCD917530:LCE917530 KSH917530:KSI917530 KIL917530:KIM917530 JYP917530:JYQ917530 JOT917530:JOU917530 JEX917530:JEY917530 IVB917530:IVC917530 ILF917530:ILG917530 IBJ917530:IBK917530 HRN917530:HRO917530 HHR917530:HHS917530 GXV917530:GXW917530 GNZ917530:GOA917530 GED917530:GEE917530 FUH917530:FUI917530 FKL917530:FKM917530 FAP917530:FAQ917530 EQT917530:EQU917530 EGX917530:EGY917530 DXB917530:DXC917530 DNF917530:DNG917530 DDJ917530:DDK917530 CTN917530:CTO917530 CJR917530:CJS917530 BZV917530:BZW917530 BPZ917530:BQA917530 BGD917530:BGE917530 AWH917530:AWI917530 AML917530:AMM917530 ACP917530:ACQ917530 ST917530:SU917530 IX917530:IY917530 E917530:F917530 WVJ851994:WVK851994 WLN851994:WLO851994 WBR851994:WBS851994 VRV851994:VRW851994 VHZ851994:VIA851994 UYD851994:UYE851994 UOH851994:UOI851994 UEL851994:UEM851994 TUP851994:TUQ851994 TKT851994:TKU851994 TAX851994:TAY851994 SRB851994:SRC851994 SHF851994:SHG851994 RXJ851994:RXK851994 RNN851994:RNO851994 RDR851994:RDS851994 QTV851994:QTW851994 QJZ851994:QKA851994 QAD851994:QAE851994 PQH851994:PQI851994 PGL851994:PGM851994 OWP851994:OWQ851994 OMT851994:OMU851994 OCX851994:OCY851994 NTB851994:NTC851994 NJF851994:NJG851994 MZJ851994:MZK851994 MPN851994:MPO851994 MFR851994:MFS851994 LVV851994:LVW851994 LLZ851994:LMA851994 LCD851994:LCE851994 KSH851994:KSI851994 KIL851994:KIM851994 JYP851994:JYQ851994 JOT851994:JOU851994 JEX851994:JEY851994 IVB851994:IVC851994 ILF851994:ILG851994 IBJ851994:IBK851994 HRN851994:HRO851994 HHR851994:HHS851994 GXV851994:GXW851994 GNZ851994:GOA851994 GED851994:GEE851994 FUH851994:FUI851994 FKL851994:FKM851994 FAP851994:FAQ851994 EQT851994:EQU851994 EGX851994:EGY851994 DXB851994:DXC851994 DNF851994:DNG851994 DDJ851994:DDK851994 CTN851994:CTO851994 CJR851994:CJS851994 BZV851994:BZW851994 BPZ851994:BQA851994 BGD851994:BGE851994 AWH851994:AWI851994 AML851994:AMM851994 ACP851994:ACQ851994 ST851994:SU851994 IX851994:IY851994 E851994:F851994 WVJ786458:WVK786458 WLN786458:WLO786458 WBR786458:WBS786458 VRV786458:VRW786458 VHZ786458:VIA786458 UYD786458:UYE786458 UOH786458:UOI786458 UEL786458:UEM786458 TUP786458:TUQ786458 TKT786458:TKU786458 TAX786458:TAY786458 SRB786458:SRC786458 SHF786458:SHG786458 RXJ786458:RXK786458 RNN786458:RNO786458 RDR786458:RDS786458 QTV786458:QTW786458 QJZ786458:QKA786458 QAD786458:QAE786458 PQH786458:PQI786458 PGL786458:PGM786458 OWP786458:OWQ786458 OMT786458:OMU786458 OCX786458:OCY786458 NTB786458:NTC786458 NJF786458:NJG786458 MZJ786458:MZK786458 MPN786458:MPO786458 MFR786458:MFS786458 LVV786458:LVW786458 LLZ786458:LMA786458 LCD786458:LCE786458 KSH786458:KSI786458 KIL786458:KIM786458 JYP786458:JYQ786458 JOT786458:JOU786458 JEX786458:JEY786458 IVB786458:IVC786458 ILF786458:ILG786458 IBJ786458:IBK786458 HRN786458:HRO786458 HHR786458:HHS786458 GXV786458:GXW786458 GNZ786458:GOA786458 GED786458:GEE786458 FUH786458:FUI786458 FKL786458:FKM786458 FAP786458:FAQ786458 EQT786458:EQU786458 EGX786458:EGY786458 DXB786458:DXC786458 DNF786458:DNG786458 DDJ786458:DDK786458 CTN786458:CTO786458 CJR786458:CJS786458 BZV786458:BZW786458 BPZ786458:BQA786458 BGD786458:BGE786458 AWH786458:AWI786458 AML786458:AMM786458 ACP786458:ACQ786458 ST786458:SU786458 IX786458:IY786458 E786458:F786458 WVJ720922:WVK720922 WLN720922:WLO720922 WBR720922:WBS720922 VRV720922:VRW720922 VHZ720922:VIA720922 UYD720922:UYE720922 UOH720922:UOI720922 UEL720922:UEM720922 TUP720922:TUQ720922 TKT720922:TKU720922 TAX720922:TAY720922 SRB720922:SRC720922 SHF720922:SHG720922 RXJ720922:RXK720922 RNN720922:RNO720922 RDR720922:RDS720922 QTV720922:QTW720922 QJZ720922:QKA720922 QAD720922:QAE720922 PQH720922:PQI720922 PGL720922:PGM720922 OWP720922:OWQ720922 OMT720922:OMU720922 OCX720922:OCY720922 NTB720922:NTC720922 NJF720922:NJG720922 MZJ720922:MZK720922 MPN720922:MPO720922 MFR720922:MFS720922 LVV720922:LVW720922 LLZ720922:LMA720922 LCD720922:LCE720922 KSH720922:KSI720922 KIL720922:KIM720922 JYP720922:JYQ720922 JOT720922:JOU720922 JEX720922:JEY720922 IVB720922:IVC720922 ILF720922:ILG720922 IBJ720922:IBK720922 HRN720922:HRO720922 HHR720922:HHS720922 GXV720922:GXW720922 GNZ720922:GOA720922 GED720922:GEE720922 FUH720922:FUI720922 FKL720922:FKM720922 FAP720922:FAQ720922 EQT720922:EQU720922 EGX720922:EGY720922 DXB720922:DXC720922 DNF720922:DNG720922 DDJ720922:DDK720922 CTN720922:CTO720922 CJR720922:CJS720922 BZV720922:BZW720922 BPZ720922:BQA720922 BGD720922:BGE720922 AWH720922:AWI720922 AML720922:AMM720922 ACP720922:ACQ720922 ST720922:SU720922 IX720922:IY720922 E720922:F720922 WVJ655386:WVK655386 WLN655386:WLO655386 WBR655386:WBS655386 VRV655386:VRW655386 VHZ655386:VIA655386 UYD655386:UYE655386 UOH655386:UOI655386 UEL655386:UEM655386 TUP655386:TUQ655386 TKT655386:TKU655386 TAX655386:TAY655386 SRB655386:SRC655386 SHF655386:SHG655386 RXJ655386:RXK655386 RNN655386:RNO655386 RDR655386:RDS655386 QTV655386:QTW655386 QJZ655386:QKA655386 QAD655386:QAE655386 PQH655386:PQI655386 PGL655386:PGM655386 OWP655386:OWQ655386 OMT655386:OMU655386 OCX655386:OCY655386 NTB655386:NTC655386 NJF655386:NJG655386 MZJ655386:MZK655386 MPN655386:MPO655386 MFR655386:MFS655386 LVV655386:LVW655386 LLZ655386:LMA655386 LCD655386:LCE655386 KSH655386:KSI655386 KIL655386:KIM655386 JYP655386:JYQ655386 JOT655386:JOU655386 JEX655386:JEY655386 IVB655386:IVC655386 ILF655386:ILG655386 IBJ655386:IBK655386 HRN655386:HRO655386 HHR655386:HHS655386 GXV655386:GXW655386 GNZ655386:GOA655386 GED655386:GEE655386 FUH655386:FUI655386 FKL655386:FKM655386 FAP655386:FAQ655386 EQT655386:EQU655386 EGX655386:EGY655386 DXB655386:DXC655386 DNF655386:DNG655386 DDJ655386:DDK655386 CTN655386:CTO655386 CJR655386:CJS655386 BZV655386:BZW655386 BPZ655386:BQA655386 BGD655386:BGE655386 AWH655386:AWI655386 AML655386:AMM655386 ACP655386:ACQ655386 ST655386:SU655386 IX655386:IY655386 E655386:F655386 WVJ589850:WVK589850 WLN589850:WLO589850 WBR589850:WBS589850 VRV589850:VRW589850 VHZ589850:VIA589850 UYD589850:UYE589850 UOH589850:UOI589850 UEL589850:UEM589850 TUP589850:TUQ589850 TKT589850:TKU589850 TAX589850:TAY589850 SRB589850:SRC589850 SHF589850:SHG589850 RXJ589850:RXK589850 RNN589850:RNO589850 RDR589850:RDS589850 QTV589850:QTW589850 QJZ589850:QKA589850 QAD589850:QAE589850 PQH589850:PQI589850 PGL589850:PGM589850 OWP589850:OWQ589850 OMT589850:OMU589850 OCX589850:OCY589850 NTB589850:NTC589850 NJF589850:NJG589850 MZJ589850:MZK589850 MPN589850:MPO589850 MFR589850:MFS589850 LVV589850:LVW589850 LLZ589850:LMA589850 LCD589850:LCE589850 KSH589850:KSI589850 KIL589850:KIM589850 JYP589850:JYQ589850 JOT589850:JOU589850 JEX589850:JEY589850 IVB589850:IVC589850 ILF589850:ILG589850 IBJ589850:IBK589850 HRN589850:HRO589850 HHR589850:HHS589850 GXV589850:GXW589850 GNZ589850:GOA589850 GED589850:GEE589850 FUH589850:FUI589850 FKL589850:FKM589850 FAP589850:FAQ589850 EQT589850:EQU589850 EGX589850:EGY589850 DXB589850:DXC589850 DNF589850:DNG589850 DDJ589850:DDK589850 CTN589850:CTO589850 CJR589850:CJS589850 BZV589850:BZW589850 BPZ589850:BQA589850 BGD589850:BGE589850 AWH589850:AWI589850 AML589850:AMM589850 ACP589850:ACQ589850 ST589850:SU589850 IX589850:IY589850 E589850:F589850 WVJ524314:WVK524314 WLN524314:WLO524314 WBR524314:WBS524314 VRV524314:VRW524314 VHZ524314:VIA524314 UYD524314:UYE524314 UOH524314:UOI524314 UEL524314:UEM524314 TUP524314:TUQ524314 TKT524314:TKU524314 TAX524314:TAY524314 SRB524314:SRC524314 SHF524314:SHG524314 RXJ524314:RXK524314 RNN524314:RNO524314 RDR524314:RDS524314 QTV524314:QTW524314 QJZ524314:QKA524314 QAD524314:QAE524314 PQH524314:PQI524314 PGL524314:PGM524314 OWP524314:OWQ524314 OMT524314:OMU524314 OCX524314:OCY524314 NTB524314:NTC524314 NJF524314:NJG524314 MZJ524314:MZK524314 MPN524314:MPO524314 MFR524314:MFS524314 LVV524314:LVW524314 LLZ524314:LMA524314 LCD524314:LCE524314 KSH524314:KSI524314 KIL524314:KIM524314 JYP524314:JYQ524314 JOT524314:JOU524314 JEX524314:JEY524314 IVB524314:IVC524314 ILF524314:ILG524314 IBJ524314:IBK524314 HRN524314:HRO524314 HHR524314:HHS524314 GXV524314:GXW524314 GNZ524314:GOA524314 GED524314:GEE524314 FUH524314:FUI524314 FKL524314:FKM524314 FAP524314:FAQ524314 EQT524314:EQU524314 EGX524314:EGY524314 DXB524314:DXC524314 DNF524314:DNG524314 DDJ524314:DDK524314 CTN524314:CTO524314 CJR524314:CJS524314 BZV524314:BZW524314 BPZ524314:BQA524314 BGD524314:BGE524314 AWH524314:AWI524314 AML524314:AMM524314 ACP524314:ACQ524314 ST524314:SU524314 IX524314:IY524314 E524314:F524314 WVJ458778:WVK458778 WLN458778:WLO458778 WBR458778:WBS458778 VRV458778:VRW458778 VHZ458778:VIA458778 UYD458778:UYE458778 UOH458778:UOI458778 UEL458778:UEM458778 TUP458778:TUQ458778 TKT458778:TKU458778 TAX458778:TAY458778 SRB458778:SRC458778 SHF458778:SHG458778 RXJ458778:RXK458778 RNN458778:RNO458778 RDR458778:RDS458778 QTV458778:QTW458778 QJZ458778:QKA458778 QAD458778:QAE458778 PQH458778:PQI458778 PGL458778:PGM458778 OWP458778:OWQ458778 OMT458778:OMU458778 OCX458778:OCY458778 NTB458778:NTC458778 NJF458778:NJG458778 MZJ458778:MZK458778 MPN458778:MPO458778 MFR458778:MFS458778 LVV458778:LVW458778 LLZ458778:LMA458778 LCD458778:LCE458778 KSH458778:KSI458778 KIL458778:KIM458778 JYP458778:JYQ458778 JOT458778:JOU458778 JEX458778:JEY458778 IVB458778:IVC458778 ILF458778:ILG458778 IBJ458778:IBK458778 HRN458778:HRO458778 HHR458778:HHS458778 GXV458778:GXW458778 GNZ458778:GOA458778 GED458778:GEE458778 FUH458778:FUI458778 FKL458778:FKM458778 FAP458778:FAQ458778 EQT458778:EQU458778 EGX458778:EGY458778 DXB458778:DXC458778 DNF458778:DNG458778 DDJ458778:DDK458778 CTN458778:CTO458778 CJR458778:CJS458778 BZV458778:BZW458778 BPZ458778:BQA458778 BGD458778:BGE458778 AWH458778:AWI458778 AML458778:AMM458778 ACP458778:ACQ458778 ST458778:SU458778 IX458778:IY458778 E458778:F458778 WVJ393242:WVK393242 WLN393242:WLO393242 WBR393242:WBS393242 VRV393242:VRW393242 VHZ393242:VIA393242 UYD393242:UYE393242 UOH393242:UOI393242 UEL393242:UEM393242 TUP393242:TUQ393242 TKT393242:TKU393242 TAX393242:TAY393242 SRB393242:SRC393242 SHF393242:SHG393242 RXJ393242:RXK393242 RNN393242:RNO393242 RDR393242:RDS393242 QTV393242:QTW393242 QJZ393242:QKA393242 QAD393242:QAE393242 PQH393242:PQI393242 PGL393242:PGM393242 OWP393242:OWQ393242 OMT393242:OMU393242 OCX393242:OCY393242 NTB393242:NTC393242 NJF393242:NJG393242 MZJ393242:MZK393242 MPN393242:MPO393242 MFR393242:MFS393242 LVV393242:LVW393242 LLZ393242:LMA393242 LCD393242:LCE393242 KSH393242:KSI393242 KIL393242:KIM393242 JYP393242:JYQ393242 JOT393242:JOU393242 JEX393242:JEY393242 IVB393242:IVC393242 ILF393242:ILG393242 IBJ393242:IBK393242 HRN393242:HRO393242 HHR393242:HHS393242 GXV393242:GXW393242 GNZ393242:GOA393242 GED393242:GEE393242 FUH393242:FUI393242 FKL393242:FKM393242 FAP393242:FAQ393242 EQT393242:EQU393242 EGX393242:EGY393242 DXB393242:DXC393242 DNF393242:DNG393242 DDJ393242:DDK393242 CTN393242:CTO393242 CJR393242:CJS393242 BZV393242:BZW393242 BPZ393242:BQA393242 BGD393242:BGE393242 AWH393242:AWI393242 AML393242:AMM393242 ACP393242:ACQ393242 ST393242:SU393242 IX393242:IY393242 E393242:F393242 WVJ327706:WVK327706 WLN327706:WLO327706 WBR327706:WBS327706 VRV327706:VRW327706 VHZ327706:VIA327706 UYD327706:UYE327706 UOH327706:UOI327706 UEL327706:UEM327706 TUP327706:TUQ327706 TKT327706:TKU327706 TAX327706:TAY327706 SRB327706:SRC327706 SHF327706:SHG327706 RXJ327706:RXK327706 RNN327706:RNO327706 RDR327706:RDS327706 QTV327706:QTW327706 QJZ327706:QKA327706 QAD327706:QAE327706 PQH327706:PQI327706 PGL327706:PGM327706 OWP327706:OWQ327706 OMT327706:OMU327706 OCX327706:OCY327706 NTB327706:NTC327706 NJF327706:NJG327706 MZJ327706:MZK327706 MPN327706:MPO327706 MFR327706:MFS327706 LVV327706:LVW327706 LLZ327706:LMA327706 LCD327706:LCE327706 KSH327706:KSI327706 KIL327706:KIM327706 JYP327706:JYQ327706 JOT327706:JOU327706 JEX327706:JEY327706 IVB327706:IVC327706 ILF327706:ILG327706 IBJ327706:IBK327706 HRN327706:HRO327706 HHR327706:HHS327706 GXV327706:GXW327706 GNZ327706:GOA327706 GED327706:GEE327706 FUH327706:FUI327706 FKL327706:FKM327706 FAP327706:FAQ327706 EQT327706:EQU327706 EGX327706:EGY327706 DXB327706:DXC327706 DNF327706:DNG327706 DDJ327706:DDK327706 CTN327706:CTO327706 CJR327706:CJS327706 BZV327706:BZW327706 BPZ327706:BQA327706 BGD327706:BGE327706 AWH327706:AWI327706 AML327706:AMM327706 ACP327706:ACQ327706 ST327706:SU327706 IX327706:IY327706 E327706:F327706 WVJ262170:WVK262170 WLN262170:WLO262170 WBR262170:WBS262170 VRV262170:VRW262170 VHZ262170:VIA262170 UYD262170:UYE262170 UOH262170:UOI262170 UEL262170:UEM262170 TUP262170:TUQ262170 TKT262170:TKU262170 TAX262170:TAY262170 SRB262170:SRC262170 SHF262170:SHG262170 RXJ262170:RXK262170 RNN262170:RNO262170 RDR262170:RDS262170 QTV262170:QTW262170 QJZ262170:QKA262170 QAD262170:QAE262170 PQH262170:PQI262170 PGL262170:PGM262170 OWP262170:OWQ262170 OMT262170:OMU262170 OCX262170:OCY262170 NTB262170:NTC262170 NJF262170:NJG262170 MZJ262170:MZK262170 MPN262170:MPO262170 MFR262170:MFS262170 LVV262170:LVW262170 LLZ262170:LMA262170 LCD262170:LCE262170 KSH262170:KSI262170 KIL262170:KIM262170 JYP262170:JYQ262170 JOT262170:JOU262170 JEX262170:JEY262170 IVB262170:IVC262170 ILF262170:ILG262170 IBJ262170:IBK262170 HRN262170:HRO262170 HHR262170:HHS262170 GXV262170:GXW262170 GNZ262170:GOA262170 GED262170:GEE262170 FUH262170:FUI262170 FKL262170:FKM262170 FAP262170:FAQ262170 EQT262170:EQU262170 EGX262170:EGY262170 DXB262170:DXC262170 DNF262170:DNG262170 DDJ262170:DDK262170 CTN262170:CTO262170 CJR262170:CJS262170 BZV262170:BZW262170 BPZ262170:BQA262170 BGD262170:BGE262170 AWH262170:AWI262170 AML262170:AMM262170 ACP262170:ACQ262170 ST262170:SU262170 IX262170:IY262170 E262170:F262170 WVJ196634:WVK196634 WLN196634:WLO196634 WBR196634:WBS196634 VRV196634:VRW196634 VHZ196634:VIA196634 UYD196634:UYE196634 UOH196634:UOI196634 UEL196634:UEM196634 TUP196634:TUQ196634 TKT196634:TKU196634 TAX196634:TAY196634 SRB196634:SRC196634 SHF196634:SHG196634 RXJ196634:RXK196634 RNN196634:RNO196634 RDR196634:RDS196634 QTV196634:QTW196634 QJZ196634:QKA196634 QAD196634:QAE196634 PQH196634:PQI196634 PGL196634:PGM196634 OWP196634:OWQ196634 OMT196634:OMU196634 OCX196634:OCY196634 NTB196634:NTC196634 NJF196634:NJG196634 MZJ196634:MZK196634 MPN196634:MPO196634 MFR196634:MFS196634 LVV196634:LVW196634 LLZ196634:LMA196634 LCD196634:LCE196634 KSH196634:KSI196634 KIL196634:KIM196634 JYP196634:JYQ196634 JOT196634:JOU196634 JEX196634:JEY196634 IVB196634:IVC196634 ILF196634:ILG196634 IBJ196634:IBK196634 HRN196634:HRO196634 HHR196634:HHS196634 GXV196634:GXW196634 GNZ196634:GOA196634 GED196634:GEE196634 FUH196634:FUI196634 FKL196634:FKM196634 FAP196634:FAQ196634 EQT196634:EQU196634 EGX196634:EGY196634 DXB196634:DXC196634 DNF196634:DNG196634 DDJ196634:DDK196634 CTN196634:CTO196634 CJR196634:CJS196634 BZV196634:BZW196634 BPZ196634:BQA196634 BGD196634:BGE196634 AWH196634:AWI196634 AML196634:AMM196634 ACP196634:ACQ196634 ST196634:SU196634 IX196634:IY196634 E196634:F196634 WVJ131098:WVK131098 WLN131098:WLO131098 WBR131098:WBS131098 VRV131098:VRW131098 VHZ131098:VIA131098 UYD131098:UYE131098 UOH131098:UOI131098 UEL131098:UEM131098 TUP131098:TUQ131098 TKT131098:TKU131098 TAX131098:TAY131098 SRB131098:SRC131098 SHF131098:SHG131098 RXJ131098:RXK131098 RNN131098:RNO131098 RDR131098:RDS131098 QTV131098:QTW131098 QJZ131098:QKA131098 QAD131098:QAE131098 PQH131098:PQI131098 PGL131098:PGM131098 OWP131098:OWQ131098 OMT131098:OMU131098 OCX131098:OCY131098 NTB131098:NTC131098 NJF131098:NJG131098 MZJ131098:MZK131098 MPN131098:MPO131098 MFR131098:MFS131098 LVV131098:LVW131098 LLZ131098:LMA131098 LCD131098:LCE131098 KSH131098:KSI131098 KIL131098:KIM131098 JYP131098:JYQ131098 JOT131098:JOU131098 JEX131098:JEY131098 IVB131098:IVC131098 ILF131098:ILG131098 IBJ131098:IBK131098 HRN131098:HRO131098 HHR131098:HHS131098 GXV131098:GXW131098 GNZ131098:GOA131098 GED131098:GEE131098 FUH131098:FUI131098 FKL131098:FKM131098 FAP131098:FAQ131098 EQT131098:EQU131098 EGX131098:EGY131098 DXB131098:DXC131098 DNF131098:DNG131098 DDJ131098:DDK131098 CTN131098:CTO131098 CJR131098:CJS131098 BZV131098:BZW131098 BPZ131098:BQA131098 BGD131098:BGE131098 AWH131098:AWI131098 AML131098:AMM131098 ACP131098:ACQ131098 ST131098:SU131098 IX131098:IY131098 E131098:F131098 WVJ65562:WVK65562 WLN65562:WLO65562 WBR65562:WBS65562 VRV65562:VRW65562 VHZ65562:VIA65562 UYD65562:UYE65562 UOH65562:UOI65562 UEL65562:UEM65562 TUP65562:TUQ65562 TKT65562:TKU65562 TAX65562:TAY65562 SRB65562:SRC65562 SHF65562:SHG65562 RXJ65562:RXK65562 RNN65562:RNO65562 RDR65562:RDS65562 QTV65562:QTW65562 QJZ65562:QKA65562 QAD65562:QAE65562 PQH65562:PQI65562 PGL65562:PGM65562 OWP65562:OWQ65562 OMT65562:OMU65562 OCX65562:OCY65562 NTB65562:NTC65562 NJF65562:NJG65562 MZJ65562:MZK65562 MPN65562:MPO65562 MFR65562:MFS65562 LVV65562:LVW65562 LLZ65562:LMA65562 LCD65562:LCE65562 KSH65562:KSI65562 KIL65562:KIM65562 JYP65562:JYQ65562 JOT65562:JOU65562 JEX65562:JEY65562 IVB65562:IVC65562 ILF65562:ILG65562 IBJ65562:IBK65562 HRN65562:HRO65562 HHR65562:HHS65562 GXV65562:GXW65562 GNZ65562:GOA65562 GED65562:GEE65562 FUH65562:FUI65562 FKL65562:FKM65562 FAP65562:FAQ65562 EQT65562:EQU65562 EGX65562:EGY65562 DXB65562:DXC65562 DNF65562:DNG65562 DDJ65562:DDK65562 CTN65562:CTO65562 CJR65562:CJS65562 BZV65562:BZW65562 BPZ65562:BQA65562 BGD65562:BGE65562 AWH65562:AWI65562 AML65562:AMM65562 ACP65562:ACQ65562 ST65562:SU65562 IX65562:IY65562 E65562:F65562 WVJ20:WVK20 WLN20:WLO20 WBR20:WBS20 VRV20:VRW20 VHZ20:VIA20 UYD20:UYE20 UOH20:UOI20 UEL20:UEM20 TUP20:TUQ20 TKT20:TKU20 TAX20:TAY20 SRB20:SRC20 SHF20:SHG20 RXJ20:RXK20 RNN20:RNO20 RDR20:RDS20 QTV20:QTW20 QJZ20:QKA20 QAD20:QAE20 PQH20:PQI20 PGL20:PGM20 OWP20:OWQ20 OMT20:OMU20 OCX20:OCY20 NTB20:NTC20 NJF20:NJG20 MZJ20:MZK20 MPN20:MPO20 MFR20:MFS20 LVV20:LVW20 LLZ20:LMA20 LCD20:LCE20 KSH20:KSI20 KIL20:KIM20 JYP20:JYQ20 JOT20:JOU20 JEX20:JEY20 IVB20:IVC20 ILF20:ILG20 IBJ20:IBK20 HRN20:HRO20 HHR20:HHS20 GXV20:GXW20 GNZ20:GOA20 GED20:GEE20 FUH20:FUI20 FKL20:FKM20 FAP20:FAQ20 EQT20:EQU20 EGX20:EGY20 DXB20:DXC20 DNF20:DNG20 DDJ20:DDK20 CTN20:CTO20 CJR20:CJS20 BZV20:BZW20 BPZ20:BQA20 BGD20:BGE20 AWH20:AWI20 AML20:AMM20 ACP20:ACQ20 ST20:SU20 IX20:IY20">
      <formula1>#REF!</formula1>
    </dataValidation>
  </dataValidations>
  <hyperlinks>
    <hyperlink ref="C15" location="'base data'!B1" display="-base data"/>
    <hyperlink ref="C16" location="'performance indicators'!B1" display="-performance indicators"/>
    <hyperlink ref="C11" location="'NZTA Results Reporting'!D4" display="NZTA Results Reporting"/>
    <hyperlink ref="C47" r:id="rId1" display="PIKB (IAF link)"/>
    <hyperlink ref="C7" location="'Activity List LR'!D5" display="Activity List LR"/>
    <hyperlink ref="C9" location="'Summary of activities LR'!B6" display="Summary of activities LR"/>
    <hyperlink ref="C49" r:id="rId2"/>
    <hyperlink ref="K7" location="'Activity List SPR'!C10" display="Activity List (SPR)"/>
    <hyperlink ref="K9" location="'Summary of activities SPR'!B6" display="Summary of activities SPR"/>
  </hyperlinks>
  <pageMargins left="0.25" right="0.25" top="0.75" bottom="0.75" header="0.3" footer="0.3"/>
  <pageSetup paperSize="8" orientation="landscape"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Options!$M$2:$M$97</xm:f>
          </x14:formula1>
          <xm:sqref>E20:G20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tint="0.59999389629810485"/>
    <pageSetUpPr fitToPage="1"/>
  </sheetPr>
  <dimension ref="B1:AC689"/>
  <sheetViews>
    <sheetView tabSelected="1" zoomScaleNormal="100" zoomScaleSheetLayoutView="77" workbookViewId="0"/>
  </sheetViews>
  <sheetFormatPr defaultColWidth="8.85546875" defaultRowHeight="11.25" x14ac:dyDescent="0.2"/>
  <cols>
    <col min="1" max="1" width="8.85546875" style="30"/>
    <col min="2" max="2" width="5.28515625" style="30" bestFit="1" customWidth="1"/>
    <col min="3" max="3" width="20.7109375" style="30" customWidth="1"/>
    <col min="4" max="4" width="40.85546875" style="30" customWidth="1"/>
    <col min="5" max="5" width="27.85546875" style="30" customWidth="1"/>
    <col min="6" max="6" width="13.85546875" style="30" customWidth="1"/>
    <col min="7" max="7" width="18.28515625" style="30" bestFit="1" customWidth="1"/>
    <col min="8" max="8" width="18.42578125" style="30" bestFit="1" customWidth="1"/>
    <col min="9" max="9" width="14.28515625" style="30" bestFit="1" customWidth="1"/>
    <col min="10" max="10" width="12.140625" style="30" bestFit="1" customWidth="1"/>
    <col min="11" max="16384" width="8.85546875" style="30"/>
  </cols>
  <sheetData>
    <row r="1" spans="2:10" ht="12" thickBot="1" x14ac:dyDescent="0.25"/>
    <row r="2" spans="2:10" ht="15" x14ac:dyDescent="0.2">
      <c r="B2" s="203"/>
      <c r="C2" s="203"/>
      <c r="D2" s="203"/>
      <c r="E2" s="7" t="s">
        <v>92</v>
      </c>
      <c r="F2" s="8"/>
      <c r="G2" s="8"/>
      <c r="H2" s="8"/>
      <c r="I2" s="8"/>
    </row>
    <row r="3" spans="2:10" x14ac:dyDescent="0.2">
      <c r="B3" s="204"/>
      <c r="C3" s="204"/>
      <c r="D3" s="204"/>
      <c r="E3" s="9"/>
      <c r="F3" s="8"/>
      <c r="G3" s="8"/>
      <c r="H3" s="8"/>
      <c r="I3" s="8"/>
    </row>
    <row r="4" spans="2:10" ht="12.75" x14ac:dyDescent="0.2">
      <c r="B4" s="146"/>
      <c r="C4" s="146"/>
      <c r="D4" s="146"/>
      <c r="E4" s="9"/>
      <c r="F4" s="8"/>
      <c r="G4" s="8"/>
      <c r="H4" s="8"/>
      <c r="I4" s="8"/>
    </row>
    <row r="5" spans="2:10" ht="11.45" customHeight="1" x14ac:dyDescent="0.2">
      <c r="B5" s="200" t="s">
        <v>90</v>
      </c>
      <c r="C5" s="200"/>
      <c r="D5" s="100" t="str">
        <f>'overview &amp; guide'!E20</f>
        <v>NZTA</v>
      </c>
      <c r="E5" s="10"/>
      <c r="F5" s="205"/>
      <c r="G5" s="206" t="s">
        <v>1</v>
      </c>
      <c r="H5" s="8"/>
      <c r="I5" s="8"/>
    </row>
    <row r="6" spans="2:10" ht="12" x14ac:dyDescent="0.2">
      <c r="B6" s="200" t="s">
        <v>2</v>
      </c>
      <c r="C6" s="200"/>
      <c r="D6" s="143" t="s">
        <v>57</v>
      </c>
      <c r="E6" s="10"/>
      <c r="F6" s="205"/>
      <c r="G6" s="207"/>
      <c r="H6" s="8"/>
      <c r="I6" s="8"/>
    </row>
    <row r="7" spans="2:10" ht="12" x14ac:dyDescent="0.2">
      <c r="B7" s="200" t="s">
        <v>3</v>
      </c>
      <c r="C7" s="200"/>
      <c r="D7" s="144">
        <v>43143</v>
      </c>
      <c r="E7" s="10"/>
      <c r="F7" s="205"/>
      <c r="G7" s="208"/>
      <c r="H7" s="8"/>
      <c r="I7" s="8"/>
    </row>
    <row r="8" spans="2:10" ht="12" x14ac:dyDescent="0.2">
      <c r="B8" s="200"/>
      <c r="C8" s="200"/>
      <c r="D8" s="200"/>
      <c r="E8" s="200"/>
      <c r="F8" s="205"/>
      <c r="G8" s="6"/>
      <c r="H8" s="6"/>
      <c r="I8" s="6"/>
      <c r="J8" s="6"/>
    </row>
    <row r="9" spans="2:10" ht="12" x14ac:dyDescent="0.2">
      <c r="B9" s="139"/>
      <c r="C9" s="139"/>
      <c r="D9" s="139"/>
      <c r="E9" s="139"/>
      <c r="F9" s="140"/>
      <c r="G9" s="6"/>
      <c r="H9" s="8"/>
      <c r="I9" s="8"/>
    </row>
    <row r="10" spans="2:10" ht="15.75" customHeight="1" x14ac:dyDescent="0.2">
      <c r="B10" s="201"/>
      <c r="C10" s="201"/>
      <c r="D10" s="202"/>
      <c r="E10" s="6"/>
      <c r="F10" s="6"/>
      <c r="G10" s="147"/>
      <c r="H10" s="141"/>
      <c r="I10" s="141"/>
    </row>
    <row r="11" spans="2:10" ht="37.5" customHeight="1" x14ac:dyDescent="0.2">
      <c r="B11" s="11" t="s">
        <v>4</v>
      </c>
      <c r="C11" s="149" t="s">
        <v>5</v>
      </c>
      <c r="D11" s="150" t="s">
        <v>52</v>
      </c>
      <c r="E11" s="11" t="s">
        <v>6</v>
      </c>
      <c r="F11" s="11" t="s">
        <v>7</v>
      </c>
      <c r="G11" s="11" t="s">
        <v>9</v>
      </c>
      <c r="H11" s="151" t="s">
        <v>343</v>
      </c>
      <c r="I11" s="152" t="s">
        <v>1469</v>
      </c>
      <c r="J11" s="152" t="s">
        <v>1563</v>
      </c>
    </row>
    <row r="12" spans="2:10" s="46" customFormat="1" ht="38.25" x14ac:dyDescent="0.2">
      <c r="B12" s="142">
        <v>1</v>
      </c>
      <c r="C12" s="168" t="s">
        <v>41</v>
      </c>
      <c r="D12" s="153" t="s">
        <v>1282</v>
      </c>
      <c r="E12" s="153" t="s">
        <v>698</v>
      </c>
      <c r="F12" s="153" t="s">
        <v>699</v>
      </c>
      <c r="G12" s="154">
        <v>15000</v>
      </c>
      <c r="H12" s="153" t="s">
        <v>345</v>
      </c>
      <c r="I12" s="153" t="s">
        <v>1466</v>
      </c>
    </row>
    <row r="13" spans="2:10" s="46" customFormat="1" ht="51" x14ac:dyDescent="0.2">
      <c r="B13" s="142">
        <f t="shared" ref="B13:B76" si="0">B12+1</f>
        <v>2</v>
      </c>
      <c r="C13" s="168" t="s">
        <v>41</v>
      </c>
      <c r="D13" s="153" t="s">
        <v>1282</v>
      </c>
      <c r="E13" s="153" t="s">
        <v>432</v>
      </c>
      <c r="F13" s="153" t="s">
        <v>433</v>
      </c>
      <c r="G13" s="154">
        <v>20000</v>
      </c>
      <c r="H13" s="153" t="s">
        <v>345</v>
      </c>
      <c r="I13" s="153" t="s">
        <v>1466</v>
      </c>
    </row>
    <row r="14" spans="2:10" s="46" customFormat="1" ht="38.25" x14ac:dyDescent="0.2">
      <c r="B14" s="142">
        <f t="shared" si="0"/>
        <v>3</v>
      </c>
      <c r="C14" s="168" t="s">
        <v>41</v>
      </c>
      <c r="D14" s="153" t="s">
        <v>1283</v>
      </c>
      <c r="E14" s="153" t="s">
        <v>581</v>
      </c>
      <c r="F14" s="153" t="s">
        <v>582</v>
      </c>
      <c r="G14" s="154">
        <v>250000</v>
      </c>
      <c r="H14" s="153" t="s">
        <v>345</v>
      </c>
      <c r="I14" s="153" t="s">
        <v>1466</v>
      </c>
    </row>
    <row r="15" spans="2:10" s="46" customFormat="1" ht="38.25" x14ac:dyDescent="0.2">
      <c r="B15" s="142">
        <f t="shared" si="0"/>
        <v>4</v>
      </c>
      <c r="C15" s="168" t="s">
        <v>41</v>
      </c>
      <c r="D15" s="153" t="s">
        <v>1284</v>
      </c>
      <c r="E15" s="153" t="s">
        <v>587</v>
      </c>
      <c r="F15" s="153" t="s">
        <v>588</v>
      </c>
      <c r="G15" s="154">
        <v>205000</v>
      </c>
      <c r="H15" s="153" t="s">
        <v>345</v>
      </c>
      <c r="I15" s="153" t="s">
        <v>1466</v>
      </c>
    </row>
    <row r="16" spans="2:10" s="46" customFormat="1" ht="38.25" x14ac:dyDescent="0.2">
      <c r="B16" s="142">
        <f t="shared" si="0"/>
        <v>5</v>
      </c>
      <c r="C16" s="168" t="s">
        <v>41</v>
      </c>
      <c r="D16" s="153" t="s">
        <v>1285</v>
      </c>
      <c r="E16" s="153" t="s">
        <v>604</v>
      </c>
      <c r="F16" s="153" t="s">
        <v>605</v>
      </c>
      <c r="G16" s="154">
        <v>300000</v>
      </c>
      <c r="H16" s="153" t="s">
        <v>345</v>
      </c>
      <c r="I16" s="153" t="s">
        <v>1466</v>
      </c>
    </row>
    <row r="17" spans="2:9" s="46" customFormat="1" ht="25.5" x14ac:dyDescent="0.2">
      <c r="B17" s="142">
        <f t="shared" si="0"/>
        <v>6</v>
      </c>
      <c r="C17" s="168" t="s">
        <v>41</v>
      </c>
      <c r="D17" s="153" t="s">
        <v>1286</v>
      </c>
      <c r="E17" s="153" t="s">
        <v>721</v>
      </c>
      <c r="F17" s="153" t="s">
        <v>722</v>
      </c>
      <c r="G17" s="154">
        <v>15000</v>
      </c>
      <c r="H17" s="153" t="s">
        <v>345</v>
      </c>
      <c r="I17" s="153" t="s">
        <v>1466</v>
      </c>
    </row>
    <row r="18" spans="2:9" s="46" customFormat="1" ht="51" x14ac:dyDescent="0.2">
      <c r="B18" s="142">
        <f t="shared" si="0"/>
        <v>7</v>
      </c>
      <c r="C18" s="168" t="s">
        <v>41</v>
      </c>
      <c r="D18" s="153" t="s">
        <v>1287</v>
      </c>
      <c r="E18" s="153" t="s">
        <v>723</v>
      </c>
      <c r="F18" s="153" t="s">
        <v>724</v>
      </c>
      <c r="G18" s="154">
        <v>25000</v>
      </c>
      <c r="H18" s="153" t="s">
        <v>345</v>
      </c>
      <c r="I18" s="153" t="s">
        <v>1466</v>
      </c>
    </row>
    <row r="19" spans="2:9" s="46" customFormat="1" ht="25.5" x14ac:dyDescent="0.2">
      <c r="B19" s="142">
        <f t="shared" si="0"/>
        <v>8</v>
      </c>
      <c r="C19" s="168" t="s">
        <v>41</v>
      </c>
      <c r="D19" s="153" t="s">
        <v>905</v>
      </c>
      <c r="E19" s="153" t="s">
        <v>483</v>
      </c>
      <c r="F19" s="153" t="s">
        <v>484</v>
      </c>
      <c r="G19" s="154">
        <v>150000</v>
      </c>
      <c r="H19" s="153" t="s">
        <v>345</v>
      </c>
      <c r="I19" s="153" t="s">
        <v>1466</v>
      </c>
    </row>
    <row r="20" spans="2:9" s="46" customFormat="1" ht="51" x14ac:dyDescent="0.2">
      <c r="B20" s="142">
        <f t="shared" si="0"/>
        <v>9</v>
      </c>
      <c r="C20" s="168" t="s">
        <v>41</v>
      </c>
      <c r="D20" s="153" t="s">
        <v>1288</v>
      </c>
      <c r="E20" s="153" t="s">
        <v>555</v>
      </c>
      <c r="F20" s="153" t="s">
        <v>556</v>
      </c>
      <c r="G20" s="154">
        <v>235000</v>
      </c>
      <c r="H20" s="153" t="s">
        <v>345</v>
      </c>
      <c r="I20" s="153" t="s">
        <v>1466</v>
      </c>
    </row>
    <row r="21" spans="2:9" s="46" customFormat="1" ht="38.25" x14ac:dyDescent="0.2">
      <c r="B21" s="142">
        <f t="shared" si="0"/>
        <v>10</v>
      </c>
      <c r="C21" s="168" t="s">
        <v>41</v>
      </c>
      <c r="D21" s="153" t="s">
        <v>1289</v>
      </c>
      <c r="E21" s="153" t="s">
        <v>592</v>
      </c>
      <c r="F21" s="153" t="s">
        <v>593</v>
      </c>
      <c r="G21" s="154">
        <v>250000</v>
      </c>
      <c r="H21" s="153" t="s">
        <v>345</v>
      </c>
      <c r="I21" s="153" t="s">
        <v>1466</v>
      </c>
    </row>
    <row r="22" spans="2:9" s="46" customFormat="1" ht="25.5" x14ac:dyDescent="0.2">
      <c r="B22" s="142">
        <f t="shared" si="0"/>
        <v>11</v>
      </c>
      <c r="C22" s="168" t="s">
        <v>41</v>
      </c>
      <c r="D22" s="153" t="s">
        <v>909</v>
      </c>
      <c r="E22" s="153" t="s">
        <v>636</v>
      </c>
      <c r="F22" s="153" t="s">
        <v>637</v>
      </c>
      <c r="G22" s="154">
        <v>300000</v>
      </c>
      <c r="H22" s="153" t="s">
        <v>345</v>
      </c>
      <c r="I22" s="153" t="s">
        <v>1466</v>
      </c>
    </row>
    <row r="23" spans="2:9" s="46" customFormat="1" ht="38.25" x14ac:dyDescent="0.2">
      <c r="B23" s="142">
        <f t="shared" si="0"/>
        <v>12</v>
      </c>
      <c r="C23" s="168" t="s">
        <v>41</v>
      </c>
      <c r="D23" s="153" t="s">
        <v>888</v>
      </c>
      <c r="E23" s="153" t="s">
        <v>646</v>
      </c>
      <c r="F23" s="153" t="s">
        <v>647</v>
      </c>
      <c r="G23" s="154">
        <v>187100</v>
      </c>
      <c r="H23" s="153" t="s">
        <v>345</v>
      </c>
      <c r="I23" s="153" t="s">
        <v>1466</v>
      </c>
    </row>
    <row r="24" spans="2:9" s="46" customFormat="1" ht="25.5" x14ac:dyDescent="0.2">
      <c r="B24" s="142">
        <f t="shared" si="0"/>
        <v>13</v>
      </c>
      <c r="C24" s="168" t="s">
        <v>41</v>
      </c>
      <c r="D24" s="153" t="s">
        <v>917</v>
      </c>
      <c r="E24" s="153" t="s">
        <v>782</v>
      </c>
      <c r="F24" s="153" t="s">
        <v>783</v>
      </c>
      <c r="G24" s="154">
        <v>50000</v>
      </c>
      <c r="H24" s="153" t="s">
        <v>345</v>
      </c>
      <c r="I24" s="153" t="s">
        <v>1466</v>
      </c>
    </row>
    <row r="25" spans="2:9" s="46" customFormat="1" ht="102" x14ac:dyDescent="0.2">
      <c r="B25" s="142">
        <f t="shared" si="0"/>
        <v>14</v>
      </c>
      <c r="C25" s="168" t="s">
        <v>41</v>
      </c>
      <c r="D25" s="153" t="s">
        <v>1290</v>
      </c>
      <c r="E25" s="153" t="s">
        <v>430</v>
      </c>
      <c r="F25" s="153" t="s">
        <v>431</v>
      </c>
      <c r="G25" s="154">
        <v>20000</v>
      </c>
      <c r="H25" s="153" t="s">
        <v>345</v>
      </c>
      <c r="I25" s="153" t="s">
        <v>1466</v>
      </c>
    </row>
    <row r="26" spans="2:9" s="46" customFormat="1" ht="25.5" x14ac:dyDescent="0.2">
      <c r="B26" s="142">
        <f t="shared" si="0"/>
        <v>15</v>
      </c>
      <c r="C26" s="168" t="s">
        <v>41</v>
      </c>
      <c r="D26" s="172" t="s">
        <v>1179</v>
      </c>
      <c r="E26" s="172" t="s">
        <v>1006</v>
      </c>
      <c r="F26" s="172" t="s">
        <v>1007</v>
      </c>
      <c r="G26" s="173">
        <v>100000</v>
      </c>
      <c r="H26" s="174" t="s">
        <v>345</v>
      </c>
      <c r="I26" s="172" t="s">
        <v>1467</v>
      </c>
    </row>
    <row r="27" spans="2:9" s="46" customFormat="1" ht="89.25" x14ac:dyDescent="0.2">
      <c r="B27" s="142">
        <f t="shared" si="0"/>
        <v>16</v>
      </c>
      <c r="C27" s="168" t="s">
        <v>41</v>
      </c>
      <c r="D27" s="172" t="s">
        <v>1188</v>
      </c>
      <c r="E27" s="172" t="s">
        <v>1026</v>
      </c>
      <c r="F27" s="172" t="s">
        <v>1027</v>
      </c>
      <c r="G27" s="173">
        <v>250000</v>
      </c>
      <c r="H27" s="174" t="s">
        <v>345</v>
      </c>
      <c r="I27" s="172" t="s">
        <v>1467</v>
      </c>
    </row>
    <row r="28" spans="2:9" s="46" customFormat="1" ht="25.5" x14ac:dyDescent="0.2">
      <c r="B28" s="142">
        <f t="shared" si="0"/>
        <v>17</v>
      </c>
      <c r="C28" s="168" t="s">
        <v>41</v>
      </c>
      <c r="D28" s="172" t="s">
        <v>1269</v>
      </c>
      <c r="E28" s="172" t="s">
        <v>1039</v>
      </c>
      <c r="F28" s="172" t="s">
        <v>1040</v>
      </c>
      <c r="G28" s="173">
        <v>150000</v>
      </c>
      <c r="H28" s="174" t="s">
        <v>345</v>
      </c>
      <c r="I28" s="172" t="s">
        <v>1467</v>
      </c>
    </row>
    <row r="29" spans="2:9" s="46" customFormat="1" ht="25.5" x14ac:dyDescent="0.2">
      <c r="B29" s="142">
        <f t="shared" si="0"/>
        <v>18</v>
      </c>
      <c r="C29" s="168" t="s">
        <v>41</v>
      </c>
      <c r="D29" s="172" t="s">
        <v>1196</v>
      </c>
      <c r="E29" s="172" t="s">
        <v>1051</v>
      </c>
      <c r="F29" s="172" t="s">
        <v>1052</v>
      </c>
      <c r="G29" s="173">
        <v>100000</v>
      </c>
      <c r="H29" s="174" t="s">
        <v>345</v>
      </c>
      <c r="I29" s="172" t="s">
        <v>1467</v>
      </c>
    </row>
    <row r="30" spans="2:9" s="46" customFormat="1" ht="25.5" x14ac:dyDescent="0.2">
      <c r="B30" s="142">
        <f t="shared" si="0"/>
        <v>19</v>
      </c>
      <c r="C30" s="168" t="s">
        <v>41</v>
      </c>
      <c r="D30" s="172" t="s">
        <v>1197</v>
      </c>
      <c r="E30" s="172" t="s">
        <v>1053</v>
      </c>
      <c r="F30" s="172" t="s">
        <v>1054</v>
      </c>
      <c r="G30" s="173">
        <v>500000</v>
      </c>
      <c r="H30" s="174" t="s">
        <v>345</v>
      </c>
      <c r="I30" s="172" t="s">
        <v>1467</v>
      </c>
    </row>
    <row r="31" spans="2:9" s="46" customFormat="1" ht="25.5" x14ac:dyDescent="0.2">
      <c r="B31" s="142">
        <f t="shared" si="0"/>
        <v>20</v>
      </c>
      <c r="C31" s="168" t="s">
        <v>41</v>
      </c>
      <c r="D31" s="172" t="s">
        <v>1200</v>
      </c>
      <c r="E31" s="172" t="s">
        <v>1063</v>
      </c>
      <c r="F31" s="172" t="s">
        <v>1064</v>
      </c>
      <c r="G31" s="173">
        <v>250000</v>
      </c>
      <c r="H31" s="174" t="s">
        <v>345</v>
      </c>
      <c r="I31" s="172" t="s">
        <v>1467</v>
      </c>
    </row>
    <row r="32" spans="2:9" s="46" customFormat="1" ht="38.25" x14ac:dyDescent="0.2">
      <c r="B32" s="142">
        <f t="shared" si="0"/>
        <v>21</v>
      </c>
      <c r="C32" s="168" t="s">
        <v>41</v>
      </c>
      <c r="D32" s="172" t="s">
        <v>1205</v>
      </c>
      <c r="E32" s="172" t="s">
        <v>1073</v>
      </c>
      <c r="F32" s="172" t="s">
        <v>1074</v>
      </c>
      <c r="G32" s="173">
        <v>400000</v>
      </c>
      <c r="H32" s="174" t="s">
        <v>345</v>
      </c>
      <c r="I32" s="172" t="s">
        <v>1467</v>
      </c>
    </row>
    <row r="33" spans="2:10" s="46" customFormat="1" ht="25.5" x14ac:dyDescent="0.2">
      <c r="B33" s="142">
        <f t="shared" si="0"/>
        <v>22</v>
      </c>
      <c r="C33" s="168" t="s">
        <v>41</v>
      </c>
      <c r="D33" s="172" t="s">
        <v>1213</v>
      </c>
      <c r="E33" s="172" t="s">
        <v>1097</v>
      </c>
      <c r="F33" s="172" t="s">
        <v>1098</v>
      </c>
      <c r="G33" s="173">
        <v>250000</v>
      </c>
      <c r="H33" s="174" t="s">
        <v>345</v>
      </c>
      <c r="I33" s="172" t="s">
        <v>1467</v>
      </c>
    </row>
    <row r="34" spans="2:10" s="46" customFormat="1" ht="25.5" x14ac:dyDescent="0.2">
      <c r="B34" s="142">
        <f t="shared" si="0"/>
        <v>23</v>
      </c>
      <c r="C34" s="168" t="s">
        <v>41</v>
      </c>
      <c r="D34" s="172" t="s">
        <v>1214</v>
      </c>
      <c r="E34" s="172" t="s">
        <v>1101</v>
      </c>
      <c r="F34" s="172" t="s">
        <v>1102</v>
      </c>
      <c r="G34" s="173">
        <v>75000</v>
      </c>
      <c r="H34" s="174" t="s">
        <v>345</v>
      </c>
      <c r="I34" s="172" t="s">
        <v>1467</v>
      </c>
    </row>
    <row r="35" spans="2:10" s="46" customFormat="1" ht="26.25" thickBot="1" x14ac:dyDescent="0.25">
      <c r="B35" s="142">
        <f t="shared" si="0"/>
        <v>24</v>
      </c>
      <c r="C35" s="168" t="s">
        <v>41</v>
      </c>
      <c r="D35" s="172" t="s">
        <v>1215</v>
      </c>
      <c r="E35" s="172" t="s">
        <v>1103</v>
      </c>
      <c r="F35" s="172" t="s">
        <v>1104</v>
      </c>
      <c r="G35" s="173">
        <v>250000</v>
      </c>
      <c r="H35" s="174" t="s">
        <v>345</v>
      </c>
      <c r="I35" s="172" t="s">
        <v>1467</v>
      </c>
    </row>
    <row r="36" spans="2:10" s="46" customFormat="1" ht="27" thickTop="1" thickBot="1" x14ac:dyDescent="0.25">
      <c r="B36" s="142">
        <f t="shared" si="0"/>
        <v>25</v>
      </c>
      <c r="C36" s="168" t="s">
        <v>41</v>
      </c>
      <c r="D36" s="172" t="s">
        <v>1221</v>
      </c>
      <c r="E36" s="172" t="s">
        <v>1119</v>
      </c>
      <c r="F36" s="172" t="s">
        <v>1120</v>
      </c>
      <c r="G36" s="173">
        <v>250000</v>
      </c>
      <c r="H36" s="174" t="s">
        <v>345</v>
      </c>
      <c r="I36" s="171" t="s">
        <v>1467</v>
      </c>
      <c r="J36" s="184">
        <f>SUM(G12:G36)</f>
        <v>4597100</v>
      </c>
    </row>
    <row r="37" spans="2:10" s="46" customFormat="1" ht="13.5" thickTop="1" x14ac:dyDescent="0.2">
      <c r="B37" s="142">
        <f t="shared" si="0"/>
        <v>26</v>
      </c>
      <c r="C37" s="168" t="s">
        <v>41</v>
      </c>
      <c r="D37" s="153" t="s">
        <v>901</v>
      </c>
      <c r="E37" s="153" t="s">
        <v>737</v>
      </c>
      <c r="F37" s="153" t="s">
        <v>738</v>
      </c>
      <c r="G37" s="154">
        <v>1500000</v>
      </c>
      <c r="H37" s="153" t="s">
        <v>347</v>
      </c>
      <c r="I37" s="153" t="s">
        <v>1466</v>
      </c>
    </row>
    <row r="38" spans="2:10" s="46" customFormat="1" ht="178.5" x14ac:dyDescent="0.2">
      <c r="B38" s="142">
        <f t="shared" si="0"/>
        <v>27</v>
      </c>
      <c r="C38" s="168" t="s">
        <v>41</v>
      </c>
      <c r="D38" s="153" t="s">
        <v>1465</v>
      </c>
      <c r="E38" s="153" t="s">
        <v>784</v>
      </c>
      <c r="F38" s="153" t="s">
        <v>785</v>
      </c>
      <c r="G38" s="154">
        <v>130400</v>
      </c>
      <c r="H38" s="153" t="s">
        <v>347</v>
      </c>
      <c r="I38" s="153" t="s">
        <v>1466</v>
      </c>
    </row>
    <row r="39" spans="2:10" s="46" customFormat="1" ht="63.75" x14ac:dyDescent="0.2">
      <c r="B39" s="142">
        <f t="shared" si="0"/>
        <v>28</v>
      </c>
      <c r="C39" s="168" t="s">
        <v>41</v>
      </c>
      <c r="D39" s="153" t="s">
        <v>1291</v>
      </c>
      <c r="E39" s="153" t="s">
        <v>481</v>
      </c>
      <c r="F39" s="153" t="s">
        <v>482</v>
      </c>
      <c r="G39" s="154">
        <v>269600</v>
      </c>
      <c r="H39" s="153" t="s">
        <v>347</v>
      </c>
      <c r="I39" s="153" t="s">
        <v>1466</v>
      </c>
    </row>
    <row r="40" spans="2:10" s="46" customFormat="1" ht="51" x14ac:dyDescent="0.2">
      <c r="B40" s="142">
        <f t="shared" si="0"/>
        <v>29</v>
      </c>
      <c r="C40" s="168" t="s">
        <v>41</v>
      </c>
      <c r="D40" s="153" t="s">
        <v>1292</v>
      </c>
      <c r="E40" s="153" t="s">
        <v>364</v>
      </c>
      <c r="F40" s="153" t="s">
        <v>365</v>
      </c>
      <c r="G40" s="154">
        <v>145600</v>
      </c>
      <c r="H40" s="153" t="s">
        <v>347</v>
      </c>
      <c r="I40" s="153" t="s">
        <v>1466</v>
      </c>
    </row>
    <row r="41" spans="2:10" s="46" customFormat="1" ht="63.75" x14ac:dyDescent="0.2">
      <c r="B41" s="142">
        <f t="shared" si="0"/>
        <v>30</v>
      </c>
      <c r="C41" s="168" t="s">
        <v>41</v>
      </c>
      <c r="D41" s="153" t="s">
        <v>1293</v>
      </c>
      <c r="E41" s="153" t="s">
        <v>366</v>
      </c>
      <c r="F41" s="153" t="s">
        <v>367</v>
      </c>
      <c r="G41" s="154">
        <v>149700</v>
      </c>
      <c r="H41" s="153" t="s">
        <v>347</v>
      </c>
      <c r="I41" s="153" t="s">
        <v>1466</v>
      </c>
    </row>
    <row r="42" spans="2:10" s="46" customFormat="1" ht="25.5" x14ac:dyDescent="0.2">
      <c r="B42" s="142">
        <f t="shared" si="0"/>
        <v>31</v>
      </c>
      <c r="C42" s="168" t="s">
        <v>41</v>
      </c>
      <c r="D42" s="153" t="s">
        <v>1294</v>
      </c>
      <c r="E42" s="153" t="s">
        <v>551</v>
      </c>
      <c r="F42" s="153" t="s">
        <v>552</v>
      </c>
      <c r="G42" s="154">
        <v>22800</v>
      </c>
      <c r="H42" s="153" t="s">
        <v>347</v>
      </c>
      <c r="I42" s="153" t="s">
        <v>1466</v>
      </c>
    </row>
    <row r="43" spans="2:10" s="46" customFormat="1" ht="38.25" x14ac:dyDescent="0.2">
      <c r="B43" s="142">
        <f t="shared" si="0"/>
        <v>32</v>
      </c>
      <c r="C43" s="168" t="s">
        <v>41</v>
      </c>
      <c r="D43" s="153" t="s">
        <v>1295</v>
      </c>
      <c r="E43" s="153" t="s">
        <v>368</v>
      </c>
      <c r="F43" s="153" t="s">
        <v>369</v>
      </c>
      <c r="G43" s="154">
        <v>72800</v>
      </c>
      <c r="H43" s="153" t="s">
        <v>347</v>
      </c>
      <c r="I43" s="153" t="s">
        <v>1466</v>
      </c>
    </row>
    <row r="44" spans="2:10" s="46" customFormat="1" ht="25.5" x14ac:dyDescent="0.2">
      <c r="B44" s="142">
        <f t="shared" si="0"/>
        <v>33</v>
      </c>
      <c r="C44" s="168" t="s">
        <v>41</v>
      </c>
      <c r="D44" s="153" t="s">
        <v>1296</v>
      </c>
      <c r="E44" s="153" t="s">
        <v>706</v>
      </c>
      <c r="F44" s="153" t="s">
        <v>708</v>
      </c>
      <c r="G44" s="154">
        <v>55000</v>
      </c>
      <c r="H44" s="153" t="s">
        <v>347</v>
      </c>
      <c r="I44" s="153" t="s">
        <v>1466</v>
      </c>
    </row>
    <row r="45" spans="2:10" s="46" customFormat="1" ht="63.75" x14ac:dyDescent="0.2">
      <c r="B45" s="142">
        <f t="shared" si="0"/>
        <v>34</v>
      </c>
      <c r="C45" s="168" t="s">
        <v>41</v>
      </c>
      <c r="D45" s="153" t="s">
        <v>1297</v>
      </c>
      <c r="E45" s="153" t="s">
        <v>627</v>
      </c>
      <c r="F45" s="153" t="s">
        <v>628</v>
      </c>
      <c r="G45" s="154">
        <v>15000</v>
      </c>
      <c r="H45" s="153" t="s">
        <v>347</v>
      </c>
      <c r="I45" s="153" t="s">
        <v>1466</v>
      </c>
    </row>
    <row r="46" spans="2:10" s="46" customFormat="1" ht="51" x14ac:dyDescent="0.2">
      <c r="B46" s="142">
        <f t="shared" si="0"/>
        <v>35</v>
      </c>
      <c r="C46" s="168" t="s">
        <v>41</v>
      </c>
      <c r="D46" s="153" t="s">
        <v>1298</v>
      </c>
      <c r="E46" s="153" t="s">
        <v>370</v>
      </c>
      <c r="F46" s="153" t="s">
        <v>371</v>
      </c>
      <c r="G46" s="154">
        <v>15550</v>
      </c>
      <c r="H46" s="153" t="s">
        <v>347</v>
      </c>
      <c r="I46" s="153" t="s">
        <v>1466</v>
      </c>
    </row>
    <row r="47" spans="2:10" s="46" customFormat="1" ht="51" x14ac:dyDescent="0.2">
      <c r="B47" s="142">
        <f t="shared" si="0"/>
        <v>36</v>
      </c>
      <c r="C47" s="168" t="s">
        <v>41</v>
      </c>
      <c r="D47" s="153" t="s">
        <v>1299</v>
      </c>
      <c r="E47" s="153" t="s">
        <v>402</v>
      </c>
      <c r="F47" s="153" t="s">
        <v>403</v>
      </c>
      <c r="G47" s="154">
        <v>161150</v>
      </c>
      <c r="H47" s="153" t="s">
        <v>347</v>
      </c>
      <c r="I47" s="153" t="s">
        <v>1466</v>
      </c>
    </row>
    <row r="48" spans="2:10" s="46" customFormat="1" ht="38.25" x14ac:dyDescent="0.2">
      <c r="B48" s="142">
        <f t="shared" si="0"/>
        <v>37</v>
      </c>
      <c r="C48" s="168" t="s">
        <v>41</v>
      </c>
      <c r="D48" s="153" t="s">
        <v>1300</v>
      </c>
      <c r="E48" s="153" t="s">
        <v>924</v>
      </c>
      <c r="F48" s="153" t="s">
        <v>925</v>
      </c>
      <c r="G48" s="154">
        <v>375000</v>
      </c>
      <c r="H48" s="153" t="s">
        <v>347</v>
      </c>
      <c r="I48" s="153" t="s">
        <v>1466</v>
      </c>
    </row>
    <row r="49" spans="2:9" s="46" customFormat="1" ht="38.25" x14ac:dyDescent="0.2">
      <c r="B49" s="142">
        <f t="shared" si="0"/>
        <v>38</v>
      </c>
      <c r="C49" s="168" t="s">
        <v>41</v>
      </c>
      <c r="D49" s="153" t="s">
        <v>1301</v>
      </c>
      <c r="E49" s="153" t="s">
        <v>665</v>
      </c>
      <c r="F49" s="153" t="s">
        <v>666</v>
      </c>
      <c r="G49" s="154">
        <v>85800</v>
      </c>
      <c r="H49" s="153" t="s">
        <v>347</v>
      </c>
      <c r="I49" s="153" t="s">
        <v>1466</v>
      </c>
    </row>
    <row r="50" spans="2:9" s="46" customFormat="1" ht="25.5" x14ac:dyDescent="0.2">
      <c r="B50" s="142">
        <f t="shared" si="0"/>
        <v>39</v>
      </c>
      <c r="C50" s="168" t="s">
        <v>41</v>
      </c>
      <c r="D50" s="153" t="s">
        <v>919</v>
      </c>
      <c r="E50" s="153" t="s">
        <v>844</v>
      </c>
      <c r="F50" s="153" t="s">
        <v>845</v>
      </c>
      <c r="G50" s="154">
        <v>82500</v>
      </c>
      <c r="H50" s="153" t="s">
        <v>347</v>
      </c>
      <c r="I50" s="153" t="s">
        <v>1466</v>
      </c>
    </row>
    <row r="51" spans="2:9" s="46" customFormat="1" ht="12.75" x14ac:dyDescent="0.2">
      <c r="B51" s="142">
        <f t="shared" si="0"/>
        <v>40</v>
      </c>
      <c r="C51" s="168" t="s">
        <v>41</v>
      </c>
      <c r="D51" s="153" t="s">
        <v>1302</v>
      </c>
      <c r="E51" s="153" t="s">
        <v>709</v>
      </c>
      <c r="F51" s="153" t="s">
        <v>710</v>
      </c>
      <c r="G51" s="154">
        <v>22000</v>
      </c>
      <c r="H51" s="153" t="s">
        <v>347</v>
      </c>
      <c r="I51" s="153" t="s">
        <v>1466</v>
      </c>
    </row>
    <row r="52" spans="2:9" s="46" customFormat="1" ht="38.25" x14ac:dyDescent="0.2">
      <c r="B52" s="142">
        <f t="shared" si="0"/>
        <v>41</v>
      </c>
      <c r="C52" s="168" t="s">
        <v>41</v>
      </c>
      <c r="D52" s="153" t="s">
        <v>1303</v>
      </c>
      <c r="E52" s="153" t="s">
        <v>675</v>
      </c>
      <c r="F52" s="153" t="s">
        <v>676</v>
      </c>
      <c r="G52" s="154">
        <v>74300</v>
      </c>
      <c r="H52" s="153" t="s">
        <v>347</v>
      </c>
      <c r="I52" s="153" t="s">
        <v>1466</v>
      </c>
    </row>
    <row r="53" spans="2:9" s="46" customFormat="1" ht="25.5" x14ac:dyDescent="0.2">
      <c r="B53" s="142">
        <f t="shared" si="0"/>
        <v>42</v>
      </c>
      <c r="C53" s="168" t="s">
        <v>41</v>
      </c>
      <c r="D53" s="153" t="s">
        <v>1304</v>
      </c>
      <c r="E53" s="153" t="s">
        <v>727</v>
      </c>
      <c r="F53" s="153" t="s">
        <v>728</v>
      </c>
      <c r="G53" s="154">
        <v>32300</v>
      </c>
      <c r="H53" s="153" t="s">
        <v>347</v>
      </c>
      <c r="I53" s="153" t="s">
        <v>1466</v>
      </c>
    </row>
    <row r="54" spans="2:9" s="46" customFormat="1" ht="63.75" x14ac:dyDescent="0.2">
      <c r="B54" s="142">
        <f t="shared" si="0"/>
        <v>43</v>
      </c>
      <c r="C54" s="168" t="s">
        <v>41</v>
      </c>
      <c r="D54" s="153" t="s">
        <v>1305</v>
      </c>
      <c r="E54" s="153" t="s">
        <v>471</v>
      </c>
      <c r="F54" s="153" t="s">
        <v>472</v>
      </c>
      <c r="G54" s="154">
        <v>18000</v>
      </c>
      <c r="H54" s="153" t="s">
        <v>347</v>
      </c>
      <c r="I54" s="153" t="s">
        <v>1466</v>
      </c>
    </row>
    <row r="55" spans="2:9" s="46" customFormat="1" ht="38.25" x14ac:dyDescent="0.2">
      <c r="B55" s="142">
        <f t="shared" si="0"/>
        <v>44</v>
      </c>
      <c r="C55" s="168" t="s">
        <v>41</v>
      </c>
      <c r="D55" s="153" t="s">
        <v>1306</v>
      </c>
      <c r="E55" s="153" t="s">
        <v>487</v>
      </c>
      <c r="F55" s="153" t="s">
        <v>488</v>
      </c>
      <c r="G55" s="154">
        <v>84400</v>
      </c>
      <c r="H55" s="153" t="s">
        <v>347</v>
      </c>
      <c r="I55" s="153" t="s">
        <v>1466</v>
      </c>
    </row>
    <row r="56" spans="2:9" s="46" customFormat="1" ht="51" x14ac:dyDescent="0.2">
      <c r="B56" s="142">
        <f t="shared" si="0"/>
        <v>45</v>
      </c>
      <c r="C56" s="168" t="s">
        <v>41</v>
      </c>
      <c r="D56" s="153" t="s">
        <v>1307</v>
      </c>
      <c r="E56" s="153" t="s">
        <v>506</v>
      </c>
      <c r="F56" s="153" t="s">
        <v>507</v>
      </c>
      <c r="G56" s="154">
        <v>29900</v>
      </c>
      <c r="H56" s="153" t="s">
        <v>347</v>
      </c>
      <c r="I56" s="153" t="s">
        <v>1466</v>
      </c>
    </row>
    <row r="57" spans="2:9" s="46" customFormat="1" ht="12.75" x14ac:dyDescent="0.2">
      <c r="B57" s="142">
        <f t="shared" si="0"/>
        <v>46</v>
      </c>
      <c r="C57" s="168" t="s">
        <v>41</v>
      </c>
      <c r="D57" s="153" t="s">
        <v>867</v>
      </c>
      <c r="E57" s="153" t="s">
        <v>549</v>
      </c>
      <c r="F57" s="153" t="s">
        <v>550</v>
      </c>
      <c r="G57" s="154">
        <v>69700</v>
      </c>
      <c r="H57" s="153" t="s">
        <v>347</v>
      </c>
      <c r="I57" s="153" t="s">
        <v>1466</v>
      </c>
    </row>
    <row r="58" spans="2:9" s="46" customFormat="1" ht="38.25" x14ac:dyDescent="0.2">
      <c r="B58" s="142">
        <f t="shared" si="0"/>
        <v>47</v>
      </c>
      <c r="C58" s="168" t="s">
        <v>41</v>
      </c>
      <c r="D58" s="153" t="s">
        <v>1308</v>
      </c>
      <c r="E58" s="153" t="s">
        <v>569</v>
      </c>
      <c r="F58" s="153" t="s">
        <v>570</v>
      </c>
      <c r="G58" s="154">
        <v>34900</v>
      </c>
      <c r="H58" s="153" t="s">
        <v>347</v>
      </c>
      <c r="I58" s="153" t="s">
        <v>1466</v>
      </c>
    </row>
    <row r="59" spans="2:9" s="46" customFormat="1" ht="25.5" x14ac:dyDescent="0.2">
      <c r="B59" s="142">
        <f t="shared" si="0"/>
        <v>48</v>
      </c>
      <c r="C59" s="168" t="s">
        <v>41</v>
      </c>
      <c r="D59" s="153" t="s">
        <v>882</v>
      </c>
      <c r="E59" s="153" t="s">
        <v>616</v>
      </c>
      <c r="F59" s="153" t="s">
        <v>617</v>
      </c>
      <c r="G59" s="154">
        <v>252600</v>
      </c>
      <c r="H59" s="153" t="s">
        <v>347</v>
      </c>
      <c r="I59" s="153" t="s">
        <v>1466</v>
      </c>
    </row>
    <row r="60" spans="2:9" s="46" customFormat="1" ht="25.5" x14ac:dyDescent="0.2">
      <c r="B60" s="142">
        <f t="shared" si="0"/>
        <v>49</v>
      </c>
      <c r="C60" s="168" t="s">
        <v>41</v>
      </c>
      <c r="D60" s="153" t="s">
        <v>883</v>
      </c>
      <c r="E60" s="153" t="s">
        <v>618</v>
      </c>
      <c r="F60" s="153" t="s">
        <v>619</v>
      </c>
      <c r="G60" s="154">
        <v>66000</v>
      </c>
      <c r="H60" s="153" t="s">
        <v>347</v>
      </c>
      <c r="I60" s="153" t="s">
        <v>1466</v>
      </c>
    </row>
    <row r="61" spans="2:9" s="46" customFormat="1" ht="63.75" x14ac:dyDescent="0.2">
      <c r="B61" s="142">
        <f t="shared" si="0"/>
        <v>50</v>
      </c>
      <c r="C61" s="168" t="s">
        <v>41</v>
      </c>
      <c r="D61" s="153" t="s">
        <v>1309</v>
      </c>
      <c r="E61" s="153" t="s">
        <v>846</v>
      </c>
      <c r="F61" s="153" t="s">
        <v>847</v>
      </c>
      <c r="G61" s="154">
        <v>150000</v>
      </c>
      <c r="H61" s="153" t="s">
        <v>347</v>
      </c>
      <c r="I61" s="153" t="s">
        <v>1466</v>
      </c>
    </row>
    <row r="62" spans="2:9" s="46" customFormat="1" ht="25.5" x14ac:dyDescent="0.2">
      <c r="B62" s="142">
        <f t="shared" si="0"/>
        <v>51</v>
      </c>
      <c r="C62" s="168" t="s">
        <v>41</v>
      </c>
      <c r="D62" s="153" t="s">
        <v>808</v>
      </c>
      <c r="E62" s="153" t="s">
        <v>809</v>
      </c>
      <c r="F62" s="153" t="s">
        <v>810</v>
      </c>
      <c r="G62" s="154">
        <v>243000</v>
      </c>
      <c r="H62" s="153" t="s">
        <v>347</v>
      </c>
      <c r="I62" s="153" t="s">
        <v>1466</v>
      </c>
    </row>
    <row r="63" spans="2:9" s="46" customFormat="1" ht="25.5" x14ac:dyDescent="0.2">
      <c r="B63" s="142">
        <f t="shared" si="0"/>
        <v>52</v>
      </c>
      <c r="C63" s="168" t="s">
        <v>41</v>
      </c>
      <c r="D63" s="153" t="s">
        <v>813</v>
      </c>
      <c r="E63" s="153" t="s">
        <v>814</v>
      </c>
      <c r="F63" s="153" t="s">
        <v>815</v>
      </c>
      <c r="G63" s="154">
        <v>327500</v>
      </c>
      <c r="H63" s="153" t="s">
        <v>347</v>
      </c>
      <c r="I63" s="153" t="s">
        <v>1466</v>
      </c>
    </row>
    <row r="64" spans="2:9" s="46" customFormat="1" ht="38.25" x14ac:dyDescent="0.2">
      <c r="B64" s="142">
        <f t="shared" si="0"/>
        <v>53</v>
      </c>
      <c r="C64" s="168" t="s">
        <v>41</v>
      </c>
      <c r="D64" s="153" t="s">
        <v>1464</v>
      </c>
      <c r="E64" s="153" t="s">
        <v>1470</v>
      </c>
      <c r="F64" s="153" t="s">
        <v>923</v>
      </c>
      <c r="G64" s="154">
        <v>300000</v>
      </c>
      <c r="H64" s="153" t="s">
        <v>347</v>
      </c>
      <c r="I64" s="153" t="s">
        <v>1466</v>
      </c>
    </row>
    <row r="65" spans="2:9" s="46" customFormat="1" ht="38.25" x14ac:dyDescent="0.2">
      <c r="B65" s="142">
        <f t="shared" si="0"/>
        <v>54</v>
      </c>
      <c r="C65" s="168" t="s">
        <v>41</v>
      </c>
      <c r="D65" s="153" t="s">
        <v>1310</v>
      </c>
      <c r="E65" s="153" t="s">
        <v>1471</v>
      </c>
      <c r="F65" s="153" t="s">
        <v>661</v>
      </c>
      <c r="G65" s="154">
        <v>70000</v>
      </c>
      <c r="H65" s="153" t="s">
        <v>347</v>
      </c>
      <c r="I65" s="153" t="s">
        <v>1466</v>
      </c>
    </row>
    <row r="66" spans="2:9" s="46" customFormat="1" ht="38.25" x14ac:dyDescent="0.2">
      <c r="B66" s="142">
        <f t="shared" si="0"/>
        <v>55</v>
      </c>
      <c r="C66" s="168" t="s">
        <v>41</v>
      </c>
      <c r="D66" s="153" t="s">
        <v>1311</v>
      </c>
      <c r="E66" s="153" t="s">
        <v>1472</v>
      </c>
      <c r="F66" s="153" t="s">
        <v>543</v>
      </c>
      <c r="G66" s="154">
        <v>20000</v>
      </c>
      <c r="H66" s="153" t="s">
        <v>347</v>
      </c>
      <c r="I66" s="153" t="s">
        <v>1466</v>
      </c>
    </row>
    <row r="67" spans="2:9" s="46" customFormat="1" ht="63.75" x14ac:dyDescent="0.2">
      <c r="B67" s="142">
        <f t="shared" si="0"/>
        <v>56</v>
      </c>
      <c r="C67" s="168" t="s">
        <v>41</v>
      </c>
      <c r="D67" s="153" t="s">
        <v>1312</v>
      </c>
      <c r="E67" s="153" t="s">
        <v>1473</v>
      </c>
      <c r="F67" s="153" t="s">
        <v>535</v>
      </c>
      <c r="G67" s="154">
        <v>12000</v>
      </c>
      <c r="H67" s="153" t="s">
        <v>347</v>
      </c>
      <c r="I67" s="153" t="s">
        <v>1466</v>
      </c>
    </row>
    <row r="68" spans="2:9" s="46" customFormat="1" ht="51" x14ac:dyDescent="0.2">
      <c r="B68" s="142">
        <f t="shared" si="0"/>
        <v>57</v>
      </c>
      <c r="C68" s="168" t="s">
        <v>41</v>
      </c>
      <c r="D68" s="153" t="s">
        <v>921</v>
      </c>
      <c r="E68" s="153" t="s">
        <v>1474</v>
      </c>
      <c r="F68" s="153" t="s">
        <v>922</v>
      </c>
      <c r="G68" s="154">
        <v>360000</v>
      </c>
      <c r="H68" s="153" t="s">
        <v>347</v>
      </c>
      <c r="I68" s="153" t="s">
        <v>1466</v>
      </c>
    </row>
    <row r="69" spans="2:9" s="46" customFormat="1" ht="76.5" x14ac:dyDescent="0.2">
      <c r="B69" s="142">
        <f t="shared" si="0"/>
        <v>58</v>
      </c>
      <c r="C69" s="168" t="s">
        <v>41</v>
      </c>
      <c r="D69" s="153" t="s">
        <v>1313</v>
      </c>
      <c r="E69" s="153" t="s">
        <v>525</v>
      </c>
      <c r="F69" s="153" t="s">
        <v>526</v>
      </c>
      <c r="G69" s="154">
        <v>30000</v>
      </c>
      <c r="H69" s="153" t="s">
        <v>347</v>
      </c>
      <c r="I69" s="153" t="s">
        <v>1466</v>
      </c>
    </row>
    <row r="70" spans="2:9" s="46" customFormat="1" ht="25.5" x14ac:dyDescent="0.2">
      <c r="B70" s="142">
        <f t="shared" si="0"/>
        <v>59</v>
      </c>
      <c r="C70" s="168" t="s">
        <v>41</v>
      </c>
      <c r="D70" s="159" t="s">
        <v>1154</v>
      </c>
      <c r="E70" s="159" t="s">
        <v>966</v>
      </c>
      <c r="F70" s="155"/>
      <c r="G70" s="157">
        <v>94000</v>
      </c>
      <c r="H70" s="169" t="s">
        <v>347</v>
      </c>
      <c r="I70" s="155" t="s">
        <v>1468</v>
      </c>
    </row>
    <row r="71" spans="2:9" s="46" customFormat="1" ht="25.5" x14ac:dyDescent="0.2">
      <c r="B71" s="142">
        <f t="shared" si="0"/>
        <v>60</v>
      </c>
      <c r="C71" s="168" t="s">
        <v>41</v>
      </c>
      <c r="D71" s="155" t="s">
        <v>1155</v>
      </c>
      <c r="E71" s="155" t="s">
        <v>967</v>
      </c>
      <c r="F71" s="155"/>
      <c r="G71" s="157">
        <v>70000</v>
      </c>
      <c r="H71" s="169" t="s">
        <v>347</v>
      </c>
      <c r="I71" s="155" t="s">
        <v>1468</v>
      </c>
    </row>
    <row r="72" spans="2:9" s="46" customFormat="1" ht="25.5" x14ac:dyDescent="0.2">
      <c r="B72" s="142">
        <f t="shared" si="0"/>
        <v>61</v>
      </c>
      <c r="C72" s="168" t="s">
        <v>41</v>
      </c>
      <c r="D72" s="155" t="s">
        <v>1156</v>
      </c>
      <c r="E72" s="155" t="s">
        <v>968</v>
      </c>
      <c r="F72" s="155"/>
      <c r="G72" s="157">
        <v>375000</v>
      </c>
      <c r="H72" s="169" t="s">
        <v>347</v>
      </c>
      <c r="I72" s="155" t="s">
        <v>1468</v>
      </c>
    </row>
    <row r="73" spans="2:9" s="46" customFormat="1" ht="25.5" x14ac:dyDescent="0.2">
      <c r="B73" s="142">
        <f t="shared" si="0"/>
        <v>62</v>
      </c>
      <c r="C73" s="168" t="s">
        <v>41</v>
      </c>
      <c r="D73" s="155" t="s">
        <v>1157</v>
      </c>
      <c r="E73" s="155" t="s">
        <v>969</v>
      </c>
      <c r="F73" s="155"/>
      <c r="G73" s="157">
        <v>50000</v>
      </c>
      <c r="H73" s="169" t="s">
        <v>347</v>
      </c>
      <c r="I73" s="155" t="s">
        <v>1468</v>
      </c>
    </row>
    <row r="74" spans="2:9" s="46" customFormat="1" ht="25.5" x14ac:dyDescent="0.2">
      <c r="B74" s="142">
        <f t="shared" si="0"/>
        <v>63</v>
      </c>
      <c r="C74" s="168" t="s">
        <v>41</v>
      </c>
      <c r="D74" s="155" t="s">
        <v>1158</v>
      </c>
      <c r="E74" s="155" t="s">
        <v>970</v>
      </c>
      <c r="F74" s="155"/>
      <c r="G74" s="157">
        <v>50000</v>
      </c>
      <c r="H74" s="169" t="s">
        <v>347</v>
      </c>
      <c r="I74" s="155" t="s">
        <v>1468</v>
      </c>
    </row>
    <row r="75" spans="2:9" s="46" customFormat="1" ht="25.5" x14ac:dyDescent="0.2">
      <c r="B75" s="142">
        <f t="shared" si="0"/>
        <v>64</v>
      </c>
      <c r="C75" s="168" t="s">
        <v>41</v>
      </c>
      <c r="D75" s="155" t="s">
        <v>1159</v>
      </c>
      <c r="E75" s="155" t="s">
        <v>971</v>
      </c>
      <c r="F75" s="155"/>
      <c r="G75" s="157">
        <v>100000</v>
      </c>
      <c r="H75" s="169" t="s">
        <v>347</v>
      </c>
      <c r="I75" s="155" t="s">
        <v>1468</v>
      </c>
    </row>
    <row r="76" spans="2:9" s="46" customFormat="1" ht="25.5" x14ac:dyDescent="0.2">
      <c r="B76" s="142">
        <f t="shared" si="0"/>
        <v>65</v>
      </c>
      <c r="C76" s="168" t="s">
        <v>41</v>
      </c>
      <c r="D76" s="155" t="s">
        <v>1160</v>
      </c>
      <c r="E76" s="155" t="s">
        <v>972</v>
      </c>
      <c r="F76" s="155"/>
      <c r="G76" s="157">
        <v>25000</v>
      </c>
      <c r="H76" s="169" t="s">
        <v>347</v>
      </c>
      <c r="I76" s="155" t="s">
        <v>1468</v>
      </c>
    </row>
    <row r="77" spans="2:9" s="46" customFormat="1" ht="25.5" x14ac:dyDescent="0.2">
      <c r="B77" s="142">
        <f t="shared" ref="B77:B140" si="1">B76+1</f>
        <v>66</v>
      </c>
      <c r="C77" s="168" t="s">
        <v>41</v>
      </c>
      <c r="D77" s="156" t="s">
        <v>1161</v>
      </c>
      <c r="E77" s="162" t="s">
        <v>973</v>
      </c>
      <c r="F77" s="155"/>
      <c r="G77" s="157">
        <v>195000</v>
      </c>
      <c r="H77" s="169" t="s">
        <v>347</v>
      </c>
      <c r="I77" s="155" t="s">
        <v>1468</v>
      </c>
    </row>
    <row r="78" spans="2:9" s="46" customFormat="1" ht="25.5" x14ac:dyDescent="0.2">
      <c r="B78" s="142">
        <f t="shared" si="1"/>
        <v>67</v>
      </c>
      <c r="C78" s="168" t="s">
        <v>41</v>
      </c>
      <c r="D78" s="172" t="s">
        <v>1192</v>
      </c>
      <c r="E78" s="172" t="s">
        <v>1041</v>
      </c>
      <c r="F78" s="172" t="s">
        <v>1042</v>
      </c>
      <c r="G78" s="173">
        <v>350000</v>
      </c>
      <c r="H78" s="174" t="s">
        <v>347</v>
      </c>
      <c r="I78" s="172" t="s">
        <v>1467</v>
      </c>
    </row>
    <row r="79" spans="2:9" s="46" customFormat="1" ht="25.5" x14ac:dyDescent="0.2">
      <c r="B79" s="142">
        <f t="shared" si="1"/>
        <v>68</v>
      </c>
      <c r="C79" s="168" t="s">
        <v>41</v>
      </c>
      <c r="D79" s="172" t="s">
        <v>1207</v>
      </c>
      <c r="E79" s="172" t="s">
        <v>1077</v>
      </c>
      <c r="F79" s="172" t="s">
        <v>1078</v>
      </c>
      <c r="G79" s="173">
        <v>160000</v>
      </c>
      <c r="H79" s="174" t="s">
        <v>347</v>
      </c>
      <c r="I79" s="172" t="s">
        <v>1467</v>
      </c>
    </row>
    <row r="80" spans="2:9" s="46" customFormat="1" ht="25.5" x14ac:dyDescent="0.2">
      <c r="B80" s="142">
        <f t="shared" si="1"/>
        <v>69</v>
      </c>
      <c r="C80" s="168" t="s">
        <v>41</v>
      </c>
      <c r="D80" s="172" t="s">
        <v>1210</v>
      </c>
      <c r="E80" s="172" t="s">
        <v>1089</v>
      </c>
      <c r="F80" s="172" t="s">
        <v>1090</v>
      </c>
      <c r="G80" s="173">
        <v>90000</v>
      </c>
      <c r="H80" s="174" t="s">
        <v>347</v>
      </c>
      <c r="I80" s="172" t="s">
        <v>1467</v>
      </c>
    </row>
    <row r="81" spans="2:10" s="46" customFormat="1" ht="25.5" x14ac:dyDescent="0.2">
      <c r="B81" s="142">
        <f t="shared" si="1"/>
        <v>70</v>
      </c>
      <c r="C81" s="168" t="s">
        <v>41</v>
      </c>
      <c r="D81" s="172" t="s">
        <v>1211</v>
      </c>
      <c r="E81" s="172" t="s">
        <v>1091</v>
      </c>
      <c r="F81" s="172" t="s">
        <v>1092</v>
      </c>
      <c r="G81" s="173">
        <v>150000</v>
      </c>
      <c r="H81" s="174" t="s">
        <v>347</v>
      </c>
      <c r="I81" s="172" t="s">
        <v>1467</v>
      </c>
    </row>
    <row r="82" spans="2:10" s="46" customFormat="1" ht="25.5" x14ac:dyDescent="0.2">
      <c r="B82" s="142">
        <f t="shared" si="1"/>
        <v>71</v>
      </c>
      <c r="C82" s="168" t="s">
        <v>41</v>
      </c>
      <c r="D82" s="172" t="s">
        <v>1277</v>
      </c>
      <c r="E82" s="172" t="s">
        <v>1099</v>
      </c>
      <c r="F82" s="172" t="s">
        <v>1100</v>
      </c>
      <c r="G82" s="173">
        <v>40000</v>
      </c>
      <c r="H82" s="174" t="s">
        <v>347</v>
      </c>
      <c r="I82" s="172" t="s">
        <v>1467</v>
      </c>
    </row>
    <row r="83" spans="2:10" s="46" customFormat="1" ht="25.5" x14ac:dyDescent="0.2">
      <c r="B83" s="142">
        <f t="shared" si="1"/>
        <v>72</v>
      </c>
      <c r="C83" s="168" t="s">
        <v>41</v>
      </c>
      <c r="D83" s="172" t="s">
        <v>1279</v>
      </c>
      <c r="E83" s="172" t="s">
        <v>1107</v>
      </c>
      <c r="F83" s="172" t="s">
        <v>1108</v>
      </c>
      <c r="G83" s="173">
        <v>80000</v>
      </c>
      <c r="H83" s="174" t="s">
        <v>347</v>
      </c>
      <c r="I83" s="172" t="s">
        <v>1467</v>
      </c>
    </row>
    <row r="84" spans="2:10" s="46" customFormat="1" ht="26.25" thickBot="1" x14ac:dyDescent="0.25">
      <c r="B84" s="142">
        <f t="shared" si="1"/>
        <v>73</v>
      </c>
      <c r="C84" s="168" t="s">
        <v>41</v>
      </c>
      <c r="D84" s="172" t="s">
        <v>1217</v>
      </c>
      <c r="E84" s="172" t="s">
        <v>1111</v>
      </c>
      <c r="F84" s="172" t="s">
        <v>1112</v>
      </c>
      <c r="G84" s="173">
        <v>60000</v>
      </c>
      <c r="H84" s="174" t="s">
        <v>347</v>
      </c>
      <c r="I84" s="172" t="s">
        <v>1467</v>
      </c>
    </row>
    <row r="85" spans="2:10" s="46" customFormat="1" ht="27" thickTop="1" thickBot="1" x14ac:dyDescent="0.25">
      <c r="B85" s="142">
        <f t="shared" si="1"/>
        <v>74</v>
      </c>
      <c r="C85" s="168" t="s">
        <v>41</v>
      </c>
      <c r="D85" s="172" t="s">
        <v>1222</v>
      </c>
      <c r="E85" s="172" t="s">
        <v>1123</v>
      </c>
      <c r="F85" s="172" t="s">
        <v>1124</v>
      </c>
      <c r="G85" s="173">
        <v>260000</v>
      </c>
      <c r="H85" s="174" t="s">
        <v>347</v>
      </c>
      <c r="I85" s="171" t="s">
        <v>1467</v>
      </c>
      <c r="J85" s="184">
        <f>SUM(G37:G85)</f>
        <v>7426500</v>
      </c>
    </row>
    <row r="86" spans="2:10" s="46" customFormat="1" ht="13.5" thickTop="1" x14ac:dyDescent="0.2">
      <c r="B86" s="142">
        <f t="shared" si="1"/>
        <v>75</v>
      </c>
      <c r="C86" s="168" t="s">
        <v>41</v>
      </c>
      <c r="D86" s="153" t="s">
        <v>897</v>
      </c>
      <c r="E86" s="153" t="s">
        <v>397</v>
      </c>
      <c r="F86" s="153" t="s">
        <v>398</v>
      </c>
      <c r="G86" s="154">
        <v>187000</v>
      </c>
      <c r="H86" s="153" t="s">
        <v>355</v>
      </c>
      <c r="I86" s="153" t="s">
        <v>1466</v>
      </c>
    </row>
    <row r="87" spans="2:10" s="46" customFormat="1" ht="25.5" x14ac:dyDescent="0.2">
      <c r="B87" s="142">
        <f t="shared" si="1"/>
        <v>76</v>
      </c>
      <c r="C87" s="168" t="s">
        <v>41</v>
      </c>
      <c r="D87" s="153" t="s">
        <v>913</v>
      </c>
      <c r="E87" s="153" t="s">
        <v>395</v>
      </c>
      <c r="F87" s="153" t="s">
        <v>396</v>
      </c>
      <c r="G87" s="154">
        <v>88000</v>
      </c>
      <c r="H87" s="153" t="s">
        <v>355</v>
      </c>
      <c r="I87" s="153" t="s">
        <v>1466</v>
      </c>
    </row>
    <row r="88" spans="2:10" s="46" customFormat="1" ht="38.25" x14ac:dyDescent="0.2">
      <c r="B88" s="142">
        <f t="shared" si="1"/>
        <v>77</v>
      </c>
      <c r="C88" s="168" t="s">
        <v>41</v>
      </c>
      <c r="D88" s="153" t="s">
        <v>895</v>
      </c>
      <c r="E88" s="153" t="s">
        <v>1475</v>
      </c>
      <c r="F88" s="153" t="s">
        <v>702</v>
      </c>
      <c r="G88" s="154">
        <v>28000</v>
      </c>
      <c r="H88" s="153" t="s">
        <v>355</v>
      </c>
      <c r="I88" s="153" t="s">
        <v>1466</v>
      </c>
    </row>
    <row r="89" spans="2:10" s="46" customFormat="1" ht="12.75" x14ac:dyDescent="0.2">
      <c r="B89" s="142">
        <f t="shared" si="1"/>
        <v>78</v>
      </c>
      <c r="C89" s="168" t="s">
        <v>41</v>
      </c>
      <c r="D89" s="153" t="s">
        <v>1463</v>
      </c>
      <c r="E89" s="153" t="s">
        <v>1476</v>
      </c>
      <c r="F89" s="153" t="s">
        <v>468</v>
      </c>
      <c r="G89" s="154">
        <v>150000</v>
      </c>
      <c r="H89" s="153" t="s">
        <v>355</v>
      </c>
      <c r="I89" s="153" t="s">
        <v>1466</v>
      </c>
    </row>
    <row r="90" spans="2:10" s="46" customFormat="1" ht="89.25" x14ac:dyDescent="0.2">
      <c r="B90" s="142">
        <f t="shared" si="1"/>
        <v>79</v>
      </c>
      <c r="C90" s="168" t="s">
        <v>41</v>
      </c>
      <c r="D90" s="153" t="s">
        <v>1462</v>
      </c>
      <c r="E90" s="153" t="s">
        <v>1477</v>
      </c>
      <c r="F90" s="153" t="s">
        <v>489</v>
      </c>
      <c r="G90" s="154">
        <v>100000</v>
      </c>
      <c r="H90" s="153" t="s">
        <v>355</v>
      </c>
      <c r="I90" s="153" t="s">
        <v>1466</v>
      </c>
    </row>
    <row r="91" spans="2:10" s="46" customFormat="1" ht="12.75" x14ac:dyDescent="0.2">
      <c r="B91" s="142">
        <f t="shared" si="1"/>
        <v>80</v>
      </c>
      <c r="C91" s="168" t="s">
        <v>41</v>
      </c>
      <c r="D91" s="153" t="s">
        <v>1461</v>
      </c>
      <c r="E91" s="153" t="s">
        <v>500</v>
      </c>
      <c r="F91" s="153" t="s">
        <v>501</v>
      </c>
      <c r="G91" s="154">
        <v>150000</v>
      </c>
      <c r="H91" s="153" t="s">
        <v>355</v>
      </c>
      <c r="I91" s="153" t="s">
        <v>1466</v>
      </c>
    </row>
    <row r="92" spans="2:10" s="46" customFormat="1" ht="12.75" x14ac:dyDescent="0.2">
      <c r="B92" s="142">
        <f t="shared" si="1"/>
        <v>81</v>
      </c>
      <c r="C92" s="168" t="s">
        <v>41</v>
      </c>
      <c r="D92" s="153" t="s">
        <v>1460</v>
      </c>
      <c r="E92" s="153" t="s">
        <v>519</v>
      </c>
      <c r="F92" s="153" t="s">
        <v>520</v>
      </c>
      <c r="G92" s="154">
        <v>200000</v>
      </c>
      <c r="H92" s="153" t="s">
        <v>355</v>
      </c>
      <c r="I92" s="153" t="s">
        <v>1466</v>
      </c>
    </row>
    <row r="93" spans="2:10" s="46" customFormat="1" ht="25.5" x14ac:dyDescent="0.2">
      <c r="B93" s="142">
        <f t="shared" si="1"/>
        <v>82</v>
      </c>
      <c r="C93" s="168" t="s">
        <v>41</v>
      </c>
      <c r="D93" s="153" t="s">
        <v>1314</v>
      </c>
      <c r="E93" s="153" t="s">
        <v>563</v>
      </c>
      <c r="F93" s="153" t="s">
        <v>564</v>
      </c>
      <c r="G93" s="154">
        <v>50000</v>
      </c>
      <c r="H93" s="153" t="s">
        <v>355</v>
      </c>
      <c r="I93" s="153" t="s">
        <v>1466</v>
      </c>
    </row>
    <row r="94" spans="2:10" s="46" customFormat="1" ht="12.75" x14ac:dyDescent="0.2">
      <c r="B94" s="142">
        <f t="shared" si="1"/>
        <v>83</v>
      </c>
      <c r="C94" s="168" t="s">
        <v>41</v>
      </c>
      <c r="D94" s="153" t="s">
        <v>1315</v>
      </c>
      <c r="E94" s="153" t="s">
        <v>584</v>
      </c>
      <c r="F94" s="153" t="s">
        <v>585</v>
      </c>
      <c r="G94" s="154">
        <v>100000</v>
      </c>
      <c r="H94" s="153" t="s">
        <v>355</v>
      </c>
      <c r="I94" s="153" t="s">
        <v>1466</v>
      </c>
    </row>
    <row r="95" spans="2:10" s="46" customFormat="1" ht="38.25" x14ac:dyDescent="0.2">
      <c r="B95" s="142">
        <f t="shared" si="1"/>
        <v>84</v>
      </c>
      <c r="C95" s="168" t="s">
        <v>41</v>
      </c>
      <c r="D95" s="153" t="s">
        <v>876</v>
      </c>
      <c r="E95" s="153" t="s">
        <v>1478</v>
      </c>
      <c r="F95" s="153" t="s">
        <v>590</v>
      </c>
      <c r="G95" s="154">
        <v>210000</v>
      </c>
      <c r="H95" s="153" t="s">
        <v>355</v>
      </c>
      <c r="I95" s="153" t="s">
        <v>1466</v>
      </c>
    </row>
    <row r="96" spans="2:10" s="46" customFormat="1" ht="25.5" x14ac:dyDescent="0.2">
      <c r="B96" s="142">
        <f t="shared" si="1"/>
        <v>85</v>
      </c>
      <c r="C96" s="168" t="s">
        <v>41</v>
      </c>
      <c r="D96" s="153" t="s">
        <v>881</v>
      </c>
      <c r="E96" s="153" t="s">
        <v>393</v>
      </c>
      <c r="F96" s="153" t="s">
        <v>394</v>
      </c>
      <c r="G96" s="154">
        <v>250000</v>
      </c>
      <c r="H96" s="153" t="s">
        <v>355</v>
      </c>
      <c r="I96" s="153" t="s">
        <v>1466</v>
      </c>
    </row>
    <row r="97" spans="2:9" s="46" customFormat="1" ht="51" x14ac:dyDescent="0.2">
      <c r="B97" s="142">
        <f t="shared" si="1"/>
        <v>86</v>
      </c>
      <c r="C97" s="168" t="s">
        <v>41</v>
      </c>
      <c r="D97" s="153" t="s">
        <v>1316</v>
      </c>
      <c r="E97" s="153" t="s">
        <v>1479</v>
      </c>
      <c r="F97" s="153" t="s">
        <v>615</v>
      </c>
      <c r="G97" s="154">
        <v>300000</v>
      </c>
      <c r="H97" s="153" t="s">
        <v>355</v>
      </c>
      <c r="I97" s="153" t="s">
        <v>1466</v>
      </c>
    </row>
    <row r="98" spans="2:9" s="46" customFormat="1" ht="25.5" x14ac:dyDescent="0.2">
      <c r="B98" s="142">
        <f t="shared" si="1"/>
        <v>87</v>
      </c>
      <c r="C98" s="168" t="s">
        <v>41</v>
      </c>
      <c r="D98" s="153" t="s">
        <v>1317</v>
      </c>
      <c r="E98" s="153" t="s">
        <v>816</v>
      </c>
      <c r="F98" s="153" t="s">
        <v>817</v>
      </c>
      <c r="G98" s="154">
        <v>127000</v>
      </c>
      <c r="H98" s="153" t="s">
        <v>355</v>
      </c>
      <c r="I98" s="153" t="s">
        <v>1466</v>
      </c>
    </row>
    <row r="99" spans="2:9" s="46" customFormat="1" ht="76.5" x14ac:dyDescent="0.2">
      <c r="B99" s="142">
        <f t="shared" si="1"/>
        <v>88</v>
      </c>
      <c r="C99" s="168" t="s">
        <v>41</v>
      </c>
      <c r="D99" s="153" t="s">
        <v>1318</v>
      </c>
      <c r="E99" s="153" t="s">
        <v>1480</v>
      </c>
      <c r="F99" s="153" t="s">
        <v>625</v>
      </c>
      <c r="G99" s="154">
        <v>300000</v>
      </c>
      <c r="H99" s="153" t="s">
        <v>355</v>
      </c>
      <c r="I99" s="153" t="s">
        <v>1466</v>
      </c>
    </row>
    <row r="100" spans="2:9" s="46" customFormat="1" ht="25.5" x14ac:dyDescent="0.2">
      <c r="B100" s="142">
        <f t="shared" si="1"/>
        <v>89</v>
      </c>
      <c r="C100" s="168" t="s">
        <v>41</v>
      </c>
      <c r="D100" s="153" t="s">
        <v>1319</v>
      </c>
      <c r="E100" s="153" t="s">
        <v>1481</v>
      </c>
      <c r="F100" s="153" t="s">
        <v>660</v>
      </c>
      <c r="G100" s="154">
        <v>30000</v>
      </c>
      <c r="H100" s="153" t="s">
        <v>355</v>
      </c>
      <c r="I100" s="153" t="s">
        <v>1466</v>
      </c>
    </row>
    <row r="101" spans="2:9" s="46" customFormat="1" ht="25.5" x14ac:dyDescent="0.2">
      <c r="B101" s="142">
        <f t="shared" si="1"/>
        <v>90</v>
      </c>
      <c r="C101" s="168" t="s">
        <v>41</v>
      </c>
      <c r="D101" s="153" t="s">
        <v>1320</v>
      </c>
      <c r="E101" s="153" t="s">
        <v>638</v>
      </c>
      <c r="F101" s="153" t="s">
        <v>753</v>
      </c>
      <c r="G101" s="154">
        <v>65000</v>
      </c>
      <c r="H101" s="153" t="s">
        <v>355</v>
      </c>
      <c r="I101" s="153" t="s">
        <v>1466</v>
      </c>
    </row>
    <row r="102" spans="2:9" s="46" customFormat="1" ht="51" x14ac:dyDescent="0.2">
      <c r="B102" s="142">
        <f t="shared" si="1"/>
        <v>91</v>
      </c>
      <c r="C102" s="168" t="s">
        <v>41</v>
      </c>
      <c r="D102" s="153" t="s">
        <v>914</v>
      </c>
      <c r="E102" s="153" t="s">
        <v>751</v>
      </c>
      <c r="F102" s="153" t="s">
        <v>752</v>
      </c>
      <c r="G102" s="154">
        <v>10000</v>
      </c>
      <c r="H102" s="153" t="s">
        <v>355</v>
      </c>
      <c r="I102" s="153" t="s">
        <v>1466</v>
      </c>
    </row>
    <row r="103" spans="2:9" s="46" customFormat="1" ht="38.25" x14ac:dyDescent="0.2">
      <c r="B103" s="142">
        <f t="shared" si="1"/>
        <v>92</v>
      </c>
      <c r="C103" s="168" t="s">
        <v>41</v>
      </c>
      <c r="D103" s="153" t="s">
        <v>1321</v>
      </c>
      <c r="E103" s="153" t="s">
        <v>842</v>
      </c>
      <c r="F103" s="153" t="s">
        <v>843</v>
      </c>
      <c r="G103" s="154">
        <v>10000</v>
      </c>
      <c r="H103" s="153" t="s">
        <v>355</v>
      </c>
      <c r="I103" s="153" t="s">
        <v>1466</v>
      </c>
    </row>
    <row r="104" spans="2:9" s="46" customFormat="1" ht="25.5" x14ac:dyDescent="0.2">
      <c r="B104" s="142">
        <f t="shared" si="1"/>
        <v>93</v>
      </c>
      <c r="C104" s="168" t="s">
        <v>41</v>
      </c>
      <c r="D104" s="153" t="s">
        <v>1322</v>
      </c>
      <c r="E104" s="153" t="s">
        <v>756</v>
      </c>
      <c r="F104" s="153" t="s">
        <v>757</v>
      </c>
      <c r="G104" s="154">
        <v>5000</v>
      </c>
      <c r="H104" s="153" t="s">
        <v>355</v>
      </c>
      <c r="I104" s="153" t="s">
        <v>1466</v>
      </c>
    </row>
    <row r="105" spans="2:9" s="46" customFormat="1" ht="12.75" x14ac:dyDescent="0.2">
      <c r="B105" s="142">
        <f t="shared" si="1"/>
        <v>94</v>
      </c>
      <c r="C105" s="168" t="s">
        <v>41</v>
      </c>
      <c r="D105" s="153" t="s">
        <v>915</v>
      </c>
      <c r="E105" s="153" t="s">
        <v>754</v>
      </c>
      <c r="F105" s="153" t="s">
        <v>755</v>
      </c>
      <c r="G105" s="154">
        <v>100000</v>
      </c>
      <c r="H105" s="153" t="s">
        <v>355</v>
      </c>
      <c r="I105" s="153" t="s">
        <v>1466</v>
      </c>
    </row>
    <row r="106" spans="2:9" s="46" customFormat="1" ht="25.5" x14ac:dyDescent="0.2">
      <c r="B106" s="142">
        <f t="shared" si="1"/>
        <v>95</v>
      </c>
      <c r="C106" s="168" t="s">
        <v>41</v>
      </c>
      <c r="D106" s="153" t="s">
        <v>1323</v>
      </c>
      <c r="E106" s="153" t="s">
        <v>463</v>
      </c>
      <c r="F106" s="153" t="s">
        <v>464</v>
      </c>
      <c r="G106" s="154">
        <v>5000</v>
      </c>
      <c r="H106" s="153" t="s">
        <v>355</v>
      </c>
      <c r="I106" s="153" t="s">
        <v>1466</v>
      </c>
    </row>
    <row r="107" spans="2:9" s="46" customFormat="1" ht="25.5" x14ac:dyDescent="0.2">
      <c r="B107" s="142">
        <f t="shared" si="1"/>
        <v>96</v>
      </c>
      <c r="C107" s="168" t="s">
        <v>41</v>
      </c>
      <c r="D107" s="153" t="s">
        <v>872</v>
      </c>
      <c r="E107" s="153" t="s">
        <v>561</v>
      </c>
      <c r="F107" s="153" t="s">
        <v>562</v>
      </c>
      <c r="G107" s="154">
        <v>52000</v>
      </c>
      <c r="H107" s="153" t="s">
        <v>355</v>
      </c>
      <c r="I107" s="153" t="s">
        <v>1466</v>
      </c>
    </row>
    <row r="108" spans="2:9" s="46" customFormat="1" ht="25.5" x14ac:dyDescent="0.2">
      <c r="B108" s="142">
        <f t="shared" si="1"/>
        <v>97</v>
      </c>
      <c r="C108" s="168" t="s">
        <v>41</v>
      </c>
      <c r="D108" s="153" t="s">
        <v>875</v>
      </c>
      <c r="E108" s="153" t="s">
        <v>573</v>
      </c>
      <c r="F108" s="153" t="s">
        <v>574</v>
      </c>
      <c r="G108" s="154">
        <v>85000</v>
      </c>
      <c r="H108" s="153" t="s">
        <v>355</v>
      </c>
      <c r="I108" s="153" t="s">
        <v>1466</v>
      </c>
    </row>
    <row r="109" spans="2:9" s="46" customFormat="1" ht="102" x14ac:dyDescent="0.2">
      <c r="B109" s="142">
        <f t="shared" si="1"/>
        <v>98</v>
      </c>
      <c r="C109" s="168" t="s">
        <v>41</v>
      </c>
      <c r="D109" s="153" t="s">
        <v>880</v>
      </c>
      <c r="E109" s="153" t="s">
        <v>610</v>
      </c>
      <c r="F109" s="153" t="s">
        <v>611</v>
      </c>
      <c r="G109" s="154">
        <v>125000</v>
      </c>
      <c r="H109" s="153" t="s">
        <v>355</v>
      </c>
      <c r="I109" s="153" t="s">
        <v>1466</v>
      </c>
    </row>
    <row r="110" spans="2:9" s="46" customFormat="1" ht="25.5" x14ac:dyDescent="0.2">
      <c r="B110" s="142">
        <f t="shared" si="1"/>
        <v>99</v>
      </c>
      <c r="C110" s="168" t="s">
        <v>41</v>
      </c>
      <c r="D110" s="153" t="s">
        <v>1324</v>
      </c>
      <c r="E110" s="153" t="s">
        <v>749</v>
      </c>
      <c r="F110" s="153" t="s">
        <v>750</v>
      </c>
      <c r="G110" s="154">
        <v>10000</v>
      </c>
      <c r="H110" s="153" t="s">
        <v>355</v>
      </c>
      <c r="I110" s="153" t="s">
        <v>1466</v>
      </c>
    </row>
    <row r="111" spans="2:9" s="46" customFormat="1" ht="25.5" x14ac:dyDescent="0.2">
      <c r="B111" s="142">
        <f t="shared" si="1"/>
        <v>100</v>
      </c>
      <c r="C111" s="168" t="s">
        <v>41</v>
      </c>
      <c r="D111" s="153" t="s">
        <v>885</v>
      </c>
      <c r="E111" s="153" t="s">
        <v>631</v>
      </c>
      <c r="F111" s="153" t="s">
        <v>632</v>
      </c>
      <c r="G111" s="154">
        <v>91000</v>
      </c>
      <c r="H111" s="153" t="s">
        <v>355</v>
      </c>
      <c r="I111" s="153" t="s">
        <v>1466</v>
      </c>
    </row>
    <row r="112" spans="2:9" s="46" customFormat="1" ht="25.5" x14ac:dyDescent="0.2">
      <c r="B112" s="142">
        <f t="shared" si="1"/>
        <v>101</v>
      </c>
      <c r="C112" s="168" t="s">
        <v>41</v>
      </c>
      <c r="D112" s="155" t="s">
        <v>1262</v>
      </c>
      <c r="E112" s="155" t="s">
        <v>414</v>
      </c>
      <c r="F112" s="156"/>
      <c r="G112" s="157">
        <v>28934</v>
      </c>
      <c r="H112" s="169" t="s">
        <v>355</v>
      </c>
      <c r="I112" s="155" t="s">
        <v>1468</v>
      </c>
    </row>
    <row r="113" spans="2:9" s="46" customFormat="1" ht="25.5" x14ac:dyDescent="0.2">
      <c r="B113" s="142">
        <f t="shared" si="1"/>
        <v>102</v>
      </c>
      <c r="C113" s="168" t="s">
        <v>41</v>
      </c>
      <c r="D113" s="155" t="s">
        <v>1259</v>
      </c>
      <c r="E113" s="155" t="s">
        <v>415</v>
      </c>
      <c r="F113" s="156"/>
      <c r="G113" s="157">
        <v>50734</v>
      </c>
      <c r="H113" s="169" t="s">
        <v>355</v>
      </c>
      <c r="I113" s="155" t="s">
        <v>1468</v>
      </c>
    </row>
    <row r="114" spans="2:9" s="46" customFormat="1" ht="25.5" x14ac:dyDescent="0.2">
      <c r="B114" s="142">
        <f t="shared" si="1"/>
        <v>103</v>
      </c>
      <c r="C114" s="168" t="s">
        <v>41</v>
      </c>
      <c r="D114" s="155" t="s">
        <v>1260</v>
      </c>
      <c r="E114" s="155" t="s">
        <v>416</v>
      </c>
      <c r="F114" s="156"/>
      <c r="G114" s="157">
        <v>28934</v>
      </c>
      <c r="H114" s="169" t="s">
        <v>355</v>
      </c>
      <c r="I114" s="155" t="s">
        <v>1468</v>
      </c>
    </row>
    <row r="115" spans="2:9" s="46" customFormat="1" ht="38.25" x14ac:dyDescent="0.2">
      <c r="B115" s="142">
        <f t="shared" si="1"/>
        <v>104</v>
      </c>
      <c r="C115" s="168" t="s">
        <v>41</v>
      </c>
      <c r="D115" s="155" t="s">
        <v>1261</v>
      </c>
      <c r="E115" s="155" t="s">
        <v>417</v>
      </c>
      <c r="F115" s="167"/>
      <c r="G115" s="157">
        <v>63634</v>
      </c>
      <c r="H115" s="169" t="s">
        <v>355</v>
      </c>
      <c r="I115" s="155" t="s">
        <v>1468</v>
      </c>
    </row>
    <row r="116" spans="2:9" s="46" customFormat="1" ht="25.5" x14ac:dyDescent="0.2">
      <c r="B116" s="142">
        <f t="shared" si="1"/>
        <v>105</v>
      </c>
      <c r="C116" s="168" t="s">
        <v>41</v>
      </c>
      <c r="D116" s="156" t="s">
        <v>1232</v>
      </c>
      <c r="E116" s="156" t="s">
        <v>982</v>
      </c>
      <c r="F116" s="155"/>
      <c r="G116" s="157">
        <v>120000</v>
      </c>
      <c r="H116" s="169" t="s">
        <v>355</v>
      </c>
      <c r="I116" s="155" t="s">
        <v>1468</v>
      </c>
    </row>
    <row r="117" spans="2:9" s="46" customFormat="1" ht="25.5" x14ac:dyDescent="0.2">
      <c r="B117" s="142">
        <f t="shared" si="1"/>
        <v>106</v>
      </c>
      <c r="C117" s="168" t="s">
        <v>41</v>
      </c>
      <c r="D117" s="156" t="s">
        <v>1233</v>
      </c>
      <c r="E117" s="162" t="s">
        <v>983</v>
      </c>
      <c r="F117" s="155"/>
      <c r="G117" s="157">
        <v>50000</v>
      </c>
      <c r="H117" s="169" t="s">
        <v>355</v>
      </c>
      <c r="I117" s="155" t="s">
        <v>1468</v>
      </c>
    </row>
    <row r="118" spans="2:9" s="46" customFormat="1" ht="25.5" x14ac:dyDescent="0.2">
      <c r="B118" s="142">
        <f t="shared" si="1"/>
        <v>107</v>
      </c>
      <c r="C118" s="168" t="s">
        <v>41</v>
      </c>
      <c r="D118" s="156" t="s">
        <v>1234</v>
      </c>
      <c r="E118" s="162" t="s">
        <v>984</v>
      </c>
      <c r="F118" s="155"/>
      <c r="G118" s="157">
        <v>100000</v>
      </c>
      <c r="H118" s="169" t="s">
        <v>355</v>
      </c>
      <c r="I118" s="155" t="s">
        <v>1468</v>
      </c>
    </row>
    <row r="119" spans="2:9" s="46" customFormat="1" ht="25.5" x14ac:dyDescent="0.2">
      <c r="B119" s="142">
        <f t="shared" si="1"/>
        <v>108</v>
      </c>
      <c r="C119" s="168" t="s">
        <v>41</v>
      </c>
      <c r="D119" s="156" t="s">
        <v>1245</v>
      </c>
      <c r="E119" s="162" t="s">
        <v>985</v>
      </c>
      <c r="F119" s="155"/>
      <c r="G119" s="157">
        <v>40000</v>
      </c>
      <c r="H119" s="169" t="s">
        <v>355</v>
      </c>
      <c r="I119" s="155" t="s">
        <v>1468</v>
      </c>
    </row>
    <row r="120" spans="2:9" s="46" customFormat="1" ht="25.5" x14ac:dyDescent="0.2">
      <c r="B120" s="142">
        <f t="shared" si="1"/>
        <v>109</v>
      </c>
      <c r="C120" s="168" t="s">
        <v>41</v>
      </c>
      <c r="D120" s="156" t="s">
        <v>1244</v>
      </c>
      <c r="E120" s="162" t="s">
        <v>985</v>
      </c>
      <c r="F120" s="155"/>
      <c r="G120" s="157">
        <v>135000</v>
      </c>
      <c r="H120" s="169" t="s">
        <v>355</v>
      </c>
      <c r="I120" s="155" t="s">
        <v>1468</v>
      </c>
    </row>
    <row r="121" spans="2:9" s="46" customFormat="1" ht="25.5" x14ac:dyDescent="0.2">
      <c r="B121" s="142">
        <f t="shared" si="1"/>
        <v>110</v>
      </c>
      <c r="C121" s="168" t="s">
        <v>41</v>
      </c>
      <c r="D121" s="156" t="s">
        <v>1235</v>
      </c>
      <c r="E121" s="162" t="s">
        <v>986</v>
      </c>
      <c r="F121" s="155"/>
      <c r="G121" s="157">
        <v>40000</v>
      </c>
      <c r="H121" s="169" t="s">
        <v>355</v>
      </c>
      <c r="I121" s="155" t="s">
        <v>1468</v>
      </c>
    </row>
    <row r="122" spans="2:9" s="46" customFormat="1" ht="25.5" x14ac:dyDescent="0.2">
      <c r="B122" s="142">
        <f t="shared" si="1"/>
        <v>111</v>
      </c>
      <c r="C122" s="168" t="s">
        <v>41</v>
      </c>
      <c r="D122" s="156" t="s">
        <v>1236</v>
      </c>
      <c r="E122" s="162" t="s">
        <v>987</v>
      </c>
      <c r="F122" s="155"/>
      <c r="G122" s="157">
        <v>90000</v>
      </c>
      <c r="H122" s="169" t="s">
        <v>355</v>
      </c>
      <c r="I122" s="155" t="s">
        <v>1468</v>
      </c>
    </row>
    <row r="123" spans="2:9" s="46" customFormat="1" ht="25.5" x14ac:dyDescent="0.2">
      <c r="B123" s="142">
        <f t="shared" si="1"/>
        <v>112</v>
      </c>
      <c r="C123" s="168" t="s">
        <v>41</v>
      </c>
      <c r="D123" s="172" t="s">
        <v>1264</v>
      </c>
      <c r="E123" s="172" t="s">
        <v>1002</v>
      </c>
      <c r="F123" s="172" t="s">
        <v>1003</v>
      </c>
      <c r="G123" s="173">
        <v>12000</v>
      </c>
      <c r="H123" s="174" t="s">
        <v>355</v>
      </c>
      <c r="I123" s="172" t="s">
        <v>1467</v>
      </c>
    </row>
    <row r="124" spans="2:9" s="46" customFormat="1" ht="63.75" x14ac:dyDescent="0.2">
      <c r="B124" s="142">
        <f t="shared" si="1"/>
        <v>113</v>
      </c>
      <c r="C124" s="168" t="s">
        <v>41</v>
      </c>
      <c r="D124" s="172" t="s">
        <v>1180</v>
      </c>
      <c r="E124" s="172" t="s">
        <v>1008</v>
      </c>
      <c r="F124" s="172" t="s">
        <v>1009</v>
      </c>
      <c r="G124" s="173">
        <v>110000</v>
      </c>
      <c r="H124" s="174" t="s">
        <v>355</v>
      </c>
      <c r="I124" s="172" t="s">
        <v>1467</v>
      </c>
    </row>
    <row r="125" spans="2:9" s="46" customFormat="1" ht="38.25" x14ac:dyDescent="0.2">
      <c r="B125" s="142">
        <f t="shared" si="1"/>
        <v>114</v>
      </c>
      <c r="C125" s="168" t="s">
        <v>41</v>
      </c>
      <c r="D125" s="172" t="s">
        <v>1181</v>
      </c>
      <c r="E125" s="172" t="s">
        <v>1010</v>
      </c>
      <c r="F125" s="172" t="s">
        <v>1011</v>
      </c>
      <c r="G125" s="173">
        <v>60000</v>
      </c>
      <c r="H125" s="174" t="s">
        <v>355</v>
      </c>
      <c r="I125" s="172" t="s">
        <v>1467</v>
      </c>
    </row>
    <row r="126" spans="2:9" s="46" customFormat="1" ht="63.75" x14ac:dyDescent="0.2">
      <c r="B126" s="142">
        <f t="shared" si="1"/>
        <v>115</v>
      </c>
      <c r="C126" s="168" t="s">
        <v>41</v>
      </c>
      <c r="D126" s="172" t="s">
        <v>1184</v>
      </c>
      <c r="E126" s="172" t="s">
        <v>1016</v>
      </c>
      <c r="F126" s="172" t="s">
        <v>1017</v>
      </c>
      <c r="G126" s="173">
        <v>110000</v>
      </c>
      <c r="H126" s="174" t="s">
        <v>355</v>
      </c>
      <c r="I126" s="172" t="s">
        <v>1467</v>
      </c>
    </row>
    <row r="127" spans="2:9" s="46" customFormat="1" ht="51" x14ac:dyDescent="0.2">
      <c r="B127" s="142">
        <f t="shared" si="1"/>
        <v>116</v>
      </c>
      <c r="C127" s="168" t="s">
        <v>41</v>
      </c>
      <c r="D127" s="172" t="s">
        <v>1265</v>
      </c>
      <c r="E127" s="172" t="s">
        <v>1018</v>
      </c>
      <c r="F127" s="172" t="s">
        <v>1019</v>
      </c>
      <c r="G127" s="173">
        <v>65000</v>
      </c>
      <c r="H127" s="174" t="s">
        <v>355</v>
      </c>
      <c r="I127" s="172" t="s">
        <v>1467</v>
      </c>
    </row>
    <row r="128" spans="2:9" s="46" customFormat="1" ht="25.5" x14ac:dyDescent="0.2">
      <c r="B128" s="142">
        <f t="shared" si="1"/>
        <v>117</v>
      </c>
      <c r="C128" s="168" t="s">
        <v>41</v>
      </c>
      <c r="D128" s="172" t="s">
        <v>1185</v>
      </c>
      <c r="E128" s="172" t="s">
        <v>1020</v>
      </c>
      <c r="F128" s="172" t="s">
        <v>1021</v>
      </c>
      <c r="G128" s="173">
        <v>65000</v>
      </c>
      <c r="H128" s="174" t="s">
        <v>355</v>
      </c>
      <c r="I128" s="172" t="s">
        <v>1467</v>
      </c>
    </row>
    <row r="129" spans="2:10" s="46" customFormat="1" ht="38.25" x14ac:dyDescent="0.2">
      <c r="B129" s="142">
        <f t="shared" si="1"/>
        <v>118</v>
      </c>
      <c r="C129" s="168" t="s">
        <v>41</v>
      </c>
      <c r="D129" s="172" t="s">
        <v>1189</v>
      </c>
      <c r="E129" s="172" t="s">
        <v>1028</v>
      </c>
      <c r="F129" s="172" t="s">
        <v>1029</v>
      </c>
      <c r="G129" s="173">
        <v>100000</v>
      </c>
      <c r="H129" s="174" t="s">
        <v>355</v>
      </c>
      <c r="I129" s="172" t="s">
        <v>1467</v>
      </c>
    </row>
    <row r="130" spans="2:10" s="46" customFormat="1" ht="25.5" x14ac:dyDescent="0.2">
      <c r="B130" s="142">
        <f t="shared" si="1"/>
        <v>119</v>
      </c>
      <c r="C130" s="168" t="s">
        <v>41</v>
      </c>
      <c r="D130" s="172" t="s">
        <v>1267</v>
      </c>
      <c r="E130" s="172" t="s">
        <v>1036</v>
      </c>
      <c r="F130" s="172" t="s">
        <v>1037</v>
      </c>
      <c r="G130" s="173">
        <v>65000</v>
      </c>
      <c r="H130" s="174" t="s">
        <v>355</v>
      </c>
      <c r="I130" s="172" t="s">
        <v>1467</v>
      </c>
    </row>
    <row r="131" spans="2:10" s="46" customFormat="1" ht="51" x14ac:dyDescent="0.2">
      <c r="B131" s="142">
        <f t="shared" si="1"/>
        <v>120</v>
      </c>
      <c r="C131" s="168" t="s">
        <v>41</v>
      </c>
      <c r="D131" s="172" t="s">
        <v>1268</v>
      </c>
      <c r="E131" s="172" t="s">
        <v>1018</v>
      </c>
      <c r="F131" s="172" t="s">
        <v>1038</v>
      </c>
      <c r="G131" s="173">
        <v>60000</v>
      </c>
      <c r="H131" s="174" t="s">
        <v>355</v>
      </c>
      <c r="I131" s="172" t="s">
        <v>1467</v>
      </c>
    </row>
    <row r="132" spans="2:10" s="46" customFormat="1" ht="38.25" x14ac:dyDescent="0.2">
      <c r="B132" s="142">
        <f t="shared" si="1"/>
        <v>121</v>
      </c>
      <c r="C132" s="168" t="s">
        <v>41</v>
      </c>
      <c r="D132" s="172" t="s">
        <v>1193</v>
      </c>
      <c r="E132" s="172" t="s">
        <v>1043</v>
      </c>
      <c r="F132" s="172" t="s">
        <v>1044</v>
      </c>
      <c r="G132" s="173">
        <v>90000</v>
      </c>
      <c r="H132" s="174" t="s">
        <v>355</v>
      </c>
      <c r="I132" s="172" t="s">
        <v>1467</v>
      </c>
    </row>
    <row r="133" spans="2:10" s="46" customFormat="1" ht="25.5" x14ac:dyDescent="0.2">
      <c r="B133" s="142">
        <f t="shared" si="1"/>
        <v>122</v>
      </c>
      <c r="C133" s="168" t="s">
        <v>41</v>
      </c>
      <c r="D133" s="172" t="s">
        <v>1194</v>
      </c>
      <c r="E133" s="172" t="s">
        <v>1045</v>
      </c>
      <c r="F133" s="172" t="s">
        <v>1046</v>
      </c>
      <c r="G133" s="173">
        <v>70000</v>
      </c>
      <c r="H133" s="174" t="s">
        <v>355</v>
      </c>
      <c r="I133" s="172" t="s">
        <v>1467</v>
      </c>
    </row>
    <row r="134" spans="2:10" s="46" customFormat="1" ht="25.5" x14ac:dyDescent="0.2">
      <c r="B134" s="142">
        <f t="shared" si="1"/>
        <v>123</v>
      </c>
      <c r="C134" s="168" t="s">
        <v>41</v>
      </c>
      <c r="D134" s="172" t="s">
        <v>1195</v>
      </c>
      <c r="E134" s="172" t="s">
        <v>1047</v>
      </c>
      <c r="F134" s="172" t="s">
        <v>1048</v>
      </c>
      <c r="G134" s="173">
        <v>60000</v>
      </c>
      <c r="H134" s="174" t="s">
        <v>355</v>
      </c>
      <c r="I134" s="172" t="s">
        <v>1467</v>
      </c>
    </row>
    <row r="135" spans="2:10" s="46" customFormat="1" ht="51" x14ac:dyDescent="0.2">
      <c r="B135" s="142">
        <f t="shared" si="1"/>
        <v>124</v>
      </c>
      <c r="C135" s="168" t="s">
        <v>41</v>
      </c>
      <c r="D135" s="172" t="s">
        <v>1272</v>
      </c>
      <c r="E135" s="172" t="s">
        <v>1055</v>
      </c>
      <c r="F135" s="172" t="s">
        <v>1056</v>
      </c>
      <c r="G135" s="173">
        <v>110000</v>
      </c>
      <c r="H135" s="174" t="s">
        <v>355</v>
      </c>
      <c r="I135" s="172" t="s">
        <v>1467</v>
      </c>
    </row>
    <row r="136" spans="2:10" s="46" customFormat="1" ht="38.25" x14ac:dyDescent="0.2">
      <c r="B136" s="142">
        <f t="shared" si="1"/>
        <v>125</v>
      </c>
      <c r="C136" s="168" t="s">
        <v>41</v>
      </c>
      <c r="D136" s="172" t="s">
        <v>1271</v>
      </c>
      <c r="E136" s="172" t="s">
        <v>1057</v>
      </c>
      <c r="F136" s="172" t="s">
        <v>1058</v>
      </c>
      <c r="G136" s="173">
        <v>100000</v>
      </c>
      <c r="H136" s="174" t="s">
        <v>355</v>
      </c>
      <c r="I136" s="172" t="s">
        <v>1467</v>
      </c>
    </row>
    <row r="137" spans="2:10" s="46" customFormat="1" ht="25.5" x14ac:dyDescent="0.2">
      <c r="B137" s="142">
        <f t="shared" si="1"/>
        <v>126</v>
      </c>
      <c r="C137" s="168" t="s">
        <v>41</v>
      </c>
      <c r="D137" s="172" t="s">
        <v>1198</v>
      </c>
      <c r="E137" s="172" t="s">
        <v>1059</v>
      </c>
      <c r="F137" s="172" t="s">
        <v>1060</v>
      </c>
      <c r="G137" s="173">
        <v>150000</v>
      </c>
      <c r="H137" s="174" t="s">
        <v>355</v>
      </c>
      <c r="I137" s="172" t="s">
        <v>1467</v>
      </c>
    </row>
    <row r="138" spans="2:10" s="46" customFormat="1" ht="39" thickBot="1" x14ac:dyDescent="0.25">
      <c r="B138" s="142">
        <f t="shared" si="1"/>
        <v>127</v>
      </c>
      <c r="C138" s="168" t="s">
        <v>41</v>
      </c>
      <c r="D138" s="172" t="s">
        <v>1273</v>
      </c>
      <c r="E138" s="172" t="s">
        <v>1079</v>
      </c>
      <c r="F138" s="172" t="s">
        <v>1080</v>
      </c>
      <c r="G138" s="173">
        <v>300000</v>
      </c>
      <c r="H138" s="174" t="s">
        <v>355</v>
      </c>
      <c r="I138" s="172" t="s">
        <v>1467</v>
      </c>
    </row>
    <row r="139" spans="2:10" s="46" customFormat="1" ht="27" thickTop="1" thickBot="1" x14ac:dyDescent="0.25">
      <c r="B139" s="142">
        <f t="shared" si="1"/>
        <v>128</v>
      </c>
      <c r="C139" s="168" t="s">
        <v>41</v>
      </c>
      <c r="D139" s="172" t="s">
        <v>1220</v>
      </c>
      <c r="E139" s="172" t="s">
        <v>1032</v>
      </c>
      <c r="F139" s="172" t="s">
        <v>1116</v>
      </c>
      <c r="G139" s="173">
        <v>80000</v>
      </c>
      <c r="H139" s="174" t="s">
        <v>355</v>
      </c>
      <c r="I139" s="171" t="s">
        <v>1467</v>
      </c>
      <c r="J139" s="184">
        <f>SUM(G86:G139)</f>
        <v>5182236</v>
      </c>
    </row>
    <row r="140" spans="2:10" s="46" customFormat="1" ht="64.5" thickTop="1" x14ac:dyDescent="0.2">
      <c r="B140" s="142">
        <f t="shared" si="1"/>
        <v>129</v>
      </c>
      <c r="C140" s="168" t="s">
        <v>41</v>
      </c>
      <c r="D140" s="153" t="s">
        <v>1325</v>
      </c>
      <c r="E140" s="153" t="s">
        <v>448</v>
      </c>
      <c r="F140" s="153" t="s">
        <v>449</v>
      </c>
      <c r="G140" s="154">
        <v>105000</v>
      </c>
      <c r="H140" s="153" t="s">
        <v>350</v>
      </c>
      <c r="I140" s="153" t="s">
        <v>1466</v>
      </c>
    </row>
    <row r="141" spans="2:10" s="46" customFormat="1" ht="12.75" x14ac:dyDescent="0.2">
      <c r="B141" s="142">
        <f t="shared" ref="B141:B204" si="2">B140+1</f>
        <v>130</v>
      </c>
      <c r="C141" s="168" t="s">
        <v>41</v>
      </c>
      <c r="D141" s="153" t="s">
        <v>1326</v>
      </c>
      <c r="E141" s="153" t="s">
        <v>1482</v>
      </c>
      <c r="F141" s="153" t="s">
        <v>399</v>
      </c>
      <c r="G141" s="154">
        <v>300000</v>
      </c>
      <c r="H141" s="153" t="s">
        <v>350</v>
      </c>
      <c r="I141" s="153" t="s">
        <v>1466</v>
      </c>
    </row>
    <row r="142" spans="2:10" s="46" customFormat="1" ht="12.75" x14ac:dyDescent="0.2">
      <c r="B142" s="142">
        <f t="shared" si="2"/>
        <v>131</v>
      </c>
      <c r="C142" s="168" t="s">
        <v>41</v>
      </c>
      <c r="D142" s="153" t="s">
        <v>1327</v>
      </c>
      <c r="E142" s="153" t="s">
        <v>741</v>
      </c>
      <c r="F142" s="153" t="s">
        <v>742</v>
      </c>
      <c r="G142" s="154">
        <v>200000</v>
      </c>
      <c r="H142" s="153" t="s">
        <v>350</v>
      </c>
      <c r="I142" s="153" t="s">
        <v>1466</v>
      </c>
    </row>
    <row r="143" spans="2:10" s="46" customFormat="1" ht="63.75" x14ac:dyDescent="0.2">
      <c r="B143" s="142">
        <f t="shared" si="2"/>
        <v>132</v>
      </c>
      <c r="C143" s="168" t="s">
        <v>41</v>
      </c>
      <c r="D143" s="153" t="s">
        <v>1328</v>
      </c>
      <c r="E143" s="153" t="s">
        <v>725</v>
      </c>
      <c r="F143" s="153" t="s">
        <v>726</v>
      </c>
      <c r="G143" s="154">
        <v>150000</v>
      </c>
      <c r="H143" s="153" t="s">
        <v>350</v>
      </c>
      <c r="I143" s="153" t="s">
        <v>1466</v>
      </c>
    </row>
    <row r="144" spans="2:10" s="46" customFormat="1" ht="51" x14ac:dyDescent="0.2">
      <c r="B144" s="142">
        <f t="shared" si="2"/>
        <v>133</v>
      </c>
      <c r="C144" s="168" t="s">
        <v>41</v>
      </c>
      <c r="D144" s="153" t="s">
        <v>1329</v>
      </c>
      <c r="E144" s="153" t="s">
        <v>575</v>
      </c>
      <c r="F144" s="153" t="s">
        <v>576</v>
      </c>
      <c r="G144" s="154">
        <v>100000</v>
      </c>
      <c r="H144" s="153" t="s">
        <v>350</v>
      </c>
      <c r="I144" s="153" t="s">
        <v>1466</v>
      </c>
    </row>
    <row r="145" spans="2:10" s="46" customFormat="1" ht="25.5" x14ac:dyDescent="0.2">
      <c r="B145" s="142">
        <f t="shared" si="2"/>
        <v>134</v>
      </c>
      <c r="C145" s="168" t="s">
        <v>41</v>
      </c>
      <c r="D145" s="153" t="s">
        <v>879</v>
      </c>
      <c r="E145" s="153" t="s">
        <v>606</v>
      </c>
      <c r="F145" s="153" t="s">
        <v>607</v>
      </c>
      <c r="G145" s="154">
        <v>145000</v>
      </c>
      <c r="H145" s="153" t="s">
        <v>350</v>
      </c>
      <c r="I145" s="153" t="s">
        <v>1466</v>
      </c>
    </row>
    <row r="146" spans="2:10" s="46" customFormat="1" ht="25.5" x14ac:dyDescent="0.2">
      <c r="B146" s="142">
        <f t="shared" si="2"/>
        <v>135</v>
      </c>
      <c r="C146" s="168" t="s">
        <v>41</v>
      </c>
      <c r="D146" s="155" t="s">
        <v>1253</v>
      </c>
      <c r="E146" s="155" t="s">
        <v>408</v>
      </c>
      <c r="F146" s="156"/>
      <c r="G146" s="157">
        <v>42300</v>
      </c>
      <c r="H146" s="169" t="s">
        <v>350</v>
      </c>
      <c r="I146" s="155" t="s">
        <v>1468</v>
      </c>
    </row>
    <row r="147" spans="2:10" s="46" customFormat="1" ht="25.5" x14ac:dyDescent="0.2">
      <c r="B147" s="142">
        <f t="shared" si="2"/>
        <v>136</v>
      </c>
      <c r="C147" s="168" t="s">
        <v>41</v>
      </c>
      <c r="D147" s="156" t="s">
        <v>1140</v>
      </c>
      <c r="E147" s="162" t="s">
        <v>951</v>
      </c>
      <c r="F147" s="167"/>
      <c r="G147" s="157">
        <v>100000</v>
      </c>
      <c r="H147" s="169" t="s">
        <v>350</v>
      </c>
      <c r="I147" s="155" t="s">
        <v>1468</v>
      </c>
    </row>
    <row r="148" spans="2:10" s="46" customFormat="1" ht="63.75" x14ac:dyDescent="0.2">
      <c r="B148" s="142">
        <f t="shared" si="2"/>
        <v>137</v>
      </c>
      <c r="C148" s="168" t="s">
        <v>41</v>
      </c>
      <c r="D148" s="156" t="s">
        <v>1263</v>
      </c>
      <c r="E148" s="156" t="s">
        <v>1483</v>
      </c>
      <c r="F148" s="167"/>
      <c r="G148" s="157">
        <v>200000</v>
      </c>
      <c r="H148" s="169" t="s">
        <v>350</v>
      </c>
      <c r="I148" s="155" t="s">
        <v>1468</v>
      </c>
    </row>
    <row r="149" spans="2:10" s="46" customFormat="1" ht="25.5" x14ac:dyDescent="0.2">
      <c r="B149" s="142">
        <f t="shared" si="2"/>
        <v>138</v>
      </c>
      <c r="C149" s="168" t="s">
        <v>41</v>
      </c>
      <c r="D149" s="156" t="s">
        <v>1141</v>
      </c>
      <c r="E149" s="162" t="s">
        <v>952</v>
      </c>
      <c r="F149" s="156"/>
      <c r="G149" s="157">
        <v>131750</v>
      </c>
      <c r="H149" s="169" t="s">
        <v>350</v>
      </c>
      <c r="I149" s="155" t="s">
        <v>1468</v>
      </c>
    </row>
    <row r="150" spans="2:10" s="46" customFormat="1" ht="25.5" x14ac:dyDescent="0.2">
      <c r="B150" s="142">
        <f t="shared" si="2"/>
        <v>139</v>
      </c>
      <c r="C150" s="168" t="s">
        <v>41</v>
      </c>
      <c r="D150" s="156" t="s">
        <v>1142</v>
      </c>
      <c r="E150" s="162" t="s">
        <v>953</v>
      </c>
      <c r="F150" s="156"/>
      <c r="G150" s="157">
        <v>258535</v>
      </c>
      <c r="H150" s="169" t="s">
        <v>350</v>
      </c>
      <c r="I150" s="155" t="s">
        <v>1468</v>
      </c>
    </row>
    <row r="151" spans="2:10" s="46" customFormat="1" ht="25.5" x14ac:dyDescent="0.2">
      <c r="B151" s="142">
        <f t="shared" si="2"/>
        <v>140</v>
      </c>
      <c r="C151" s="168" t="s">
        <v>41</v>
      </c>
      <c r="D151" s="156" t="s">
        <v>1143</v>
      </c>
      <c r="E151" s="162" t="s">
        <v>954</v>
      </c>
      <c r="F151" s="167"/>
      <c r="G151" s="157">
        <v>366600</v>
      </c>
      <c r="H151" s="169" t="s">
        <v>350</v>
      </c>
      <c r="I151" s="155" t="s">
        <v>1468</v>
      </c>
    </row>
    <row r="152" spans="2:10" s="46" customFormat="1" ht="26.25" thickBot="1" x14ac:dyDescent="0.25">
      <c r="B152" s="142">
        <f t="shared" si="2"/>
        <v>141</v>
      </c>
      <c r="C152" s="168" t="s">
        <v>41</v>
      </c>
      <c r="D152" s="156" t="s">
        <v>1144</v>
      </c>
      <c r="E152" s="162" t="s">
        <v>955</v>
      </c>
      <c r="F152" s="169"/>
      <c r="G152" s="157">
        <v>100000</v>
      </c>
      <c r="H152" s="169" t="s">
        <v>350</v>
      </c>
      <c r="I152" s="155" t="s">
        <v>1468</v>
      </c>
    </row>
    <row r="153" spans="2:10" s="46" customFormat="1" ht="27" thickTop="1" thickBot="1" x14ac:dyDescent="0.25">
      <c r="B153" s="142">
        <f t="shared" si="2"/>
        <v>142</v>
      </c>
      <c r="C153" s="168" t="s">
        <v>41</v>
      </c>
      <c r="D153" s="172" t="s">
        <v>1216</v>
      </c>
      <c r="E153" s="172" t="s">
        <v>1109</v>
      </c>
      <c r="F153" s="172" t="s">
        <v>1110</v>
      </c>
      <c r="G153" s="173">
        <v>250000</v>
      </c>
      <c r="H153" s="174" t="s">
        <v>350</v>
      </c>
      <c r="I153" s="185"/>
      <c r="J153" s="184">
        <f>SUM(G140:G153)</f>
        <v>2449185</v>
      </c>
    </row>
    <row r="154" spans="2:10" s="46" customFormat="1" ht="39" thickTop="1" x14ac:dyDescent="0.2">
      <c r="B154" s="142">
        <f t="shared" si="2"/>
        <v>143</v>
      </c>
      <c r="C154" s="168" t="s">
        <v>41</v>
      </c>
      <c r="D154" s="153" t="s">
        <v>1330</v>
      </c>
      <c r="E154" s="153" t="s">
        <v>775</v>
      </c>
      <c r="F154" s="153" t="s">
        <v>776</v>
      </c>
      <c r="G154" s="154">
        <v>8000</v>
      </c>
      <c r="H154" s="153" t="s">
        <v>349</v>
      </c>
      <c r="I154" s="153" t="s">
        <v>1466</v>
      </c>
    </row>
    <row r="155" spans="2:10" s="46" customFormat="1" ht="38.25" x14ac:dyDescent="0.2">
      <c r="B155" s="142">
        <f t="shared" si="2"/>
        <v>144</v>
      </c>
      <c r="C155" s="168" t="s">
        <v>41</v>
      </c>
      <c r="D155" s="153" t="s">
        <v>906</v>
      </c>
      <c r="E155" s="153" t="s">
        <v>1484</v>
      </c>
      <c r="F155" s="153" t="s">
        <v>530</v>
      </c>
      <c r="G155" s="154">
        <v>12000</v>
      </c>
      <c r="H155" s="153" t="s">
        <v>349</v>
      </c>
      <c r="I155" s="153" t="s">
        <v>1466</v>
      </c>
    </row>
    <row r="156" spans="2:10" s="46" customFormat="1" ht="38.25" x14ac:dyDescent="0.2">
      <c r="B156" s="142">
        <f t="shared" si="2"/>
        <v>145</v>
      </c>
      <c r="C156" s="168" t="s">
        <v>41</v>
      </c>
      <c r="D156" s="153" t="s">
        <v>907</v>
      </c>
      <c r="E156" s="153" t="s">
        <v>536</v>
      </c>
      <c r="F156" s="153" t="s">
        <v>537</v>
      </c>
      <c r="G156" s="154">
        <v>300000</v>
      </c>
      <c r="H156" s="153" t="s">
        <v>349</v>
      </c>
      <c r="I156" s="153" t="s">
        <v>1466</v>
      </c>
    </row>
    <row r="157" spans="2:10" s="46" customFormat="1" ht="12.75" x14ac:dyDescent="0.2">
      <c r="B157" s="142">
        <f t="shared" si="2"/>
        <v>146</v>
      </c>
      <c r="C157" s="168" t="s">
        <v>41</v>
      </c>
      <c r="D157" s="153" t="s">
        <v>1459</v>
      </c>
      <c r="E157" s="153" t="s">
        <v>1485</v>
      </c>
      <c r="F157" s="153" t="s">
        <v>626</v>
      </c>
      <c r="G157" s="154">
        <v>295000</v>
      </c>
      <c r="H157" s="153" t="s">
        <v>349</v>
      </c>
      <c r="I157" s="153" t="s">
        <v>1466</v>
      </c>
    </row>
    <row r="158" spans="2:10" s="46" customFormat="1" ht="12.75" x14ac:dyDescent="0.2">
      <c r="B158" s="142">
        <f t="shared" si="2"/>
        <v>147</v>
      </c>
      <c r="C158" s="168" t="s">
        <v>41</v>
      </c>
      <c r="D158" s="153" t="s">
        <v>1458</v>
      </c>
      <c r="E158" s="153" t="s">
        <v>693</v>
      </c>
      <c r="F158" s="153" t="s">
        <v>694</v>
      </c>
      <c r="G158" s="154">
        <v>31000</v>
      </c>
      <c r="H158" s="153" t="s">
        <v>349</v>
      </c>
      <c r="I158" s="153" t="s">
        <v>1466</v>
      </c>
    </row>
    <row r="159" spans="2:10" s="46" customFormat="1" ht="51" x14ac:dyDescent="0.2">
      <c r="B159" s="142">
        <f t="shared" si="2"/>
        <v>148</v>
      </c>
      <c r="C159" s="168" t="s">
        <v>41</v>
      </c>
      <c r="D159" s="153" t="s">
        <v>910</v>
      </c>
      <c r="E159" s="153" t="s">
        <v>1486</v>
      </c>
      <c r="F159" s="153" t="s">
        <v>679</v>
      </c>
      <c r="G159" s="154">
        <v>300000</v>
      </c>
      <c r="H159" s="153" t="s">
        <v>349</v>
      </c>
      <c r="I159" s="153" t="s">
        <v>1466</v>
      </c>
    </row>
    <row r="160" spans="2:10" s="46" customFormat="1" ht="63.75" x14ac:dyDescent="0.2">
      <c r="B160" s="142">
        <f t="shared" si="2"/>
        <v>149</v>
      </c>
      <c r="C160" s="168" t="s">
        <v>41</v>
      </c>
      <c r="D160" s="153" t="s">
        <v>1331</v>
      </c>
      <c r="E160" s="153" t="s">
        <v>680</v>
      </c>
      <c r="F160" s="153" t="s">
        <v>681</v>
      </c>
      <c r="G160" s="154">
        <v>20000</v>
      </c>
      <c r="H160" s="153" t="s">
        <v>349</v>
      </c>
      <c r="I160" s="153" t="s">
        <v>1466</v>
      </c>
    </row>
    <row r="161" spans="2:9" s="46" customFormat="1" ht="25.5" x14ac:dyDescent="0.2">
      <c r="B161" s="142">
        <f t="shared" si="2"/>
        <v>150</v>
      </c>
      <c r="C161" s="168" t="s">
        <v>41</v>
      </c>
      <c r="D161" s="153" t="s">
        <v>1332</v>
      </c>
      <c r="E161" s="153" t="s">
        <v>745</v>
      </c>
      <c r="F161" s="153" t="s">
        <v>746</v>
      </c>
      <c r="G161" s="154">
        <v>169500</v>
      </c>
      <c r="H161" s="153" t="s">
        <v>349</v>
      </c>
      <c r="I161" s="153" t="s">
        <v>1466</v>
      </c>
    </row>
    <row r="162" spans="2:9" s="46" customFormat="1" ht="25.5" x14ac:dyDescent="0.2">
      <c r="B162" s="142">
        <f t="shared" si="2"/>
        <v>151</v>
      </c>
      <c r="C162" s="168" t="s">
        <v>41</v>
      </c>
      <c r="D162" s="153" t="s">
        <v>1333</v>
      </c>
      <c r="E162" s="153" t="s">
        <v>804</v>
      </c>
      <c r="F162" s="153" t="s">
        <v>805</v>
      </c>
      <c r="G162" s="154">
        <v>123000</v>
      </c>
      <c r="H162" s="153" t="s">
        <v>349</v>
      </c>
      <c r="I162" s="153" t="s">
        <v>1466</v>
      </c>
    </row>
    <row r="163" spans="2:9" s="46" customFormat="1" ht="25.5" x14ac:dyDescent="0.2">
      <c r="B163" s="142">
        <f t="shared" si="2"/>
        <v>152</v>
      </c>
      <c r="C163" s="168" t="s">
        <v>41</v>
      </c>
      <c r="D163" s="153" t="s">
        <v>1334</v>
      </c>
      <c r="E163" s="153" t="s">
        <v>796</v>
      </c>
      <c r="F163" s="153" t="s">
        <v>797</v>
      </c>
      <c r="G163" s="154">
        <v>196500</v>
      </c>
      <c r="H163" s="153" t="s">
        <v>349</v>
      </c>
      <c r="I163" s="153" t="s">
        <v>1466</v>
      </c>
    </row>
    <row r="164" spans="2:9" s="46" customFormat="1" ht="25.5" x14ac:dyDescent="0.2">
      <c r="B164" s="142">
        <f t="shared" si="2"/>
        <v>153</v>
      </c>
      <c r="C164" s="168" t="s">
        <v>41</v>
      </c>
      <c r="D164" s="153" t="s">
        <v>1457</v>
      </c>
      <c r="E164" s="153" t="s">
        <v>820</v>
      </c>
      <c r="F164" s="153" t="s">
        <v>821</v>
      </c>
      <c r="G164" s="154">
        <v>123000</v>
      </c>
      <c r="H164" s="153" t="s">
        <v>349</v>
      </c>
      <c r="I164" s="153" t="s">
        <v>1466</v>
      </c>
    </row>
    <row r="165" spans="2:9" s="46" customFormat="1" ht="25.5" x14ac:dyDescent="0.2">
      <c r="B165" s="142">
        <f t="shared" si="2"/>
        <v>154</v>
      </c>
      <c r="C165" s="168" t="s">
        <v>41</v>
      </c>
      <c r="D165" s="153" t="s">
        <v>1335</v>
      </c>
      <c r="E165" s="153" t="s">
        <v>824</v>
      </c>
      <c r="F165" s="153" t="s">
        <v>825</v>
      </c>
      <c r="G165" s="154">
        <v>123000</v>
      </c>
      <c r="H165" s="153" t="s">
        <v>349</v>
      </c>
      <c r="I165" s="153" t="s">
        <v>1466</v>
      </c>
    </row>
    <row r="166" spans="2:9" s="46" customFormat="1" ht="25.5" x14ac:dyDescent="0.2">
      <c r="B166" s="142">
        <f t="shared" si="2"/>
        <v>155</v>
      </c>
      <c r="C166" s="168" t="s">
        <v>41</v>
      </c>
      <c r="D166" s="153" t="s">
        <v>1336</v>
      </c>
      <c r="E166" s="153" t="s">
        <v>832</v>
      </c>
      <c r="F166" s="153" t="s">
        <v>833</v>
      </c>
      <c r="G166" s="154">
        <v>196500</v>
      </c>
      <c r="H166" s="153" t="s">
        <v>349</v>
      </c>
      <c r="I166" s="153" t="s">
        <v>1466</v>
      </c>
    </row>
    <row r="167" spans="2:9" s="46" customFormat="1" ht="38.25" x14ac:dyDescent="0.2">
      <c r="B167" s="142">
        <f t="shared" si="2"/>
        <v>156</v>
      </c>
      <c r="C167" s="168" t="s">
        <v>41</v>
      </c>
      <c r="D167" s="153" t="s">
        <v>1337</v>
      </c>
      <c r="E167" s="153" t="s">
        <v>761</v>
      </c>
      <c r="F167" s="153" t="s">
        <v>762</v>
      </c>
      <c r="G167" s="154">
        <v>123000</v>
      </c>
      <c r="H167" s="153" t="s">
        <v>349</v>
      </c>
      <c r="I167" s="153" t="s">
        <v>1466</v>
      </c>
    </row>
    <row r="168" spans="2:9" s="46" customFormat="1" ht="38.25" x14ac:dyDescent="0.2">
      <c r="B168" s="142">
        <f t="shared" si="2"/>
        <v>157</v>
      </c>
      <c r="C168" s="168" t="s">
        <v>41</v>
      </c>
      <c r="D168" s="153" t="s">
        <v>1338</v>
      </c>
      <c r="E168" s="153" t="s">
        <v>788</v>
      </c>
      <c r="F168" s="153" t="s">
        <v>789</v>
      </c>
      <c r="G168" s="154">
        <v>123000</v>
      </c>
      <c r="H168" s="153" t="s">
        <v>349</v>
      </c>
      <c r="I168" s="153" t="s">
        <v>1466</v>
      </c>
    </row>
    <row r="169" spans="2:9" s="46" customFormat="1" ht="25.5" x14ac:dyDescent="0.2">
      <c r="B169" s="142">
        <f t="shared" si="2"/>
        <v>158</v>
      </c>
      <c r="C169" s="168" t="s">
        <v>41</v>
      </c>
      <c r="D169" s="153" t="s">
        <v>1339</v>
      </c>
      <c r="E169" s="153" t="s">
        <v>763</v>
      </c>
      <c r="F169" s="153" t="s">
        <v>764</v>
      </c>
      <c r="G169" s="154">
        <v>397000</v>
      </c>
      <c r="H169" s="153" t="s">
        <v>349</v>
      </c>
      <c r="I169" s="153" t="s">
        <v>1466</v>
      </c>
    </row>
    <row r="170" spans="2:9" s="46" customFormat="1" ht="25.5" x14ac:dyDescent="0.2">
      <c r="B170" s="142">
        <f t="shared" si="2"/>
        <v>159</v>
      </c>
      <c r="C170" s="168" t="s">
        <v>41</v>
      </c>
      <c r="D170" s="153" t="s">
        <v>1340</v>
      </c>
      <c r="E170" s="153" t="s">
        <v>767</v>
      </c>
      <c r="F170" s="153" t="s">
        <v>768</v>
      </c>
      <c r="G170" s="154">
        <v>366500</v>
      </c>
      <c r="H170" s="153" t="s">
        <v>349</v>
      </c>
      <c r="I170" s="153" t="s">
        <v>1466</v>
      </c>
    </row>
    <row r="171" spans="2:9" s="46" customFormat="1" ht="25.5" x14ac:dyDescent="0.2">
      <c r="B171" s="142">
        <f t="shared" si="2"/>
        <v>160</v>
      </c>
      <c r="C171" s="168" t="s">
        <v>41</v>
      </c>
      <c r="D171" s="153" t="s">
        <v>1341</v>
      </c>
      <c r="E171" s="153" t="s">
        <v>769</v>
      </c>
      <c r="F171" s="153" t="s">
        <v>770</v>
      </c>
      <c r="G171" s="154">
        <v>171000</v>
      </c>
      <c r="H171" s="153" t="s">
        <v>349</v>
      </c>
      <c r="I171" s="153" t="s">
        <v>1466</v>
      </c>
    </row>
    <row r="172" spans="2:9" s="46" customFormat="1" ht="76.5" x14ac:dyDescent="0.2">
      <c r="B172" s="142">
        <f t="shared" si="2"/>
        <v>161</v>
      </c>
      <c r="C172" s="168" t="s">
        <v>41</v>
      </c>
      <c r="D172" s="153" t="s">
        <v>1342</v>
      </c>
      <c r="E172" s="153" t="s">
        <v>758</v>
      </c>
      <c r="F172" s="153" t="s">
        <v>759</v>
      </c>
      <c r="G172" s="154">
        <v>85000</v>
      </c>
      <c r="H172" s="153" t="s">
        <v>349</v>
      </c>
      <c r="I172" s="153" t="s">
        <v>1466</v>
      </c>
    </row>
    <row r="173" spans="2:9" s="46" customFormat="1" ht="89.25" x14ac:dyDescent="0.2">
      <c r="B173" s="142">
        <f t="shared" si="2"/>
        <v>162</v>
      </c>
      <c r="C173" s="168" t="s">
        <v>41</v>
      </c>
      <c r="D173" s="153" t="s">
        <v>1343</v>
      </c>
      <c r="E173" s="153" t="s">
        <v>1487</v>
      </c>
      <c r="F173" s="153" t="s">
        <v>760</v>
      </c>
      <c r="G173" s="154">
        <v>60000</v>
      </c>
      <c r="H173" s="153" t="s">
        <v>349</v>
      </c>
      <c r="I173" s="153" t="s">
        <v>1466</v>
      </c>
    </row>
    <row r="174" spans="2:9" s="46" customFormat="1" ht="25.5" x14ac:dyDescent="0.2">
      <c r="B174" s="142">
        <f t="shared" si="2"/>
        <v>163</v>
      </c>
      <c r="C174" s="168" t="s">
        <v>41</v>
      </c>
      <c r="D174" s="156" t="s">
        <v>1162</v>
      </c>
      <c r="E174" s="162"/>
      <c r="F174" s="155"/>
      <c r="G174" s="157">
        <v>200000</v>
      </c>
      <c r="H174" s="169" t="s">
        <v>349</v>
      </c>
      <c r="I174" s="155" t="s">
        <v>1468</v>
      </c>
    </row>
    <row r="175" spans="2:9" s="46" customFormat="1" ht="51" x14ac:dyDescent="0.2">
      <c r="B175" s="142">
        <f t="shared" si="2"/>
        <v>164</v>
      </c>
      <c r="C175" s="168" t="s">
        <v>41</v>
      </c>
      <c r="D175" s="172" t="s">
        <v>1182</v>
      </c>
      <c r="E175" s="172" t="s">
        <v>1012</v>
      </c>
      <c r="F175" s="172" t="s">
        <v>1013</v>
      </c>
      <c r="G175" s="173">
        <v>50000</v>
      </c>
      <c r="H175" s="174" t="s">
        <v>349</v>
      </c>
      <c r="I175" s="172" t="s">
        <v>1467</v>
      </c>
    </row>
    <row r="176" spans="2:9" s="46" customFormat="1" ht="51.75" thickBot="1" x14ac:dyDescent="0.25">
      <c r="B176" s="142">
        <f t="shared" si="2"/>
        <v>165</v>
      </c>
      <c r="C176" s="168" t="s">
        <v>41</v>
      </c>
      <c r="D176" s="172" t="s">
        <v>1191</v>
      </c>
      <c r="E176" s="172" t="s">
        <v>1034</v>
      </c>
      <c r="F176" s="172" t="s">
        <v>1035</v>
      </c>
      <c r="G176" s="173">
        <v>180000</v>
      </c>
      <c r="H176" s="174" t="s">
        <v>349</v>
      </c>
      <c r="I176" s="172" t="s">
        <v>1467</v>
      </c>
    </row>
    <row r="177" spans="2:10" s="46" customFormat="1" ht="27" thickTop="1" thickBot="1" x14ac:dyDescent="0.25">
      <c r="B177" s="142">
        <f t="shared" si="2"/>
        <v>166</v>
      </c>
      <c r="C177" s="168" t="s">
        <v>41</v>
      </c>
      <c r="D177" s="172" t="s">
        <v>1201</v>
      </c>
      <c r="E177" s="172" t="s">
        <v>1065</v>
      </c>
      <c r="F177" s="172" t="s">
        <v>1066</v>
      </c>
      <c r="G177" s="173">
        <v>420000</v>
      </c>
      <c r="H177" s="174" t="s">
        <v>349</v>
      </c>
      <c r="I177" s="171" t="s">
        <v>1467</v>
      </c>
      <c r="J177" s="184">
        <f>SUM(G154:G177)</f>
        <v>4073000</v>
      </c>
    </row>
    <row r="178" spans="2:10" s="46" customFormat="1" ht="26.25" thickTop="1" x14ac:dyDescent="0.2">
      <c r="B178" s="142">
        <f t="shared" si="2"/>
        <v>167</v>
      </c>
      <c r="C178" s="168" t="s">
        <v>41</v>
      </c>
      <c r="D178" s="153" t="s">
        <v>902</v>
      </c>
      <c r="E178" s="153" t="s">
        <v>420</v>
      </c>
      <c r="F178" s="153" t="s">
        <v>421</v>
      </c>
      <c r="G178" s="154">
        <v>200000</v>
      </c>
      <c r="H178" s="153" t="s">
        <v>359</v>
      </c>
      <c r="I178" s="153" t="s">
        <v>1466</v>
      </c>
    </row>
    <row r="179" spans="2:10" s="46" customFormat="1" ht="12.75" x14ac:dyDescent="0.2">
      <c r="B179" s="142">
        <f t="shared" si="2"/>
        <v>168</v>
      </c>
      <c r="C179" s="168" t="s">
        <v>41</v>
      </c>
      <c r="D179" s="153" t="s">
        <v>864</v>
      </c>
      <c r="E179" s="153" t="s">
        <v>533</v>
      </c>
      <c r="F179" s="153" t="s">
        <v>534</v>
      </c>
      <c r="G179" s="154">
        <v>261000</v>
      </c>
      <c r="H179" s="153" t="s">
        <v>359</v>
      </c>
      <c r="I179" s="153" t="s">
        <v>1466</v>
      </c>
    </row>
    <row r="180" spans="2:10" s="46" customFormat="1" ht="25.5" x14ac:dyDescent="0.2">
      <c r="B180" s="142">
        <f t="shared" si="2"/>
        <v>169</v>
      </c>
      <c r="C180" s="168" t="s">
        <v>41</v>
      </c>
      <c r="D180" s="153" t="s">
        <v>1344</v>
      </c>
      <c r="E180" s="153" t="s">
        <v>1488</v>
      </c>
      <c r="F180" s="153" t="s">
        <v>545</v>
      </c>
      <c r="G180" s="154">
        <v>255000</v>
      </c>
      <c r="H180" s="153" t="s">
        <v>359</v>
      </c>
      <c r="I180" s="153" t="s">
        <v>1466</v>
      </c>
    </row>
    <row r="181" spans="2:10" s="46" customFormat="1" ht="25.5" x14ac:dyDescent="0.2">
      <c r="B181" s="142">
        <f t="shared" si="2"/>
        <v>170</v>
      </c>
      <c r="C181" s="168" t="s">
        <v>41</v>
      </c>
      <c r="D181" s="153" t="s">
        <v>869</v>
      </c>
      <c r="E181" s="153" t="s">
        <v>384</v>
      </c>
      <c r="F181" s="153" t="s">
        <v>385</v>
      </c>
      <c r="G181" s="154">
        <v>177000</v>
      </c>
      <c r="H181" s="153" t="s">
        <v>359</v>
      </c>
      <c r="I181" s="153" t="s">
        <v>1466</v>
      </c>
    </row>
    <row r="182" spans="2:10" s="46" customFormat="1" ht="25.5" x14ac:dyDescent="0.2">
      <c r="B182" s="142">
        <f t="shared" si="2"/>
        <v>171</v>
      </c>
      <c r="C182" s="168" t="s">
        <v>41</v>
      </c>
      <c r="D182" s="153" t="s">
        <v>1456</v>
      </c>
      <c r="E182" s="153" t="s">
        <v>382</v>
      </c>
      <c r="F182" s="153" t="s">
        <v>383</v>
      </c>
      <c r="G182" s="154">
        <v>230000</v>
      </c>
      <c r="H182" s="153" t="s">
        <v>359</v>
      </c>
      <c r="I182" s="153" t="s">
        <v>1466</v>
      </c>
    </row>
    <row r="183" spans="2:10" s="46" customFormat="1" ht="76.5" x14ac:dyDescent="0.2">
      <c r="B183" s="142">
        <f t="shared" si="2"/>
        <v>172</v>
      </c>
      <c r="C183" s="168" t="s">
        <v>41</v>
      </c>
      <c r="D183" s="153" t="s">
        <v>1455</v>
      </c>
      <c r="E183" s="153" t="s">
        <v>400</v>
      </c>
      <c r="F183" s="153" t="s">
        <v>401</v>
      </c>
      <c r="G183" s="154">
        <v>230000</v>
      </c>
      <c r="H183" s="153" t="s">
        <v>359</v>
      </c>
      <c r="I183" s="153" t="s">
        <v>1466</v>
      </c>
    </row>
    <row r="184" spans="2:10" s="46" customFormat="1" ht="25.5" x14ac:dyDescent="0.2">
      <c r="B184" s="142">
        <f t="shared" si="2"/>
        <v>173</v>
      </c>
      <c r="C184" s="168" t="s">
        <v>41</v>
      </c>
      <c r="D184" s="153" t="s">
        <v>1345</v>
      </c>
      <c r="E184" s="153" t="s">
        <v>1489</v>
      </c>
      <c r="F184" s="153" t="s">
        <v>386</v>
      </c>
      <c r="G184" s="154">
        <v>270000</v>
      </c>
      <c r="H184" s="153" t="s">
        <v>359</v>
      </c>
      <c r="I184" s="153" t="s">
        <v>1466</v>
      </c>
    </row>
    <row r="185" spans="2:10" s="46" customFormat="1" ht="25.5" x14ac:dyDescent="0.2">
      <c r="B185" s="142">
        <f t="shared" si="2"/>
        <v>174</v>
      </c>
      <c r="C185" s="168" t="s">
        <v>41</v>
      </c>
      <c r="D185" s="153" t="s">
        <v>1346</v>
      </c>
      <c r="E185" s="153" t="s">
        <v>834</v>
      </c>
      <c r="F185" s="153" t="s">
        <v>835</v>
      </c>
      <c r="G185" s="154">
        <v>275000</v>
      </c>
      <c r="H185" s="153" t="s">
        <v>359</v>
      </c>
      <c r="I185" s="153" t="s">
        <v>1466</v>
      </c>
    </row>
    <row r="186" spans="2:10" s="46" customFormat="1" ht="25.5" x14ac:dyDescent="0.2">
      <c r="B186" s="142">
        <f t="shared" si="2"/>
        <v>175</v>
      </c>
      <c r="C186" s="168" t="s">
        <v>41</v>
      </c>
      <c r="D186" s="153" t="s">
        <v>1347</v>
      </c>
      <c r="E186" s="153" t="s">
        <v>765</v>
      </c>
      <c r="F186" s="153" t="s">
        <v>766</v>
      </c>
      <c r="G186" s="154">
        <v>169500</v>
      </c>
      <c r="H186" s="153" t="s">
        <v>359</v>
      </c>
      <c r="I186" s="153" t="s">
        <v>1466</v>
      </c>
    </row>
    <row r="187" spans="2:10" s="46" customFormat="1" ht="51" x14ac:dyDescent="0.2">
      <c r="B187" s="142">
        <f t="shared" si="2"/>
        <v>176</v>
      </c>
      <c r="C187" s="168" t="s">
        <v>41</v>
      </c>
      <c r="D187" s="153" t="s">
        <v>1348</v>
      </c>
      <c r="E187" s="153" t="s">
        <v>577</v>
      </c>
      <c r="F187" s="153" t="s">
        <v>578</v>
      </c>
      <c r="G187" s="154">
        <v>50000</v>
      </c>
      <c r="H187" s="153" t="s">
        <v>359</v>
      </c>
      <c r="I187" s="153" t="s">
        <v>1466</v>
      </c>
    </row>
    <row r="188" spans="2:10" s="46" customFormat="1" ht="38.25" x14ac:dyDescent="0.2">
      <c r="B188" s="142">
        <f t="shared" si="2"/>
        <v>177</v>
      </c>
      <c r="C188" s="168" t="s">
        <v>41</v>
      </c>
      <c r="D188" s="153" t="s">
        <v>1349</v>
      </c>
      <c r="E188" s="153" t="s">
        <v>553</v>
      </c>
      <c r="F188" s="153" t="s">
        <v>554</v>
      </c>
      <c r="G188" s="154">
        <v>140000</v>
      </c>
      <c r="H188" s="153" t="s">
        <v>359</v>
      </c>
      <c r="I188" s="153" t="s">
        <v>1466</v>
      </c>
    </row>
    <row r="189" spans="2:10" s="46" customFormat="1" ht="25.5" x14ac:dyDescent="0.2">
      <c r="B189" s="142">
        <f t="shared" si="2"/>
        <v>178</v>
      </c>
      <c r="C189" s="168" t="s">
        <v>41</v>
      </c>
      <c r="D189" s="155" t="s">
        <v>1249</v>
      </c>
      <c r="E189" s="155" t="s">
        <v>404</v>
      </c>
      <c r="F189" s="156"/>
      <c r="G189" s="157">
        <v>19800</v>
      </c>
      <c r="H189" s="169" t="s">
        <v>359</v>
      </c>
      <c r="I189" s="155" t="s">
        <v>1468</v>
      </c>
    </row>
    <row r="190" spans="2:10" s="46" customFormat="1" ht="25.5" x14ac:dyDescent="0.2">
      <c r="B190" s="142">
        <f t="shared" si="2"/>
        <v>179</v>
      </c>
      <c r="C190" s="168" t="s">
        <v>41</v>
      </c>
      <c r="D190" s="156" t="s">
        <v>1145</v>
      </c>
      <c r="E190" s="162" t="s">
        <v>956</v>
      </c>
      <c r="F190" s="156"/>
      <c r="G190" s="160">
        <v>35000</v>
      </c>
      <c r="H190" s="169" t="s">
        <v>359</v>
      </c>
      <c r="I190" s="155" t="s">
        <v>1468</v>
      </c>
    </row>
    <row r="191" spans="2:10" s="46" customFormat="1" ht="25.5" x14ac:dyDescent="0.2">
      <c r="B191" s="142">
        <f t="shared" si="2"/>
        <v>180</v>
      </c>
      <c r="C191" s="168" t="s">
        <v>41</v>
      </c>
      <c r="D191" s="156" t="s">
        <v>1146</v>
      </c>
      <c r="E191" s="162" t="s">
        <v>957</v>
      </c>
      <c r="F191" s="156"/>
      <c r="G191" s="160">
        <v>50000</v>
      </c>
      <c r="H191" s="169" t="s">
        <v>359</v>
      </c>
      <c r="I191" s="155" t="s">
        <v>1468</v>
      </c>
    </row>
    <row r="192" spans="2:10" s="46" customFormat="1" ht="25.5" x14ac:dyDescent="0.2">
      <c r="B192" s="142">
        <f t="shared" si="2"/>
        <v>181</v>
      </c>
      <c r="C192" s="168" t="s">
        <v>41</v>
      </c>
      <c r="D192" s="156" t="s">
        <v>1147</v>
      </c>
      <c r="E192" s="162" t="s">
        <v>958</v>
      </c>
      <c r="F192" s="156"/>
      <c r="G192" s="160">
        <v>50000</v>
      </c>
      <c r="H192" s="169" t="s">
        <v>359</v>
      </c>
      <c r="I192" s="155" t="s">
        <v>1468</v>
      </c>
    </row>
    <row r="193" spans="2:10" s="46" customFormat="1" ht="25.5" x14ac:dyDescent="0.2">
      <c r="B193" s="142">
        <f t="shared" si="2"/>
        <v>182</v>
      </c>
      <c r="C193" s="168" t="s">
        <v>41</v>
      </c>
      <c r="D193" s="156" t="s">
        <v>1148</v>
      </c>
      <c r="E193" s="162" t="s">
        <v>959</v>
      </c>
      <c r="F193" s="156"/>
      <c r="G193" s="160">
        <v>100000</v>
      </c>
      <c r="H193" s="169" t="s">
        <v>359</v>
      </c>
      <c r="I193" s="155" t="s">
        <v>1468</v>
      </c>
    </row>
    <row r="194" spans="2:10" s="46" customFormat="1" ht="25.5" x14ac:dyDescent="0.2">
      <c r="B194" s="142">
        <f t="shared" si="2"/>
        <v>183</v>
      </c>
      <c r="C194" s="168" t="s">
        <v>41</v>
      </c>
      <c r="D194" s="158" t="s">
        <v>1149</v>
      </c>
      <c r="E194" s="162" t="s">
        <v>960</v>
      </c>
      <c r="F194" s="156"/>
      <c r="G194" s="160">
        <v>100000</v>
      </c>
      <c r="H194" s="169" t="s">
        <v>359</v>
      </c>
      <c r="I194" s="155" t="s">
        <v>1468</v>
      </c>
    </row>
    <row r="195" spans="2:10" s="46" customFormat="1" ht="25.5" x14ac:dyDescent="0.2">
      <c r="B195" s="142">
        <f t="shared" si="2"/>
        <v>184</v>
      </c>
      <c r="C195" s="168" t="s">
        <v>41</v>
      </c>
      <c r="D195" s="158" t="s">
        <v>1150</v>
      </c>
      <c r="E195" s="162" t="s">
        <v>961</v>
      </c>
      <c r="F195" s="156"/>
      <c r="G195" s="163">
        <v>120000</v>
      </c>
      <c r="H195" s="169" t="s">
        <v>359</v>
      </c>
      <c r="I195" s="155" t="s">
        <v>1468</v>
      </c>
    </row>
    <row r="196" spans="2:10" s="46" customFormat="1" ht="25.5" x14ac:dyDescent="0.2">
      <c r="B196" s="142">
        <f t="shared" si="2"/>
        <v>185</v>
      </c>
      <c r="C196" s="168" t="s">
        <v>41</v>
      </c>
      <c r="D196" s="158" t="s">
        <v>1231</v>
      </c>
      <c r="E196" s="162" t="s">
        <v>962</v>
      </c>
      <c r="F196" s="156"/>
      <c r="G196" s="163">
        <v>30000</v>
      </c>
      <c r="H196" s="169" t="s">
        <v>359</v>
      </c>
      <c r="I196" s="155" t="s">
        <v>1468</v>
      </c>
    </row>
    <row r="197" spans="2:10" s="46" customFormat="1" ht="25.5" x14ac:dyDescent="0.2">
      <c r="B197" s="142">
        <f t="shared" si="2"/>
        <v>186</v>
      </c>
      <c r="C197" s="168" t="s">
        <v>41</v>
      </c>
      <c r="D197" s="156" t="s">
        <v>1151</v>
      </c>
      <c r="E197" s="162" t="s">
        <v>963</v>
      </c>
      <c r="F197" s="156"/>
      <c r="G197" s="163">
        <v>210000</v>
      </c>
      <c r="H197" s="169" t="s">
        <v>359</v>
      </c>
      <c r="I197" s="155" t="s">
        <v>1468</v>
      </c>
    </row>
    <row r="198" spans="2:10" s="46" customFormat="1" ht="26.25" thickBot="1" x14ac:dyDescent="0.25">
      <c r="B198" s="142">
        <f t="shared" si="2"/>
        <v>187</v>
      </c>
      <c r="C198" s="168" t="s">
        <v>41</v>
      </c>
      <c r="D198" s="156" t="s">
        <v>1152</v>
      </c>
      <c r="E198" s="162" t="s">
        <v>964</v>
      </c>
      <c r="F198" s="156"/>
      <c r="G198" s="163">
        <v>50000</v>
      </c>
      <c r="H198" s="169" t="s">
        <v>359</v>
      </c>
      <c r="I198" s="155" t="s">
        <v>1468</v>
      </c>
    </row>
    <row r="199" spans="2:10" s="46" customFormat="1" ht="27" thickTop="1" thickBot="1" x14ac:dyDescent="0.25">
      <c r="B199" s="142">
        <f t="shared" si="2"/>
        <v>188</v>
      </c>
      <c r="C199" s="168" t="s">
        <v>41</v>
      </c>
      <c r="D199" s="172" t="s">
        <v>1206</v>
      </c>
      <c r="E199" s="172" t="s">
        <v>1075</v>
      </c>
      <c r="F199" s="172" t="s">
        <v>1076</v>
      </c>
      <c r="G199" s="173">
        <v>375000</v>
      </c>
      <c r="H199" s="174" t="s">
        <v>359</v>
      </c>
      <c r="I199" s="171" t="s">
        <v>1467</v>
      </c>
      <c r="J199" s="184">
        <f>SUM(G178:G199)</f>
        <v>3397300</v>
      </c>
    </row>
    <row r="200" spans="2:10" s="46" customFormat="1" ht="13.5" thickTop="1" x14ac:dyDescent="0.2">
      <c r="B200" s="142">
        <f t="shared" si="2"/>
        <v>189</v>
      </c>
      <c r="C200" s="168" t="s">
        <v>41</v>
      </c>
      <c r="D200" s="153" t="s">
        <v>1454</v>
      </c>
      <c r="E200" s="153" t="s">
        <v>440</v>
      </c>
      <c r="F200" s="153" t="s">
        <v>441</v>
      </c>
      <c r="G200" s="154">
        <v>100000</v>
      </c>
      <c r="H200" s="153" t="s">
        <v>353</v>
      </c>
      <c r="I200" s="153" t="s">
        <v>1466</v>
      </c>
    </row>
    <row r="201" spans="2:10" s="46" customFormat="1" ht="12.75" x14ac:dyDescent="0.2">
      <c r="B201" s="142">
        <f t="shared" si="2"/>
        <v>190</v>
      </c>
      <c r="C201" s="168" t="s">
        <v>41</v>
      </c>
      <c r="D201" s="153" t="s">
        <v>878</v>
      </c>
      <c r="E201" s="153" t="s">
        <v>602</v>
      </c>
      <c r="F201" s="153" t="s">
        <v>603</v>
      </c>
      <c r="G201" s="154">
        <v>400000</v>
      </c>
      <c r="H201" s="153" t="s">
        <v>353</v>
      </c>
      <c r="I201" s="153" t="s">
        <v>1466</v>
      </c>
    </row>
    <row r="202" spans="2:10" s="46" customFormat="1" ht="25.5" x14ac:dyDescent="0.2">
      <c r="B202" s="142">
        <f t="shared" si="2"/>
        <v>191</v>
      </c>
      <c r="C202" s="168" t="s">
        <v>41</v>
      </c>
      <c r="D202" s="153" t="s">
        <v>887</v>
      </c>
      <c r="E202" s="153" t="s">
        <v>642</v>
      </c>
      <c r="F202" s="153" t="s">
        <v>643</v>
      </c>
      <c r="G202" s="154">
        <v>75000</v>
      </c>
      <c r="H202" s="153" t="s">
        <v>353</v>
      </c>
      <c r="I202" s="153" t="s">
        <v>1466</v>
      </c>
    </row>
    <row r="203" spans="2:10" s="46" customFormat="1" ht="25.5" x14ac:dyDescent="0.2">
      <c r="B203" s="142">
        <f t="shared" si="2"/>
        <v>192</v>
      </c>
      <c r="C203" s="168" t="s">
        <v>41</v>
      </c>
      <c r="D203" s="153" t="s">
        <v>1350</v>
      </c>
      <c r="E203" s="153" t="s">
        <v>650</v>
      </c>
      <c r="F203" s="153" t="s">
        <v>651</v>
      </c>
      <c r="G203" s="154">
        <v>200000</v>
      </c>
      <c r="H203" s="153" t="s">
        <v>353</v>
      </c>
      <c r="I203" s="153" t="s">
        <v>1466</v>
      </c>
    </row>
    <row r="204" spans="2:10" s="46" customFormat="1" ht="12.75" x14ac:dyDescent="0.2">
      <c r="B204" s="142">
        <f t="shared" si="2"/>
        <v>193</v>
      </c>
      <c r="C204" s="168" t="s">
        <v>41</v>
      </c>
      <c r="D204" s="153" t="s">
        <v>889</v>
      </c>
      <c r="E204" s="153" t="s">
        <v>656</v>
      </c>
      <c r="F204" s="153" t="s">
        <v>657</v>
      </c>
      <c r="G204" s="154">
        <v>450000</v>
      </c>
      <c r="H204" s="153" t="s">
        <v>353</v>
      </c>
      <c r="I204" s="153" t="s">
        <v>1466</v>
      </c>
    </row>
    <row r="205" spans="2:10" s="46" customFormat="1" ht="25.5" x14ac:dyDescent="0.2">
      <c r="B205" s="142">
        <f t="shared" ref="B205:B268" si="3">B204+1</f>
        <v>194</v>
      </c>
      <c r="C205" s="168" t="s">
        <v>41</v>
      </c>
      <c r="D205" s="153" t="s">
        <v>1351</v>
      </c>
      <c r="E205" s="153" t="s">
        <v>743</v>
      </c>
      <c r="F205" s="153" t="s">
        <v>744</v>
      </c>
      <c r="G205" s="154">
        <v>123000</v>
      </c>
      <c r="H205" s="153" t="s">
        <v>353</v>
      </c>
      <c r="I205" s="153" t="s">
        <v>1466</v>
      </c>
    </row>
    <row r="206" spans="2:10" s="46" customFormat="1" ht="38.25" x14ac:dyDescent="0.2">
      <c r="B206" s="142">
        <f t="shared" si="3"/>
        <v>195</v>
      </c>
      <c r="C206" s="168" t="s">
        <v>41</v>
      </c>
      <c r="D206" s="153" t="s">
        <v>1352</v>
      </c>
      <c r="E206" s="153" t="s">
        <v>800</v>
      </c>
      <c r="F206" s="153" t="s">
        <v>801</v>
      </c>
      <c r="G206" s="154">
        <v>196500</v>
      </c>
      <c r="H206" s="153" t="s">
        <v>353</v>
      </c>
      <c r="I206" s="153" t="s">
        <v>1466</v>
      </c>
    </row>
    <row r="207" spans="2:10" s="46" customFormat="1" ht="25.5" x14ac:dyDescent="0.2">
      <c r="B207" s="142">
        <f t="shared" si="3"/>
        <v>196</v>
      </c>
      <c r="C207" s="168" t="s">
        <v>41</v>
      </c>
      <c r="D207" s="153" t="s">
        <v>1353</v>
      </c>
      <c r="E207" s="153" t="s">
        <v>838</v>
      </c>
      <c r="F207" s="153" t="s">
        <v>839</v>
      </c>
      <c r="G207" s="154">
        <v>522500</v>
      </c>
      <c r="H207" s="153" t="s">
        <v>353</v>
      </c>
      <c r="I207" s="153" t="s">
        <v>1466</v>
      </c>
    </row>
    <row r="208" spans="2:10" s="46" customFormat="1" ht="38.25" x14ac:dyDescent="0.2">
      <c r="B208" s="142">
        <f t="shared" si="3"/>
        <v>197</v>
      </c>
      <c r="C208" s="168" t="s">
        <v>41</v>
      </c>
      <c r="D208" s="153" t="s">
        <v>1354</v>
      </c>
      <c r="E208" s="153" t="s">
        <v>790</v>
      </c>
      <c r="F208" s="153" t="s">
        <v>791</v>
      </c>
      <c r="G208" s="154">
        <v>196500</v>
      </c>
      <c r="H208" s="153" t="s">
        <v>353</v>
      </c>
      <c r="I208" s="153" t="s">
        <v>1466</v>
      </c>
    </row>
    <row r="209" spans="2:10" s="46" customFormat="1" ht="38.25" x14ac:dyDescent="0.2">
      <c r="B209" s="142">
        <f t="shared" si="3"/>
        <v>198</v>
      </c>
      <c r="C209" s="168" t="s">
        <v>41</v>
      </c>
      <c r="D209" s="153" t="s">
        <v>1355</v>
      </c>
      <c r="E209" s="153" t="s">
        <v>792</v>
      </c>
      <c r="F209" s="153" t="s">
        <v>793</v>
      </c>
      <c r="G209" s="154">
        <v>287500</v>
      </c>
      <c r="H209" s="153" t="s">
        <v>353</v>
      </c>
      <c r="I209" s="153" t="s">
        <v>1466</v>
      </c>
    </row>
    <row r="210" spans="2:10" s="46" customFormat="1" ht="25.5" x14ac:dyDescent="0.2">
      <c r="B210" s="142">
        <f t="shared" si="3"/>
        <v>199</v>
      </c>
      <c r="C210" s="168" t="s">
        <v>41</v>
      </c>
      <c r="D210" s="153" t="s">
        <v>1356</v>
      </c>
      <c r="E210" s="153" t="s">
        <v>1490</v>
      </c>
      <c r="F210" s="153" t="s">
        <v>672</v>
      </c>
      <c r="G210" s="154">
        <v>30000</v>
      </c>
      <c r="H210" s="153" t="s">
        <v>353</v>
      </c>
      <c r="I210" s="153" t="s">
        <v>1466</v>
      </c>
    </row>
    <row r="211" spans="2:10" s="46" customFormat="1" ht="39" thickBot="1" x14ac:dyDescent="0.25">
      <c r="B211" s="142">
        <f t="shared" si="3"/>
        <v>200</v>
      </c>
      <c r="C211" s="168" t="s">
        <v>41</v>
      </c>
      <c r="D211" s="153" t="s">
        <v>1357</v>
      </c>
      <c r="E211" s="153" t="s">
        <v>1491</v>
      </c>
      <c r="F211" s="153" t="s">
        <v>497</v>
      </c>
      <c r="G211" s="154">
        <v>155000</v>
      </c>
      <c r="H211" s="153" t="s">
        <v>353</v>
      </c>
      <c r="I211" s="153" t="s">
        <v>1466</v>
      </c>
    </row>
    <row r="212" spans="2:10" s="46" customFormat="1" ht="27" thickTop="1" thickBot="1" x14ac:dyDescent="0.25">
      <c r="B212" s="142">
        <f t="shared" si="3"/>
        <v>201</v>
      </c>
      <c r="C212" s="168" t="s">
        <v>41</v>
      </c>
      <c r="D212" s="172" t="s">
        <v>1270</v>
      </c>
      <c r="E212" s="172" t="s">
        <v>1049</v>
      </c>
      <c r="F212" s="172" t="s">
        <v>1050</v>
      </c>
      <c r="G212" s="173">
        <v>150000</v>
      </c>
      <c r="H212" s="174" t="s">
        <v>353</v>
      </c>
      <c r="I212" s="171" t="s">
        <v>1467</v>
      </c>
      <c r="J212" s="184">
        <f>SUM(G200:G212)</f>
        <v>2886000</v>
      </c>
    </row>
    <row r="213" spans="2:10" s="46" customFormat="1" ht="14.25" thickTop="1" thickBot="1" x14ac:dyDescent="0.25">
      <c r="B213" s="142">
        <f t="shared" si="3"/>
        <v>202</v>
      </c>
      <c r="C213" s="168" t="s">
        <v>41</v>
      </c>
      <c r="D213" s="153" t="s">
        <v>1453</v>
      </c>
      <c r="E213" s="153" t="s">
        <v>426</v>
      </c>
      <c r="F213" s="153" t="s">
        <v>427</v>
      </c>
      <c r="G213" s="154">
        <v>65000</v>
      </c>
      <c r="H213" s="153" t="s">
        <v>352</v>
      </c>
      <c r="I213" s="161" t="s">
        <v>1466</v>
      </c>
      <c r="J213" s="184">
        <f>G213</f>
        <v>65000</v>
      </c>
    </row>
    <row r="214" spans="2:10" s="46" customFormat="1" ht="26.25" thickTop="1" x14ac:dyDescent="0.2">
      <c r="B214" s="142">
        <f t="shared" si="3"/>
        <v>203</v>
      </c>
      <c r="C214" s="168" t="s">
        <v>41</v>
      </c>
      <c r="D214" s="153" t="s">
        <v>1358</v>
      </c>
      <c r="E214" s="153" t="s">
        <v>687</v>
      </c>
      <c r="F214" s="153" t="s">
        <v>688</v>
      </c>
      <c r="G214" s="154">
        <v>10000</v>
      </c>
      <c r="H214" s="153" t="s">
        <v>344</v>
      </c>
      <c r="I214" s="153" t="s">
        <v>1466</v>
      </c>
    </row>
    <row r="215" spans="2:10" s="46" customFormat="1" ht="51" x14ac:dyDescent="0.2">
      <c r="B215" s="142">
        <f t="shared" si="3"/>
        <v>204</v>
      </c>
      <c r="C215" s="168" t="s">
        <v>41</v>
      </c>
      <c r="D215" s="153" t="s">
        <v>1359</v>
      </c>
      <c r="E215" s="153" t="s">
        <v>685</v>
      </c>
      <c r="F215" s="153" t="s">
        <v>686</v>
      </c>
      <c r="G215" s="154">
        <v>40000</v>
      </c>
      <c r="H215" s="153" t="s">
        <v>344</v>
      </c>
      <c r="I215" s="153" t="s">
        <v>1466</v>
      </c>
    </row>
    <row r="216" spans="2:10" s="46" customFormat="1" ht="38.25" x14ac:dyDescent="0.2">
      <c r="B216" s="142">
        <f t="shared" si="3"/>
        <v>205</v>
      </c>
      <c r="C216" s="168" t="s">
        <v>41</v>
      </c>
      <c r="D216" s="153" t="s">
        <v>1452</v>
      </c>
      <c r="E216" s="153" t="s">
        <v>683</v>
      </c>
      <c r="F216" s="153" t="s">
        <v>684</v>
      </c>
      <c r="G216" s="154">
        <v>205000</v>
      </c>
      <c r="H216" s="153" t="s">
        <v>344</v>
      </c>
      <c r="I216" s="153" t="s">
        <v>1466</v>
      </c>
    </row>
    <row r="217" spans="2:10" s="46" customFormat="1" ht="38.25" x14ac:dyDescent="0.2">
      <c r="B217" s="142">
        <f t="shared" si="3"/>
        <v>206</v>
      </c>
      <c r="C217" s="168" t="s">
        <v>41</v>
      </c>
      <c r="D217" s="153" t="s">
        <v>1360</v>
      </c>
      <c r="E217" s="153" t="s">
        <v>689</v>
      </c>
      <c r="F217" s="153" t="s">
        <v>690</v>
      </c>
      <c r="G217" s="154">
        <v>35000</v>
      </c>
      <c r="H217" s="153" t="s">
        <v>344</v>
      </c>
      <c r="I217" s="153" t="s">
        <v>1466</v>
      </c>
    </row>
    <row r="218" spans="2:10" s="46" customFormat="1" ht="38.25" x14ac:dyDescent="0.2">
      <c r="B218" s="142">
        <f t="shared" si="3"/>
        <v>207</v>
      </c>
      <c r="C218" s="168" t="s">
        <v>41</v>
      </c>
      <c r="D218" s="153" t="s">
        <v>850</v>
      </c>
      <c r="E218" s="153" t="s">
        <v>418</v>
      </c>
      <c r="F218" s="153" t="s">
        <v>419</v>
      </c>
      <c r="G218" s="154">
        <v>5000</v>
      </c>
      <c r="H218" s="153" t="s">
        <v>344</v>
      </c>
      <c r="I218" s="153" t="s">
        <v>1466</v>
      </c>
    </row>
    <row r="219" spans="2:10" s="46" customFormat="1" ht="51" x14ac:dyDescent="0.2">
      <c r="B219" s="142">
        <f t="shared" si="3"/>
        <v>208</v>
      </c>
      <c r="C219" s="168" t="s">
        <v>41</v>
      </c>
      <c r="D219" s="153" t="s">
        <v>851</v>
      </c>
      <c r="E219" s="153" t="s">
        <v>450</v>
      </c>
      <c r="F219" s="153" t="s">
        <v>451</v>
      </c>
      <c r="G219" s="154">
        <v>80000</v>
      </c>
      <c r="H219" s="153" t="s">
        <v>344</v>
      </c>
      <c r="I219" s="153" t="s">
        <v>1466</v>
      </c>
    </row>
    <row r="220" spans="2:10" s="46" customFormat="1" ht="25.5" x14ac:dyDescent="0.2">
      <c r="B220" s="142">
        <f t="shared" si="3"/>
        <v>209</v>
      </c>
      <c r="C220" s="168" t="s">
        <v>41</v>
      </c>
      <c r="D220" s="153" t="s">
        <v>853</v>
      </c>
      <c r="E220" s="153" t="s">
        <v>456</v>
      </c>
      <c r="F220" s="153" t="s">
        <v>457</v>
      </c>
      <c r="G220" s="154">
        <v>50000</v>
      </c>
      <c r="H220" s="153" t="s">
        <v>344</v>
      </c>
      <c r="I220" s="153" t="s">
        <v>1466</v>
      </c>
    </row>
    <row r="221" spans="2:10" s="46" customFormat="1" ht="51" x14ac:dyDescent="0.2">
      <c r="B221" s="142">
        <f t="shared" si="3"/>
        <v>210</v>
      </c>
      <c r="C221" s="168" t="s">
        <v>41</v>
      </c>
      <c r="D221" s="153" t="s">
        <v>1361</v>
      </c>
      <c r="E221" s="153" t="s">
        <v>473</v>
      </c>
      <c r="F221" s="153" t="s">
        <v>474</v>
      </c>
      <c r="G221" s="154">
        <v>75000</v>
      </c>
      <c r="H221" s="153" t="s">
        <v>344</v>
      </c>
      <c r="I221" s="153" t="s">
        <v>1466</v>
      </c>
    </row>
    <row r="222" spans="2:10" s="46" customFormat="1" ht="51" x14ac:dyDescent="0.2">
      <c r="B222" s="142">
        <f t="shared" si="3"/>
        <v>211</v>
      </c>
      <c r="C222" s="168" t="s">
        <v>41</v>
      </c>
      <c r="D222" s="153" t="s">
        <v>1362</v>
      </c>
      <c r="E222" s="153" t="s">
        <v>491</v>
      </c>
      <c r="F222" s="153" t="s">
        <v>492</v>
      </c>
      <c r="G222" s="154">
        <v>35000</v>
      </c>
      <c r="H222" s="153" t="s">
        <v>344</v>
      </c>
      <c r="I222" s="153" t="s">
        <v>1466</v>
      </c>
    </row>
    <row r="223" spans="2:10" s="46" customFormat="1" ht="38.25" x14ac:dyDescent="0.2">
      <c r="B223" s="142">
        <f t="shared" si="3"/>
        <v>212</v>
      </c>
      <c r="C223" s="168" t="s">
        <v>41</v>
      </c>
      <c r="D223" s="153" t="s">
        <v>1450</v>
      </c>
      <c r="E223" s="153" t="s">
        <v>510</v>
      </c>
      <c r="F223" s="153" t="s">
        <v>511</v>
      </c>
      <c r="G223" s="154">
        <v>150000</v>
      </c>
      <c r="H223" s="153" t="s">
        <v>344</v>
      </c>
      <c r="I223" s="153" t="s">
        <v>1466</v>
      </c>
    </row>
    <row r="224" spans="2:10" s="46" customFormat="1" ht="51" x14ac:dyDescent="0.2">
      <c r="B224" s="142">
        <f t="shared" si="3"/>
        <v>213</v>
      </c>
      <c r="C224" s="168" t="s">
        <v>41</v>
      </c>
      <c r="D224" s="153" t="s">
        <v>861</v>
      </c>
      <c r="E224" s="153" t="s">
        <v>514</v>
      </c>
      <c r="F224" s="153" t="s">
        <v>515</v>
      </c>
      <c r="G224" s="154">
        <v>200000</v>
      </c>
      <c r="H224" s="153" t="s">
        <v>344</v>
      </c>
      <c r="I224" s="153" t="s">
        <v>1466</v>
      </c>
    </row>
    <row r="225" spans="2:10" s="46" customFormat="1" ht="63.75" x14ac:dyDescent="0.2">
      <c r="B225" s="142">
        <f t="shared" si="3"/>
        <v>214</v>
      </c>
      <c r="C225" s="168" t="s">
        <v>41</v>
      </c>
      <c r="D225" s="153" t="s">
        <v>1451</v>
      </c>
      <c r="E225" s="153" t="s">
        <v>517</v>
      </c>
      <c r="F225" s="153" t="s">
        <v>518</v>
      </c>
      <c r="G225" s="154">
        <v>105000</v>
      </c>
      <c r="H225" s="153" t="s">
        <v>344</v>
      </c>
      <c r="I225" s="153" t="s">
        <v>1466</v>
      </c>
    </row>
    <row r="226" spans="2:10" s="46" customFormat="1" ht="63.75" x14ac:dyDescent="0.2">
      <c r="B226" s="142">
        <f t="shared" si="3"/>
        <v>215</v>
      </c>
      <c r="C226" s="168" t="s">
        <v>41</v>
      </c>
      <c r="D226" s="153" t="s">
        <v>862</v>
      </c>
      <c r="E226" s="153" t="s">
        <v>523</v>
      </c>
      <c r="F226" s="153" t="s">
        <v>524</v>
      </c>
      <c r="G226" s="154">
        <v>87000</v>
      </c>
      <c r="H226" s="153" t="s">
        <v>344</v>
      </c>
      <c r="I226" s="153" t="s">
        <v>1466</v>
      </c>
    </row>
    <row r="227" spans="2:10" s="46" customFormat="1" ht="25.5" x14ac:dyDescent="0.2">
      <c r="B227" s="142">
        <f t="shared" si="3"/>
        <v>216</v>
      </c>
      <c r="C227" s="168" t="s">
        <v>41</v>
      </c>
      <c r="D227" s="153" t="s">
        <v>863</v>
      </c>
      <c r="E227" s="153" t="s">
        <v>527</v>
      </c>
      <c r="F227" s="153" t="s">
        <v>920</v>
      </c>
      <c r="G227" s="154">
        <v>40000</v>
      </c>
      <c r="H227" s="153" t="s">
        <v>344</v>
      </c>
      <c r="I227" s="153" t="s">
        <v>1466</v>
      </c>
    </row>
    <row r="228" spans="2:10" s="46" customFormat="1" ht="38.25" x14ac:dyDescent="0.2">
      <c r="B228" s="142">
        <f t="shared" si="3"/>
        <v>217</v>
      </c>
      <c r="C228" s="168" t="s">
        <v>41</v>
      </c>
      <c r="D228" s="153" t="s">
        <v>1363</v>
      </c>
      <c r="E228" s="153" t="s">
        <v>528</v>
      </c>
      <c r="F228" s="153" t="s">
        <v>529</v>
      </c>
      <c r="G228" s="154">
        <v>170000</v>
      </c>
      <c r="H228" s="153" t="s">
        <v>344</v>
      </c>
      <c r="I228" s="153" t="s">
        <v>1466</v>
      </c>
    </row>
    <row r="229" spans="2:10" s="46" customFormat="1" ht="25.5" x14ac:dyDescent="0.2">
      <c r="B229" s="142">
        <f t="shared" si="3"/>
        <v>218</v>
      </c>
      <c r="C229" s="168" t="s">
        <v>41</v>
      </c>
      <c r="D229" s="153" t="s">
        <v>1449</v>
      </c>
      <c r="E229" s="153" t="s">
        <v>362</v>
      </c>
      <c r="F229" s="153" t="s">
        <v>363</v>
      </c>
      <c r="G229" s="154">
        <v>250000</v>
      </c>
      <c r="H229" s="153" t="s">
        <v>344</v>
      </c>
      <c r="I229" s="153" t="s">
        <v>1466</v>
      </c>
    </row>
    <row r="230" spans="2:10" s="46" customFormat="1" ht="51" x14ac:dyDescent="0.2">
      <c r="B230" s="142">
        <f t="shared" si="3"/>
        <v>219</v>
      </c>
      <c r="C230" s="168" t="s">
        <v>41</v>
      </c>
      <c r="D230" s="153" t="s">
        <v>865</v>
      </c>
      <c r="E230" s="153" t="s">
        <v>1492</v>
      </c>
      <c r="F230" s="153" t="s">
        <v>540</v>
      </c>
      <c r="G230" s="154">
        <v>25000</v>
      </c>
      <c r="H230" s="153" t="s">
        <v>344</v>
      </c>
      <c r="I230" s="153" t="s">
        <v>1466</v>
      </c>
    </row>
    <row r="231" spans="2:10" s="46" customFormat="1" ht="38.25" x14ac:dyDescent="0.2">
      <c r="B231" s="142">
        <f t="shared" si="3"/>
        <v>220</v>
      </c>
      <c r="C231" s="168" t="s">
        <v>41</v>
      </c>
      <c r="D231" s="153" t="s">
        <v>870</v>
      </c>
      <c r="E231" s="153" t="s">
        <v>557</v>
      </c>
      <c r="F231" s="153" t="s">
        <v>558</v>
      </c>
      <c r="G231" s="154">
        <v>255000</v>
      </c>
      <c r="H231" s="153" t="s">
        <v>344</v>
      </c>
      <c r="I231" s="153" t="s">
        <v>1466</v>
      </c>
    </row>
    <row r="232" spans="2:10" s="46" customFormat="1" ht="63.75" x14ac:dyDescent="0.2">
      <c r="B232" s="142">
        <f t="shared" si="3"/>
        <v>221</v>
      </c>
      <c r="C232" s="168" t="s">
        <v>41</v>
      </c>
      <c r="D232" s="153" t="s">
        <v>871</v>
      </c>
      <c r="E232" s="153" t="s">
        <v>559</v>
      </c>
      <c r="F232" s="153" t="s">
        <v>560</v>
      </c>
      <c r="G232" s="154">
        <v>50000</v>
      </c>
      <c r="H232" s="153" t="s">
        <v>344</v>
      </c>
      <c r="I232" s="153" t="s">
        <v>1466</v>
      </c>
    </row>
    <row r="233" spans="2:10" s="46" customFormat="1" ht="25.5" x14ac:dyDescent="0.2">
      <c r="B233" s="142">
        <f t="shared" si="3"/>
        <v>222</v>
      </c>
      <c r="C233" s="168" t="s">
        <v>41</v>
      </c>
      <c r="D233" s="153" t="s">
        <v>899</v>
      </c>
      <c r="E233" s="153" t="s">
        <v>731</v>
      </c>
      <c r="F233" s="153" t="s">
        <v>732</v>
      </c>
      <c r="G233" s="154">
        <v>32000</v>
      </c>
      <c r="H233" s="153" t="s">
        <v>344</v>
      </c>
      <c r="I233" s="153" t="s">
        <v>1466</v>
      </c>
    </row>
    <row r="234" spans="2:10" s="46" customFormat="1" ht="25.5" x14ac:dyDescent="0.2">
      <c r="B234" s="142">
        <f t="shared" si="3"/>
        <v>223</v>
      </c>
      <c r="C234" s="168" t="s">
        <v>41</v>
      </c>
      <c r="D234" s="156" t="s">
        <v>1163</v>
      </c>
      <c r="E234" s="162"/>
      <c r="F234" s="155"/>
      <c r="G234" s="157">
        <v>200000</v>
      </c>
      <c r="H234" s="169" t="s">
        <v>344</v>
      </c>
      <c r="I234" s="155" t="s">
        <v>1468</v>
      </c>
    </row>
    <row r="235" spans="2:10" s="46" customFormat="1" ht="25.5" x14ac:dyDescent="0.2">
      <c r="B235" s="142">
        <f t="shared" si="3"/>
        <v>224</v>
      </c>
      <c r="C235" s="168" t="s">
        <v>41</v>
      </c>
      <c r="D235" s="156" t="s">
        <v>1164</v>
      </c>
      <c r="E235" s="156" t="s">
        <v>974</v>
      </c>
      <c r="F235" s="155"/>
      <c r="G235" s="157">
        <v>100000</v>
      </c>
      <c r="H235" s="169" t="s">
        <v>344</v>
      </c>
      <c r="I235" s="155" t="s">
        <v>1468</v>
      </c>
    </row>
    <row r="236" spans="2:10" s="46" customFormat="1" ht="26.25" thickBot="1" x14ac:dyDescent="0.25">
      <c r="B236" s="142">
        <f t="shared" si="3"/>
        <v>225</v>
      </c>
      <c r="C236" s="168" t="s">
        <v>41</v>
      </c>
      <c r="D236" s="172" t="s">
        <v>1208</v>
      </c>
      <c r="E236" s="172" t="s">
        <v>1081</v>
      </c>
      <c r="F236" s="172" t="s">
        <v>1082</v>
      </c>
      <c r="G236" s="173">
        <v>35000</v>
      </c>
      <c r="H236" s="174" t="s">
        <v>344</v>
      </c>
      <c r="I236" s="172" t="s">
        <v>1467</v>
      </c>
    </row>
    <row r="237" spans="2:10" s="46" customFormat="1" ht="27" thickTop="1" thickBot="1" x14ac:dyDescent="0.25">
      <c r="B237" s="142">
        <f t="shared" si="3"/>
        <v>226</v>
      </c>
      <c r="C237" s="168" t="s">
        <v>41</v>
      </c>
      <c r="D237" s="172" t="s">
        <v>1281</v>
      </c>
      <c r="E237" s="172" t="s">
        <v>1121</v>
      </c>
      <c r="F237" s="172" t="s">
        <v>1122</v>
      </c>
      <c r="G237" s="173">
        <v>180000</v>
      </c>
      <c r="H237" s="174" t="s">
        <v>344</v>
      </c>
      <c r="I237" s="171" t="s">
        <v>1467</v>
      </c>
      <c r="J237" s="184">
        <f>SUM(G214:G237)</f>
        <v>2414000</v>
      </c>
    </row>
    <row r="238" spans="2:10" s="46" customFormat="1" ht="39" thickTop="1" x14ac:dyDescent="0.2">
      <c r="B238" s="142">
        <f t="shared" si="3"/>
        <v>227</v>
      </c>
      <c r="C238" s="168" t="s">
        <v>41</v>
      </c>
      <c r="D238" s="153" t="s">
        <v>894</v>
      </c>
      <c r="E238" s="153" t="s">
        <v>700</v>
      </c>
      <c r="F238" s="153" t="s">
        <v>701</v>
      </c>
      <c r="G238" s="154">
        <v>190000</v>
      </c>
      <c r="H238" s="153" t="s">
        <v>357</v>
      </c>
      <c r="I238" s="153" t="s">
        <v>1466</v>
      </c>
    </row>
    <row r="239" spans="2:10" s="46" customFormat="1" ht="76.5" x14ac:dyDescent="0.2">
      <c r="B239" s="142">
        <f t="shared" si="3"/>
        <v>228</v>
      </c>
      <c r="C239" s="168" t="s">
        <v>41</v>
      </c>
      <c r="D239" s="153" t="s">
        <v>1364</v>
      </c>
      <c r="E239" s="153" t="s">
        <v>1493</v>
      </c>
      <c r="F239" s="153" t="s">
        <v>490</v>
      </c>
      <c r="G239" s="154">
        <v>300000</v>
      </c>
      <c r="H239" s="153" t="s">
        <v>357</v>
      </c>
      <c r="I239" s="153" t="s">
        <v>1466</v>
      </c>
    </row>
    <row r="240" spans="2:10" s="46" customFormat="1" ht="38.25" x14ac:dyDescent="0.2">
      <c r="B240" s="142">
        <f t="shared" si="3"/>
        <v>229</v>
      </c>
      <c r="C240" s="168" t="s">
        <v>41</v>
      </c>
      <c r="D240" s="153" t="s">
        <v>873</v>
      </c>
      <c r="E240" s="153" t="s">
        <v>565</v>
      </c>
      <c r="F240" s="153" t="s">
        <v>566</v>
      </c>
      <c r="G240" s="154">
        <v>125000</v>
      </c>
      <c r="H240" s="153" t="s">
        <v>357</v>
      </c>
      <c r="I240" s="153" t="s">
        <v>1466</v>
      </c>
    </row>
    <row r="241" spans="2:10" s="46" customFormat="1" ht="25.5" x14ac:dyDescent="0.2">
      <c r="B241" s="142">
        <f t="shared" si="3"/>
        <v>230</v>
      </c>
      <c r="C241" s="168" t="s">
        <v>41</v>
      </c>
      <c r="D241" s="153" t="s">
        <v>1365</v>
      </c>
      <c r="E241" s="153" t="s">
        <v>640</v>
      </c>
      <c r="F241" s="153" t="s">
        <v>641</v>
      </c>
      <c r="G241" s="154">
        <v>30000</v>
      </c>
      <c r="H241" s="153" t="s">
        <v>357</v>
      </c>
      <c r="I241" s="153" t="s">
        <v>1466</v>
      </c>
    </row>
    <row r="242" spans="2:10" s="46" customFormat="1" ht="25.5" x14ac:dyDescent="0.2">
      <c r="B242" s="142">
        <f t="shared" si="3"/>
        <v>231</v>
      </c>
      <c r="C242" s="168" t="s">
        <v>41</v>
      </c>
      <c r="D242" s="153" t="s">
        <v>890</v>
      </c>
      <c r="E242" s="153" t="s">
        <v>658</v>
      </c>
      <c r="F242" s="153" t="s">
        <v>659</v>
      </c>
      <c r="G242" s="154">
        <v>170000</v>
      </c>
      <c r="H242" s="153" t="s">
        <v>357</v>
      </c>
      <c r="I242" s="153" t="s">
        <v>1466</v>
      </c>
    </row>
    <row r="243" spans="2:10" s="46" customFormat="1" ht="25.5" x14ac:dyDescent="0.2">
      <c r="B243" s="142">
        <f t="shared" si="3"/>
        <v>232</v>
      </c>
      <c r="C243" s="168" t="s">
        <v>41</v>
      </c>
      <c r="D243" s="153" t="s">
        <v>891</v>
      </c>
      <c r="E243" s="153" t="s">
        <v>663</v>
      </c>
      <c r="F243" s="153" t="s">
        <v>664</v>
      </c>
      <c r="G243" s="154">
        <v>30000</v>
      </c>
      <c r="H243" s="153" t="s">
        <v>357</v>
      </c>
      <c r="I243" s="153" t="s">
        <v>1466</v>
      </c>
    </row>
    <row r="244" spans="2:10" s="46" customFormat="1" ht="25.5" x14ac:dyDescent="0.2">
      <c r="B244" s="142">
        <f t="shared" si="3"/>
        <v>233</v>
      </c>
      <c r="C244" s="168" t="s">
        <v>41</v>
      </c>
      <c r="D244" s="153" t="s">
        <v>892</v>
      </c>
      <c r="E244" s="153" t="s">
        <v>669</v>
      </c>
      <c r="F244" s="153" t="s">
        <v>670</v>
      </c>
      <c r="G244" s="154">
        <v>250000</v>
      </c>
      <c r="H244" s="153" t="s">
        <v>357</v>
      </c>
      <c r="I244" s="153" t="s">
        <v>1466</v>
      </c>
    </row>
    <row r="245" spans="2:10" s="46" customFormat="1" ht="38.25" x14ac:dyDescent="0.2">
      <c r="B245" s="142">
        <f t="shared" si="3"/>
        <v>234</v>
      </c>
      <c r="C245" s="168" t="s">
        <v>41</v>
      </c>
      <c r="D245" s="153" t="s">
        <v>893</v>
      </c>
      <c r="E245" s="153" t="s">
        <v>677</v>
      </c>
      <c r="F245" s="153" t="s">
        <v>678</v>
      </c>
      <c r="G245" s="154">
        <v>270000</v>
      </c>
      <c r="H245" s="153" t="s">
        <v>357</v>
      </c>
      <c r="I245" s="153" t="s">
        <v>1466</v>
      </c>
    </row>
    <row r="246" spans="2:10" s="46" customFormat="1" ht="38.25" x14ac:dyDescent="0.2">
      <c r="B246" s="142">
        <f t="shared" si="3"/>
        <v>235</v>
      </c>
      <c r="C246" s="168" t="s">
        <v>41</v>
      </c>
      <c r="D246" s="153" t="s">
        <v>898</v>
      </c>
      <c r="E246" s="153" t="s">
        <v>729</v>
      </c>
      <c r="F246" s="153" t="s">
        <v>730</v>
      </c>
      <c r="G246" s="154">
        <v>140000</v>
      </c>
      <c r="H246" s="153" t="s">
        <v>357</v>
      </c>
      <c r="I246" s="153" t="s">
        <v>1466</v>
      </c>
    </row>
    <row r="247" spans="2:10" s="46" customFormat="1" ht="51" x14ac:dyDescent="0.2">
      <c r="B247" s="142">
        <f t="shared" si="3"/>
        <v>236</v>
      </c>
      <c r="C247" s="168" t="s">
        <v>41</v>
      </c>
      <c r="D247" s="153" t="s">
        <v>884</v>
      </c>
      <c r="E247" s="153" t="s">
        <v>621</v>
      </c>
      <c r="F247" s="153" t="s">
        <v>622</v>
      </c>
      <c r="G247" s="154">
        <v>116000</v>
      </c>
      <c r="H247" s="153" t="s">
        <v>357</v>
      </c>
      <c r="I247" s="153" t="s">
        <v>1466</v>
      </c>
    </row>
    <row r="248" spans="2:10" s="46" customFormat="1" ht="38.25" x14ac:dyDescent="0.2">
      <c r="B248" s="142">
        <f t="shared" si="3"/>
        <v>237</v>
      </c>
      <c r="C248" s="168" t="s">
        <v>41</v>
      </c>
      <c r="D248" s="153" t="s">
        <v>1366</v>
      </c>
      <c r="E248" s="153" t="s">
        <v>667</v>
      </c>
      <c r="F248" s="153" t="s">
        <v>668</v>
      </c>
      <c r="G248" s="154">
        <v>275000</v>
      </c>
      <c r="H248" s="153" t="s">
        <v>357</v>
      </c>
      <c r="I248" s="153" t="s">
        <v>1466</v>
      </c>
    </row>
    <row r="249" spans="2:10" s="46" customFormat="1" ht="38.25" x14ac:dyDescent="0.2">
      <c r="B249" s="142">
        <f t="shared" si="3"/>
        <v>238</v>
      </c>
      <c r="C249" s="168" t="s">
        <v>41</v>
      </c>
      <c r="D249" s="153" t="s">
        <v>1367</v>
      </c>
      <c r="E249" s="153" t="s">
        <v>695</v>
      </c>
      <c r="F249" s="153" t="s">
        <v>696</v>
      </c>
      <c r="G249" s="154">
        <v>17000</v>
      </c>
      <c r="H249" s="153" t="s">
        <v>357</v>
      </c>
      <c r="I249" s="153" t="s">
        <v>1466</v>
      </c>
    </row>
    <row r="250" spans="2:10" s="46" customFormat="1" ht="25.5" x14ac:dyDescent="0.2">
      <c r="B250" s="142">
        <f t="shared" si="3"/>
        <v>239</v>
      </c>
      <c r="C250" s="168" t="s">
        <v>41</v>
      </c>
      <c r="D250" s="153" t="s">
        <v>1368</v>
      </c>
      <c r="E250" s="153" t="s">
        <v>811</v>
      </c>
      <c r="F250" s="153" t="s">
        <v>812</v>
      </c>
      <c r="G250" s="154">
        <v>196500</v>
      </c>
      <c r="H250" s="153" t="s">
        <v>357</v>
      </c>
      <c r="I250" s="153" t="s">
        <v>1466</v>
      </c>
    </row>
    <row r="251" spans="2:10" s="46" customFormat="1" ht="25.5" x14ac:dyDescent="0.2">
      <c r="B251" s="142">
        <f t="shared" si="3"/>
        <v>240</v>
      </c>
      <c r="C251" s="168" t="s">
        <v>41</v>
      </c>
      <c r="D251" s="153" t="s">
        <v>1369</v>
      </c>
      <c r="E251" s="153" t="s">
        <v>822</v>
      </c>
      <c r="F251" s="153" t="s">
        <v>823</v>
      </c>
      <c r="G251" s="154">
        <v>196500</v>
      </c>
      <c r="H251" s="153" t="s">
        <v>357</v>
      </c>
      <c r="I251" s="153" t="s">
        <v>1466</v>
      </c>
    </row>
    <row r="252" spans="2:10" s="46" customFormat="1" ht="25.5" x14ac:dyDescent="0.2">
      <c r="B252" s="142">
        <f t="shared" si="3"/>
        <v>241</v>
      </c>
      <c r="C252" s="168" t="s">
        <v>41</v>
      </c>
      <c r="D252" s="153" t="s">
        <v>1370</v>
      </c>
      <c r="E252" s="153" t="s">
        <v>747</v>
      </c>
      <c r="F252" s="153" t="s">
        <v>748</v>
      </c>
      <c r="G252" s="154">
        <v>196500</v>
      </c>
      <c r="H252" s="153" t="s">
        <v>357</v>
      </c>
      <c r="I252" s="153" t="s">
        <v>1466</v>
      </c>
    </row>
    <row r="253" spans="2:10" s="46" customFormat="1" ht="25.5" x14ac:dyDescent="0.2">
      <c r="B253" s="142">
        <f t="shared" si="3"/>
        <v>242</v>
      </c>
      <c r="C253" s="168" t="s">
        <v>41</v>
      </c>
      <c r="D253" s="153" t="s">
        <v>1371</v>
      </c>
      <c r="E253" s="153" t="s">
        <v>638</v>
      </c>
      <c r="F253" s="153" t="s">
        <v>697</v>
      </c>
      <c r="G253" s="154">
        <v>220000</v>
      </c>
      <c r="H253" s="153" t="s">
        <v>357</v>
      </c>
      <c r="I253" s="153" t="s">
        <v>1466</v>
      </c>
    </row>
    <row r="254" spans="2:10" s="46" customFormat="1" ht="25.5" x14ac:dyDescent="0.2">
      <c r="B254" s="142">
        <f t="shared" si="3"/>
        <v>243</v>
      </c>
      <c r="C254" s="168" t="s">
        <v>41</v>
      </c>
      <c r="D254" s="153" t="s">
        <v>1372</v>
      </c>
      <c r="E254" s="153" t="s">
        <v>1494</v>
      </c>
      <c r="F254" s="153" t="s">
        <v>586</v>
      </c>
      <c r="G254" s="154">
        <v>115000</v>
      </c>
      <c r="H254" s="153" t="s">
        <v>357</v>
      </c>
      <c r="I254" s="153" t="s">
        <v>1466</v>
      </c>
      <c r="J254" s="183"/>
    </row>
    <row r="255" spans="2:10" s="46" customFormat="1" ht="25.5" x14ac:dyDescent="0.2">
      <c r="B255" s="142">
        <f t="shared" si="3"/>
        <v>244</v>
      </c>
      <c r="C255" s="168" t="s">
        <v>41</v>
      </c>
      <c r="D255" s="155" t="s">
        <v>1170</v>
      </c>
      <c r="E255" s="155" t="s">
        <v>990</v>
      </c>
      <c r="F255" s="155"/>
      <c r="G255" s="157">
        <v>240000</v>
      </c>
      <c r="H255" s="169" t="s">
        <v>357</v>
      </c>
      <c r="I255" s="155" t="s">
        <v>1468</v>
      </c>
    </row>
    <row r="256" spans="2:10" s="46" customFormat="1" ht="25.5" x14ac:dyDescent="0.2">
      <c r="B256" s="142">
        <f t="shared" si="3"/>
        <v>245</v>
      </c>
      <c r="C256" s="168" t="s">
        <v>41</v>
      </c>
      <c r="D256" s="155" t="s">
        <v>1171</v>
      </c>
      <c r="E256" s="155" t="s">
        <v>991</v>
      </c>
      <c r="F256" s="155"/>
      <c r="G256" s="157">
        <v>40000</v>
      </c>
      <c r="H256" s="169" t="s">
        <v>357</v>
      </c>
      <c r="I256" s="155" t="s">
        <v>1468</v>
      </c>
    </row>
    <row r="257" spans="2:10" s="46" customFormat="1" ht="25.5" x14ac:dyDescent="0.2">
      <c r="B257" s="142">
        <f t="shared" si="3"/>
        <v>246</v>
      </c>
      <c r="C257" s="168" t="s">
        <v>41</v>
      </c>
      <c r="D257" s="155" t="s">
        <v>1172</v>
      </c>
      <c r="E257" s="155" t="s">
        <v>992</v>
      </c>
      <c r="F257" s="155"/>
      <c r="G257" s="157">
        <v>150000</v>
      </c>
      <c r="H257" s="169" t="s">
        <v>357</v>
      </c>
      <c r="I257" s="155" t="s">
        <v>1468</v>
      </c>
    </row>
    <row r="258" spans="2:10" s="46" customFormat="1" ht="25.5" x14ac:dyDescent="0.2">
      <c r="B258" s="142">
        <f t="shared" si="3"/>
        <v>247</v>
      </c>
      <c r="C258" s="168" t="s">
        <v>41</v>
      </c>
      <c r="D258" s="155" t="s">
        <v>1241</v>
      </c>
      <c r="E258" s="155" t="s">
        <v>993</v>
      </c>
      <c r="F258" s="155"/>
      <c r="G258" s="157">
        <v>12000</v>
      </c>
      <c r="H258" s="169" t="s">
        <v>357</v>
      </c>
      <c r="I258" s="155" t="s">
        <v>1468</v>
      </c>
    </row>
    <row r="259" spans="2:10" s="46" customFormat="1" ht="25.5" x14ac:dyDescent="0.2">
      <c r="B259" s="142">
        <f t="shared" si="3"/>
        <v>248</v>
      </c>
      <c r="C259" s="168" t="s">
        <v>41</v>
      </c>
      <c r="D259" s="155" t="s">
        <v>1242</v>
      </c>
      <c r="E259" s="155" t="s">
        <v>994</v>
      </c>
      <c r="F259" s="155"/>
      <c r="G259" s="157">
        <v>12000</v>
      </c>
      <c r="H259" s="169" t="s">
        <v>357</v>
      </c>
      <c r="I259" s="155" t="s">
        <v>1468</v>
      </c>
    </row>
    <row r="260" spans="2:10" s="46" customFormat="1" ht="25.5" x14ac:dyDescent="0.2">
      <c r="B260" s="142">
        <f t="shared" si="3"/>
        <v>249</v>
      </c>
      <c r="C260" s="168" t="s">
        <v>41</v>
      </c>
      <c r="D260" s="155" t="s">
        <v>1173</v>
      </c>
      <c r="E260" s="155" t="s">
        <v>995</v>
      </c>
      <c r="F260" s="155"/>
      <c r="G260" s="157">
        <v>120000</v>
      </c>
      <c r="H260" s="169" t="s">
        <v>357</v>
      </c>
      <c r="I260" s="155" t="s">
        <v>1468</v>
      </c>
    </row>
    <row r="261" spans="2:10" s="46" customFormat="1" ht="25.5" x14ac:dyDescent="0.2">
      <c r="B261" s="142">
        <f t="shared" si="3"/>
        <v>250</v>
      </c>
      <c r="C261" s="168" t="s">
        <v>41</v>
      </c>
      <c r="D261" s="156" t="s">
        <v>1174</v>
      </c>
      <c r="E261" s="162" t="s">
        <v>996</v>
      </c>
      <c r="F261" s="155"/>
      <c r="G261" s="157">
        <v>180000</v>
      </c>
      <c r="H261" s="169" t="s">
        <v>357</v>
      </c>
      <c r="I261" s="155" t="s">
        <v>1468</v>
      </c>
    </row>
    <row r="262" spans="2:10" s="46" customFormat="1" ht="26.25" thickBot="1" x14ac:dyDescent="0.25">
      <c r="B262" s="142">
        <f t="shared" si="3"/>
        <v>251</v>
      </c>
      <c r="C262" s="168" t="s">
        <v>41</v>
      </c>
      <c r="D262" s="156" t="s">
        <v>1175</v>
      </c>
      <c r="E262" s="162" t="s">
        <v>997</v>
      </c>
      <c r="F262" s="155"/>
      <c r="G262" s="157">
        <v>146000</v>
      </c>
      <c r="H262" s="169" t="s">
        <v>357</v>
      </c>
      <c r="I262" s="155" t="s">
        <v>1468</v>
      </c>
    </row>
    <row r="263" spans="2:10" s="46" customFormat="1" ht="27" thickTop="1" thickBot="1" x14ac:dyDescent="0.25">
      <c r="B263" s="142">
        <f t="shared" si="3"/>
        <v>252</v>
      </c>
      <c r="C263" s="168" t="s">
        <v>41</v>
      </c>
      <c r="D263" s="172" t="s">
        <v>1183</v>
      </c>
      <c r="E263" s="172" t="s">
        <v>1014</v>
      </c>
      <c r="F263" s="172" t="s">
        <v>1015</v>
      </c>
      <c r="G263" s="173">
        <v>100000</v>
      </c>
      <c r="H263" s="174" t="s">
        <v>357</v>
      </c>
      <c r="I263" s="171" t="s">
        <v>1467</v>
      </c>
      <c r="J263" s="184">
        <f>SUM(G238:G263)</f>
        <v>3837500</v>
      </c>
    </row>
    <row r="264" spans="2:10" s="46" customFormat="1" ht="26.25" thickTop="1" x14ac:dyDescent="0.2">
      <c r="B264" s="142">
        <f t="shared" si="3"/>
        <v>253</v>
      </c>
      <c r="C264" s="168" t="s">
        <v>41</v>
      </c>
      <c r="D264" s="153" t="s">
        <v>1373</v>
      </c>
      <c r="E264" s="153" t="s">
        <v>802</v>
      </c>
      <c r="F264" s="153" t="s">
        <v>803</v>
      </c>
      <c r="G264" s="154">
        <v>431500</v>
      </c>
      <c r="H264" s="153" t="s">
        <v>358</v>
      </c>
      <c r="I264" s="153" t="s">
        <v>1466</v>
      </c>
    </row>
    <row r="265" spans="2:10" s="46" customFormat="1" ht="25.5" x14ac:dyDescent="0.2">
      <c r="B265" s="142">
        <f t="shared" si="3"/>
        <v>254</v>
      </c>
      <c r="C265" s="168" t="s">
        <v>41</v>
      </c>
      <c r="D265" s="153" t="s">
        <v>1374</v>
      </c>
      <c r="E265" s="153" t="s">
        <v>798</v>
      </c>
      <c r="F265" s="153" t="s">
        <v>799</v>
      </c>
      <c r="G265" s="154">
        <v>120000</v>
      </c>
      <c r="H265" s="153" t="s">
        <v>358</v>
      </c>
      <c r="I265" s="153" t="s">
        <v>1466</v>
      </c>
    </row>
    <row r="266" spans="2:10" s="46" customFormat="1" ht="25.5" x14ac:dyDescent="0.2">
      <c r="B266" s="142">
        <f t="shared" si="3"/>
        <v>255</v>
      </c>
      <c r="C266" s="168" t="s">
        <v>41</v>
      </c>
      <c r="D266" s="153" t="s">
        <v>1375</v>
      </c>
      <c r="E266" s="153" t="s">
        <v>828</v>
      </c>
      <c r="F266" s="153" t="s">
        <v>829</v>
      </c>
      <c r="G266" s="154">
        <v>196500</v>
      </c>
      <c r="H266" s="153" t="s">
        <v>358</v>
      </c>
      <c r="I266" s="153" t="s">
        <v>1466</v>
      </c>
    </row>
    <row r="267" spans="2:10" s="46" customFormat="1" ht="25.5" x14ac:dyDescent="0.2">
      <c r="B267" s="142">
        <f t="shared" si="3"/>
        <v>256</v>
      </c>
      <c r="C267" s="168" t="s">
        <v>41</v>
      </c>
      <c r="D267" s="153" t="s">
        <v>1376</v>
      </c>
      <c r="E267" s="153" t="s">
        <v>830</v>
      </c>
      <c r="F267" s="153" t="s">
        <v>831</v>
      </c>
      <c r="G267" s="154">
        <v>196500</v>
      </c>
      <c r="H267" s="153" t="s">
        <v>358</v>
      </c>
      <c r="I267" s="153" t="s">
        <v>1466</v>
      </c>
    </row>
    <row r="268" spans="2:10" s="46" customFormat="1" ht="25.5" x14ac:dyDescent="0.2">
      <c r="B268" s="142">
        <f t="shared" si="3"/>
        <v>257</v>
      </c>
      <c r="C268" s="168" t="s">
        <v>41</v>
      </c>
      <c r="D268" s="153" t="s">
        <v>1377</v>
      </c>
      <c r="E268" s="153" t="s">
        <v>771</v>
      </c>
      <c r="F268" s="153" t="s">
        <v>772</v>
      </c>
      <c r="G268" s="154">
        <v>286500</v>
      </c>
      <c r="H268" s="153" t="s">
        <v>358</v>
      </c>
      <c r="I268" s="153" t="s">
        <v>1466</v>
      </c>
    </row>
    <row r="269" spans="2:10" s="46" customFormat="1" ht="25.5" x14ac:dyDescent="0.2">
      <c r="B269" s="142">
        <f t="shared" ref="B269:B332" si="4">B268+1</f>
        <v>258</v>
      </c>
      <c r="C269" s="168" t="s">
        <v>41</v>
      </c>
      <c r="D269" s="153" t="s">
        <v>1448</v>
      </c>
      <c r="E269" s="153" t="s">
        <v>1495</v>
      </c>
      <c r="F269" s="153" t="s">
        <v>620</v>
      </c>
      <c r="G269" s="154">
        <v>120000</v>
      </c>
      <c r="H269" s="153" t="s">
        <v>358</v>
      </c>
      <c r="I269" s="153" t="s">
        <v>1466</v>
      </c>
    </row>
    <row r="270" spans="2:10" s="46" customFormat="1" ht="12.75" x14ac:dyDescent="0.2">
      <c r="B270" s="142">
        <f t="shared" si="4"/>
        <v>259</v>
      </c>
      <c r="C270" s="168" t="s">
        <v>41</v>
      </c>
      <c r="D270" s="153" t="s">
        <v>886</v>
      </c>
      <c r="E270" s="153" t="s">
        <v>633</v>
      </c>
      <c r="F270" s="153" t="s">
        <v>634</v>
      </c>
      <c r="G270" s="154">
        <v>100000</v>
      </c>
      <c r="H270" s="153" t="s">
        <v>358</v>
      </c>
      <c r="I270" s="153" t="s">
        <v>1466</v>
      </c>
    </row>
    <row r="271" spans="2:10" s="46" customFormat="1" ht="25.5" x14ac:dyDescent="0.2">
      <c r="B271" s="142">
        <f t="shared" si="4"/>
        <v>260</v>
      </c>
      <c r="C271" s="168" t="s">
        <v>41</v>
      </c>
      <c r="D271" s="153" t="s">
        <v>912</v>
      </c>
      <c r="E271" s="153" t="s">
        <v>719</v>
      </c>
      <c r="F271" s="153" t="s">
        <v>720</v>
      </c>
      <c r="G271" s="154">
        <v>275000</v>
      </c>
      <c r="H271" s="153" t="s">
        <v>358</v>
      </c>
      <c r="I271" s="153" t="s">
        <v>1466</v>
      </c>
    </row>
    <row r="272" spans="2:10" s="46" customFormat="1" ht="12.75" x14ac:dyDescent="0.2">
      <c r="B272" s="142">
        <f t="shared" si="4"/>
        <v>261</v>
      </c>
      <c r="C272" s="168" t="s">
        <v>41</v>
      </c>
      <c r="D272" s="153" t="s">
        <v>859</v>
      </c>
      <c r="E272" s="153" t="s">
        <v>502</v>
      </c>
      <c r="F272" s="153" t="s">
        <v>503</v>
      </c>
      <c r="G272" s="154">
        <v>85000</v>
      </c>
      <c r="H272" s="153" t="s">
        <v>358</v>
      </c>
      <c r="I272" s="153" t="s">
        <v>1466</v>
      </c>
    </row>
    <row r="273" spans="2:10" s="46" customFormat="1" ht="51" x14ac:dyDescent="0.2">
      <c r="B273" s="142">
        <f t="shared" si="4"/>
        <v>262</v>
      </c>
      <c r="C273" s="168" t="s">
        <v>41</v>
      </c>
      <c r="D273" s="153" t="s">
        <v>874</v>
      </c>
      <c r="E273" s="153" t="s">
        <v>571</v>
      </c>
      <c r="F273" s="153" t="s">
        <v>572</v>
      </c>
      <c r="G273" s="154">
        <v>85000</v>
      </c>
      <c r="H273" s="153" t="s">
        <v>358</v>
      </c>
      <c r="I273" s="153" t="s">
        <v>1466</v>
      </c>
    </row>
    <row r="274" spans="2:10" s="46" customFormat="1" ht="25.5" x14ac:dyDescent="0.2">
      <c r="B274" s="142">
        <f t="shared" si="4"/>
        <v>263</v>
      </c>
      <c r="C274" s="168" t="s">
        <v>41</v>
      </c>
      <c r="D274" s="153" t="s">
        <v>877</v>
      </c>
      <c r="E274" s="153" t="s">
        <v>600</v>
      </c>
      <c r="F274" s="153" t="s">
        <v>601</v>
      </c>
      <c r="G274" s="154">
        <v>125000</v>
      </c>
      <c r="H274" s="153" t="s">
        <v>358</v>
      </c>
      <c r="I274" s="153" t="s">
        <v>1466</v>
      </c>
    </row>
    <row r="275" spans="2:10" s="46" customFormat="1" ht="38.25" x14ac:dyDescent="0.2">
      <c r="B275" s="142">
        <f t="shared" si="4"/>
        <v>264</v>
      </c>
      <c r="C275" s="168" t="s">
        <v>41</v>
      </c>
      <c r="D275" s="153" t="s">
        <v>1378</v>
      </c>
      <c r="E275" s="153" t="s">
        <v>644</v>
      </c>
      <c r="F275" s="153" t="s">
        <v>645</v>
      </c>
      <c r="G275" s="154">
        <v>140000</v>
      </c>
      <c r="H275" s="153" t="s">
        <v>358</v>
      </c>
      <c r="I275" s="153" t="s">
        <v>1466</v>
      </c>
    </row>
    <row r="276" spans="2:10" s="46" customFormat="1" ht="12.75" x14ac:dyDescent="0.2">
      <c r="B276" s="142">
        <f t="shared" si="4"/>
        <v>265</v>
      </c>
      <c r="C276" s="168" t="s">
        <v>41</v>
      </c>
      <c r="D276" s="153" t="s">
        <v>911</v>
      </c>
      <c r="E276" s="153" t="s">
        <v>1496</v>
      </c>
      <c r="F276" s="153" t="s">
        <v>682</v>
      </c>
      <c r="G276" s="154">
        <v>34000</v>
      </c>
      <c r="H276" s="153" t="s">
        <v>358</v>
      </c>
      <c r="I276" s="153" t="s">
        <v>1466</v>
      </c>
    </row>
    <row r="277" spans="2:10" s="46" customFormat="1" ht="25.5" x14ac:dyDescent="0.2">
      <c r="B277" s="142">
        <f t="shared" si="4"/>
        <v>266</v>
      </c>
      <c r="C277" s="168" t="s">
        <v>41</v>
      </c>
      <c r="D277" s="155" t="s">
        <v>1250</v>
      </c>
      <c r="E277" s="155" t="s">
        <v>405</v>
      </c>
      <c r="F277" s="156"/>
      <c r="G277" s="157">
        <v>20250</v>
      </c>
      <c r="H277" s="169" t="s">
        <v>358</v>
      </c>
      <c r="I277" s="155" t="s">
        <v>1468</v>
      </c>
    </row>
    <row r="278" spans="2:10" s="46" customFormat="1" ht="25.5" x14ac:dyDescent="0.2">
      <c r="B278" s="142">
        <f t="shared" si="4"/>
        <v>267</v>
      </c>
      <c r="C278" s="168" t="s">
        <v>41</v>
      </c>
      <c r="D278" s="155" t="s">
        <v>1251</v>
      </c>
      <c r="E278" s="155" t="s">
        <v>406</v>
      </c>
      <c r="F278" s="156"/>
      <c r="G278" s="157">
        <v>18000</v>
      </c>
      <c r="H278" s="169" t="s">
        <v>358</v>
      </c>
      <c r="I278" s="155" t="s">
        <v>1468</v>
      </c>
    </row>
    <row r="279" spans="2:10" s="46" customFormat="1" ht="25.5" x14ac:dyDescent="0.2">
      <c r="B279" s="142">
        <f t="shared" si="4"/>
        <v>268</v>
      </c>
      <c r="C279" s="168" t="s">
        <v>41</v>
      </c>
      <c r="D279" s="155" t="s">
        <v>1252</v>
      </c>
      <c r="E279" s="155" t="s">
        <v>407</v>
      </c>
      <c r="F279" s="158"/>
      <c r="G279" s="157">
        <v>36000</v>
      </c>
      <c r="H279" s="169" t="s">
        <v>358</v>
      </c>
      <c r="I279" s="155" t="s">
        <v>1468</v>
      </c>
    </row>
    <row r="280" spans="2:10" s="46" customFormat="1" ht="89.25" x14ac:dyDescent="0.2">
      <c r="B280" s="142">
        <f t="shared" si="4"/>
        <v>269</v>
      </c>
      <c r="C280" s="168" t="s">
        <v>41</v>
      </c>
      <c r="D280" s="159" t="s">
        <v>1238</v>
      </c>
      <c r="E280" s="159" t="s">
        <v>998</v>
      </c>
      <c r="F280" s="155"/>
      <c r="G280" s="157">
        <v>165000</v>
      </c>
      <c r="H280" s="169" t="s">
        <v>358</v>
      </c>
      <c r="I280" s="155" t="s">
        <v>1468</v>
      </c>
    </row>
    <row r="281" spans="2:10" s="46" customFormat="1" ht="51" x14ac:dyDescent="0.2">
      <c r="B281" s="142">
        <f t="shared" si="4"/>
        <v>270</v>
      </c>
      <c r="C281" s="168" t="s">
        <v>41</v>
      </c>
      <c r="D281" s="155" t="s">
        <v>1240</v>
      </c>
      <c r="E281" s="155" t="s">
        <v>999</v>
      </c>
      <c r="F281" s="155"/>
      <c r="G281" s="157">
        <v>13000</v>
      </c>
      <c r="H281" s="169" t="s">
        <v>358</v>
      </c>
      <c r="I281" s="155" t="s">
        <v>1468</v>
      </c>
    </row>
    <row r="282" spans="2:10" s="46" customFormat="1" ht="51" x14ac:dyDescent="0.2">
      <c r="B282" s="142">
        <f t="shared" si="4"/>
        <v>271</v>
      </c>
      <c r="C282" s="168" t="s">
        <v>41</v>
      </c>
      <c r="D282" s="155" t="s">
        <v>1239</v>
      </c>
      <c r="E282" s="155" t="s">
        <v>1000</v>
      </c>
      <c r="F282" s="155"/>
      <c r="G282" s="157">
        <v>16000</v>
      </c>
      <c r="H282" s="169" t="s">
        <v>358</v>
      </c>
      <c r="I282" s="155" t="s">
        <v>1468</v>
      </c>
    </row>
    <row r="283" spans="2:10" s="46" customFormat="1" ht="25.5" x14ac:dyDescent="0.2">
      <c r="B283" s="142">
        <f t="shared" si="4"/>
        <v>272</v>
      </c>
      <c r="C283" s="168" t="s">
        <v>41</v>
      </c>
      <c r="D283" s="155" t="s">
        <v>1176</v>
      </c>
      <c r="E283" s="155" t="s">
        <v>1001</v>
      </c>
      <c r="F283" s="155"/>
      <c r="G283" s="157">
        <v>78000</v>
      </c>
      <c r="H283" s="169" t="s">
        <v>358</v>
      </c>
      <c r="I283" s="155" t="s">
        <v>1468</v>
      </c>
    </row>
    <row r="284" spans="2:10" s="46" customFormat="1" ht="26.25" thickBot="1" x14ac:dyDescent="0.25">
      <c r="B284" s="142">
        <f t="shared" si="4"/>
        <v>273</v>
      </c>
      <c r="C284" s="168" t="s">
        <v>41</v>
      </c>
      <c r="D284" s="155" t="s">
        <v>1177</v>
      </c>
      <c r="E284" s="155"/>
      <c r="F284" s="170"/>
      <c r="G284" s="160">
        <v>100000</v>
      </c>
      <c r="H284" s="169" t="s">
        <v>358</v>
      </c>
      <c r="I284" s="155" t="s">
        <v>1468</v>
      </c>
    </row>
    <row r="285" spans="2:10" s="46" customFormat="1" ht="27" thickTop="1" thickBot="1" x14ac:dyDescent="0.25">
      <c r="B285" s="142">
        <f t="shared" si="4"/>
        <v>274</v>
      </c>
      <c r="C285" s="168" t="s">
        <v>41</v>
      </c>
      <c r="D285" s="172" t="s">
        <v>1497</v>
      </c>
      <c r="E285" s="172"/>
      <c r="F285" s="172"/>
      <c r="G285" s="173">
        <v>683000</v>
      </c>
      <c r="H285" s="174" t="s">
        <v>358</v>
      </c>
      <c r="I285" s="171" t="s">
        <v>1467</v>
      </c>
      <c r="J285" s="184">
        <f>SUM(G264:G285)</f>
        <v>3324250</v>
      </c>
    </row>
    <row r="286" spans="2:10" s="46" customFormat="1" ht="26.25" thickTop="1" x14ac:dyDescent="0.2">
      <c r="B286" s="142">
        <f t="shared" si="4"/>
        <v>275</v>
      </c>
      <c r="C286" s="168" t="s">
        <v>41</v>
      </c>
      <c r="D286" s="153" t="s">
        <v>1379</v>
      </c>
      <c r="E286" s="153" t="s">
        <v>818</v>
      </c>
      <c r="F286" s="153" t="s">
        <v>819</v>
      </c>
      <c r="G286" s="154">
        <v>169500</v>
      </c>
      <c r="H286" s="153" t="s">
        <v>348</v>
      </c>
      <c r="I286" s="153" t="s">
        <v>1466</v>
      </c>
    </row>
    <row r="287" spans="2:10" s="46" customFormat="1" ht="25.5" x14ac:dyDescent="0.2">
      <c r="B287" s="142">
        <f t="shared" si="4"/>
        <v>276</v>
      </c>
      <c r="C287" s="168" t="s">
        <v>41</v>
      </c>
      <c r="D287" s="153" t="s">
        <v>1380</v>
      </c>
      <c r="E287" s="153" t="s">
        <v>794</v>
      </c>
      <c r="F287" s="153" t="s">
        <v>795</v>
      </c>
      <c r="G287" s="154">
        <v>208500</v>
      </c>
      <c r="H287" s="153" t="s">
        <v>348</v>
      </c>
      <c r="I287" s="153" t="s">
        <v>1466</v>
      </c>
    </row>
    <row r="288" spans="2:10" s="46" customFormat="1" ht="12.75" x14ac:dyDescent="0.2">
      <c r="B288" s="142">
        <f t="shared" si="4"/>
        <v>277</v>
      </c>
      <c r="C288" s="168" t="s">
        <v>41</v>
      </c>
      <c r="D288" s="153" t="s">
        <v>904</v>
      </c>
      <c r="E288" s="153" t="s">
        <v>1498</v>
      </c>
      <c r="F288" s="153" t="s">
        <v>460</v>
      </c>
      <c r="G288" s="154">
        <v>163000</v>
      </c>
      <c r="H288" s="153" t="s">
        <v>348</v>
      </c>
      <c r="I288" s="153" t="s">
        <v>1466</v>
      </c>
    </row>
    <row r="289" spans="2:10" s="46" customFormat="1" ht="25.5" x14ac:dyDescent="0.2">
      <c r="B289" s="142">
        <f t="shared" si="4"/>
        <v>278</v>
      </c>
      <c r="C289" s="168" t="s">
        <v>41</v>
      </c>
      <c r="D289" s="153" t="s">
        <v>1381</v>
      </c>
      <c r="E289" s="153" t="s">
        <v>1499</v>
      </c>
      <c r="F289" s="153" t="s">
        <v>516</v>
      </c>
      <c r="G289" s="154">
        <v>285000</v>
      </c>
      <c r="H289" s="153" t="s">
        <v>348</v>
      </c>
      <c r="I289" s="153" t="s">
        <v>1466</v>
      </c>
    </row>
    <row r="290" spans="2:10" s="46" customFormat="1" ht="63.75" x14ac:dyDescent="0.2">
      <c r="B290" s="142">
        <f t="shared" si="4"/>
        <v>279</v>
      </c>
      <c r="C290" s="168" t="s">
        <v>41</v>
      </c>
      <c r="D290" s="153" t="s">
        <v>1382</v>
      </c>
      <c r="E290" s="153" t="s">
        <v>531</v>
      </c>
      <c r="F290" s="153" t="s">
        <v>532</v>
      </c>
      <c r="G290" s="154">
        <v>55000</v>
      </c>
      <c r="H290" s="153" t="s">
        <v>348</v>
      </c>
      <c r="I290" s="153" t="s">
        <v>1466</v>
      </c>
    </row>
    <row r="291" spans="2:10" s="46" customFormat="1" ht="76.5" x14ac:dyDescent="0.2">
      <c r="B291" s="142">
        <f t="shared" si="4"/>
        <v>280</v>
      </c>
      <c r="C291" s="168" t="s">
        <v>41</v>
      </c>
      <c r="D291" s="153" t="s">
        <v>1383</v>
      </c>
      <c r="E291" s="153" t="s">
        <v>1500</v>
      </c>
      <c r="F291" s="153" t="s">
        <v>589</v>
      </c>
      <c r="G291" s="154">
        <v>100000</v>
      </c>
      <c r="H291" s="153" t="s">
        <v>348</v>
      </c>
      <c r="I291" s="153" t="s">
        <v>1466</v>
      </c>
    </row>
    <row r="292" spans="2:10" s="46" customFormat="1" ht="12.75" x14ac:dyDescent="0.2">
      <c r="B292" s="142">
        <f t="shared" si="4"/>
        <v>281</v>
      </c>
      <c r="C292" s="168" t="s">
        <v>41</v>
      </c>
      <c r="D292" s="153" t="s">
        <v>1447</v>
      </c>
      <c r="E292" s="153" t="s">
        <v>1501</v>
      </c>
      <c r="F292" s="153" t="s">
        <v>662</v>
      </c>
      <c r="G292" s="154">
        <v>255000</v>
      </c>
      <c r="H292" s="153" t="s">
        <v>348</v>
      </c>
      <c r="I292" s="153" t="s">
        <v>1466</v>
      </c>
    </row>
    <row r="293" spans="2:10" s="46" customFormat="1" ht="38.25" x14ac:dyDescent="0.2">
      <c r="B293" s="142">
        <f t="shared" si="4"/>
        <v>282</v>
      </c>
      <c r="C293" s="168" t="s">
        <v>41</v>
      </c>
      <c r="D293" s="153" t="s">
        <v>1446</v>
      </c>
      <c r="E293" s="153" t="s">
        <v>387</v>
      </c>
      <c r="F293" s="153" t="s">
        <v>388</v>
      </c>
      <c r="G293" s="154">
        <v>243370</v>
      </c>
      <c r="H293" s="153" t="s">
        <v>348</v>
      </c>
      <c r="I293" s="153" t="s">
        <v>1466</v>
      </c>
    </row>
    <row r="294" spans="2:10" s="46" customFormat="1" ht="25.5" x14ac:dyDescent="0.2">
      <c r="B294" s="142">
        <f t="shared" si="4"/>
        <v>283</v>
      </c>
      <c r="C294" s="168" t="s">
        <v>41</v>
      </c>
      <c r="D294" s="156" t="s">
        <v>1127</v>
      </c>
      <c r="E294" s="162" t="s">
        <v>937</v>
      </c>
      <c r="F294" s="156"/>
      <c r="G294" s="163">
        <v>28000</v>
      </c>
      <c r="H294" s="169" t="s">
        <v>348</v>
      </c>
      <c r="I294" s="155" t="s">
        <v>1468</v>
      </c>
    </row>
    <row r="295" spans="2:10" s="46" customFormat="1" ht="25.5" x14ac:dyDescent="0.2">
      <c r="B295" s="142">
        <f t="shared" si="4"/>
        <v>284</v>
      </c>
      <c r="C295" s="168" t="s">
        <v>41</v>
      </c>
      <c r="D295" s="156" t="s">
        <v>1128</v>
      </c>
      <c r="E295" s="162" t="s">
        <v>938</v>
      </c>
      <c r="F295" s="156"/>
      <c r="G295" s="163">
        <v>122200</v>
      </c>
      <c r="H295" s="169" t="s">
        <v>348</v>
      </c>
      <c r="I295" s="155" t="s">
        <v>1468</v>
      </c>
    </row>
    <row r="296" spans="2:10" s="46" customFormat="1" ht="26.25" thickBot="1" x14ac:dyDescent="0.25">
      <c r="B296" s="142">
        <f t="shared" si="4"/>
        <v>285</v>
      </c>
      <c r="C296" s="168" t="s">
        <v>41</v>
      </c>
      <c r="D296" s="156" t="s">
        <v>1129</v>
      </c>
      <c r="E296" s="162" t="s">
        <v>939</v>
      </c>
      <c r="F296" s="156"/>
      <c r="G296" s="163">
        <v>18000</v>
      </c>
      <c r="H296" s="169" t="s">
        <v>348</v>
      </c>
      <c r="I296" s="155" t="s">
        <v>1468</v>
      </c>
    </row>
    <row r="297" spans="2:10" s="46" customFormat="1" ht="27" thickTop="1" thickBot="1" x14ac:dyDescent="0.25">
      <c r="B297" s="142">
        <f t="shared" si="4"/>
        <v>286</v>
      </c>
      <c r="C297" s="168" t="s">
        <v>41</v>
      </c>
      <c r="D297" s="156" t="s">
        <v>1130</v>
      </c>
      <c r="E297" s="162" t="s">
        <v>940</v>
      </c>
      <c r="F297" s="156"/>
      <c r="G297" s="163">
        <v>43870</v>
      </c>
      <c r="H297" s="169" t="s">
        <v>348</v>
      </c>
      <c r="I297" s="186" t="s">
        <v>1468</v>
      </c>
      <c r="J297" s="184">
        <f>SUM(G286:G297)</f>
        <v>1691440</v>
      </c>
    </row>
    <row r="298" spans="2:10" s="46" customFormat="1" ht="39" thickTop="1" x14ac:dyDescent="0.2">
      <c r="B298" s="142">
        <f t="shared" si="4"/>
        <v>287</v>
      </c>
      <c r="C298" s="168" t="s">
        <v>41</v>
      </c>
      <c r="D298" s="153" t="s">
        <v>1445</v>
      </c>
      <c r="E298" s="153" t="s">
        <v>623</v>
      </c>
      <c r="F298" s="153" t="s">
        <v>624</v>
      </c>
      <c r="G298" s="154">
        <v>150000</v>
      </c>
      <c r="H298" s="153" t="s">
        <v>356</v>
      </c>
      <c r="I298" s="153" t="s">
        <v>1466</v>
      </c>
    </row>
    <row r="299" spans="2:10" s="46" customFormat="1" ht="25.5" x14ac:dyDescent="0.2">
      <c r="B299" s="142">
        <f t="shared" si="4"/>
        <v>288</v>
      </c>
      <c r="C299" s="168" t="s">
        <v>41</v>
      </c>
      <c r="D299" s="153" t="s">
        <v>1444</v>
      </c>
      <c r="E299" s="153" t="s">
        <v>434</v>
      </c>
      <c r="F299" s="153" t="s">
        <v>435</v>
      </c>
      <c r="G299" s="154">
        <v>100000</v>
      </c>
      <c r="H299" s="153" t="s">
        <v>356</v>
      </c>
      <c r="I299" s="153" t="s">
        <v>1466</v>
      </c>
    </row>
    <row r="300" spans="2:10" s="46" customFormat="1" ht="12.75" x14ac:dyDescent="0.2">
      <c r="B300" s="142">
        <f t="shared" si="4"/>
        <v>289</v>
      </c>
      <c r="C300" s="168" t="s">
        <v>41</v>
      </c>
      <c r="D300" s="153" t="s">
        <v>1443</v>
      </c>
      <c r="E300" s="153" t="s">
        <v>469</v>
      </c>
      <c r="F300" s="153" t="s">
        <v>470</v>
      </c>
      <c r="G300" s="154">
        <v>42000</v>
      </c>
      <c r="H300" s="153" t="s">
        <v>356</v>
      </c>
      <c r="I300" s="153" t="s">
        <v>1466</v>
      </c>
    </row>
    <row r="301" spans="2:10" s="46" customFormat="1" ht="12.75" x14ac:dyDescent="0.2">
      <c r="B301" s="142">
        <f t="shared" si="4"/>
        <v>290</v>
      </c>
      <c r="C301" s="168" t="s">
        <v>41</v>
      </c>
      <c r="D301" s="153" t="s">
        <v>858</v>
      </c>
      <c r="E301" s="153" t="s">
        <v>493</v>
      </c>
      <c r="F301" s="153" t="s">
        <v>494</v>
      </c>
      <c r="G301" s="154">
        <v>360000</v>
      </c>
      <c r="H301" s="153" t="s">
        <v>356</v>
      </c>
      <c r="I301" s="153" t="s">
        <v>1466</v>
      </c>
    </row>
    <row r="302" spans="2:10" s="46" customFormat="1" ht="12.75" x14ac:dyDescent="0.2">
      <c r="B302" s="142">
        <f t="shared" si="4"/>
        <v>291</v>
      </c>
      <c r="C302" s="168" t="s">
        <v>41</v>
      </c>
      <c r="D302" s="153" t="s">
        <v>860</v>
      </c>
      <c r="E302" s="153" t="s">
        <v>391</v>
      </c>
      <c r="F302" s="153" t="s">
        <v>392</v>
      </c>
      <c r="G302" s="154">
        <v>50000</v>
      </c>
      <c r="H302" s="153" t="s">
        <v>356</v>
      </c>
      <c r="I302" s="153" t="s">
        <v>1466</v>
      </c>
    </row>
    <row r="303" spans="2:10" s="46" customFormat="1" ht="12.75" x14ac:dyDescent="0.2">
      <c r="B303" s="142">
        <f t="shared" si="4"/>
        <v>292</v>
      </c>
      <c r="C303" s="168" t="s">
        <v>41</v>
      </c>
      <c r="D303" s="153" t="s">
        <v>1384</v>
      </c>
      <c r="E303" s="153" t="s">
        <v>512</v>
      </c>
      <c r="F303" s="153" t="s">
        <v>513</v>
      </c>
      <c r="G303" s="154">
        <v>60000</v>
      </c>
      <c r="H303" s="153" t="s">
        <v>356</v>
      </c>
      <c r="I303" s="153" t="s">
        <v>1466</v>
      </c>
    </row>
    <row r="304" spans="2:10" s="46" customFormat="1" ht="25.5" x14ac:dyDescent="0.2">
      <c r="B304" s="142">
        <f t="shared" si="4"/>
        <v>293</v>
      </c>
      <c r="C304" s="168" t="s">
        <v>41</v>
      </c>
      <c r="D304" s="156" t="s">
        <v>1165</v>
      </c>
      <c r="E304" s="156" t="s">
        <v>975</v>
      </c>
      <c r="F304" s="155"/>
      <c r="G304" s="157">
        <v>273000</v>
      </c>
      <c r="H304" s="169" t="s">
        <v>356</v>
      </c>
      <c r="I304" s="155" t="s">
        <v>1468</v>
      </c>
    </row>
    <row r="305" spans="2:10" s="46" customFormat="1" ht="25.5" x14ac:dyDescent="0.2">
      <c r="B305" s="142">
        <f t="shared" si="4"/>
        <v>294</v>
      </c>
      <c r="C305" s="168" t="s">
        <v>41</v>
      </c>
      <c r="D305" s="156" t="s">
        <v>1166</v>
      </c>
      <c r="E305" s="156" t="s">
        <v>976</v>
      </c>
      <c r="F305" s="155"/>
      <c r="G305" s="157">
        <v>660000</v>
      </c>
      <c r="H305" s="169" t="s">
        <v>356</v>
      </c>
      <c r="I305" s="155" t="s">
        <v>1468</v>
      </c>
    </row>
    <row r="306" spans="2:10" s="46" customFormat="1" ht="25.5" x14ac:dyDescent="0.2">
      <c r="B306" s="142">
        <f t="shared" si="4"/>
        <v>295</v>
      </c>
      <c r="C306" s="168" t="s">
        <v>41</v>
      </c>
      <c r="D306" s="156" t="s">
        <v>1167</v>
      </c>
      <c r="E306" s="156" t="s">
        <v>977</v>
      </c>
      <c r="F306" s="155"/>
      <c r="G306" s="157">
        <v>68425</v>
      </c>
      <c r="H306" s="169" t="s">
        <v>356</v>
      </c>
      <c r="I306" s="155" t="s">
        <v>1468</v>
      </c>
    </row>
    <row r="307" spans="2:10" s="46" customFormat="1" ht="25.5" x14ac:dyDescent="0.2">
      <c r="B307" s="142">
        <f t="shared" si="4"/>
        <v>296</v>
      </c>
      <c r="C307" s="168" t="s">
        <v>41</v>
      </c>
      <c r="D307" s="156" t="s">
        <v>1168</v>
      </c>
      <c r="E307" s="156" t="s">
        <v>978</v>
      </c>
      <c r="F307" s="155"/>
      <c r="G307" s="157">
        <v>250000</v>
      </c>
      <c r="H307" s="169" t="s">
        <v>356</v>
      </c>
      <c r="I307" s="155" t="s">
        <v>1468</v>
      </c>
    </row>
    <row r="308" spans="2:10" s="46" customFormat="1" ht="26.25" thickBot="1" x14ac:dyDescent="0.25">
      <c r="B308" s="142">
        <f t="shared" si="4"/>
        <v>297</v>
      </c>
      <c r="C308" s="168" t="s">
        <v>41</v>
      </c>
      <c r="D308" s="156" t="s">
        <v>1247</v>
      </c>
      <c r="E308" s="156" t="s">
        <v>979</v>
      </c>
      <c r="F308" s="155"/>
      <c r="G308" s="157">
        <v>40000</v>
      </c>
      <c r="H308" s="169" t="s">
        <v>356</v>
      </c>
      <c r="I308" s="155" t="s">
        <v>1468</v>
      </c>
    </row>
    <row r="309" spans="2:10" s="46" customFormat="1" ht="27" thickTop="1" thickBot="1" x14ac:dyDescent="0.25">
      <c r="B309" s="142">
        <f t="shared" si="4"/>
        <v>298</v>
      </c>
      <c r="C309" s="168" t="s">
        <v>41</v>
      </c>
      <c r="D309" s="156" t="s">
        <v>1246</v>
      </c>
      <c r="E309" s="156" t="s">
        <v>980</v>
      </c>
      <c r="F309" s="155"/>
      <c r="G309" s="157">
        <v>40000</v>
      </c>
      <c r="H309" s="169" t="s">
        <v>356</v>
      </c>
      <c r="I309" s="186" t="s">
        <v>1468</v>
      </c>
      <c r="J309" s="184">
        <f>SUM(G298:G309)</f>
        <v>2093425</v>
      </c>
    </row>
    <row r="310" spans="2:10" s="46" customFormat="1" ht="13.5" thickTop="1" x14ac:dyDescent="0.2">
      <c r="B310" s="142">
        <f t="shared" si="4"/>
        <v>299</v>
      </c>
      <c r="C310" s="168" t="s">
        <v>41</v>
      </c>
      <c r="D310" s="153" t="s">
        <v>1385</v>
      </c>
      <c r="E310" s="153" t="s">
        <v>926</v>
      </c>
      <c r="F310" s="153" t="s">
        <v>703</v>
      </c>
      <c r="G310" s="154">
        <v>17000</v>
      </c>
      <c r="H310" s="153" t="s">
        <v>346</v>
      </c>
      <c r="I310" s="153" t="s">
        <v>1466</v>
      </c>
    </row>
    <row r="311" spans="2:10" s="46" customFormat="1" ht="25.5" x14ac:dyDescent="0.2">
      <c r="B311" s="142">
        <f t="shared" si="4"/>
        <v>300</v>
      </c>
      <c r="C311" s="168" t="s">
        <v>41</v>
      </c>
      <c r="D311" s="153" t="s">
        <v>1442</v>
      </c>
      <c r="E311" s="153" t="s">
        <v>428</v>
      </c>
      <c r="F311" s="153" t="s">
        <v>429</v>
      </c>
      <c r="G311" s="154">
        <v>11000</v>
      </c>
      <c r="H311" s="153" t="s">
        <v>346</v>
      </c>
      <c r="I311" s="153" t="s">
        <v>1466</v>
      </c>
    </row>
    <row r="312" spans="2:10" s="46" customFormat="1" ht="25.5" x14ac:dyDescent="0.2">
      <c r="B312" s="142">
        <f t="shared" si="4"/>
        <v>301</v>
      </c>
      <c r="C312" s="168" t="s">
        <v>41</v>
      </c>
      <c r="D312" s="153" t="s">
        <v>1441</v>
      </c>
      <c r="E312" s="153" t="s">
        <v>461</v>
      </c>
      <c r="F312" s="153" t="s">
        <v>462</v>
      </c>
      <c r="G312" s="154">
        <v>36000</v>
      </c>
      <c r="H312" s="153" t="s">
        <v>346</v>
      </c>
      <c r="I312" s="153" t="s">
        <v>1466</v>
      </c>
    </row>
    <row r="313" spans="2:10" s="46" customFormat="1" ht="51" x14ac:dyDescent="0.2">
      <c r="B313" s="142">
        <f t="shared" si="4"/>
        <v>302</v>
      </c>
      <c r="C313" s="168" t="s">
        <v>41</v>
      </c>
      <c r="D313" s="153" t="s">
        <v>866</v>
      </c>
      <c r="E313" s="153" t="s">
        <v>372</v>
      </c>
      <c r="F313" s="153" t="s">
        <v>373</v>
      </c>
      <c r="G313" s="154">
        <v>218000</v>
      </c>
      <c r="H313" s="153" t="s">
        <v>346</v>
      </c>
      <c r="I313" s="153" t="s">
        <v>1466</v>
      </c>
    </row>
    <row r="314" spans="2:10" s="46" customFormat="1" ht="25.5" x14ac:dyDescent="0.2">
      <c r="B314" s="142">
        <f t="shared" si="4"/>
        <v>303</v>
      </c>
      <c r="C314" s="168" t="s">
        <v>41</v>
      </c>
      <c r="D314" s="153" t="s">
        <v>1440</v>
      </c>
      <c r="E314" s="153" t="s">
        <v>1502</v>
      </c>
      <c r="F314" s="153" t="s">
        <v>548</v>
      </c>
      <c r="G314" s="154">
        <v>145500</v>
      </c>
      <c r="H314" s="153" t="s">
        <v>346</v>
      </c>
      <c r="I314" s="153" t="s">
        <v>1466</v>
      </c>
    </row>
    <row r="315" spans="2:10" s="46" customFormat="1" ht="25.5" x14ac:dyDescent="0.2">
      <c r="B315" s="142">
        <f t="shared" si="4"/>
        <v>304</v>
      </c>
      <c r="C315" s="168" t="s">
        <v>41</v>
      </c>
      <c r="D315" s="153" t="s">
        <v>868</v>
      </c>
      <c r="E315" s="153" t="s">
        <v>374</v>
      </c>
      <c r="F315" s="153" t="s">
        <v>375</v>
      </c>
      <c r="G315" s="154">
        <v>218000</v>
      </c>
      <c r="H315" s="153" t="s">
        <v>346</v>
      </c>
      <c r="I315" s="153" t="s">
        <v>1466</v>
      </c>
    </row>
    <row r="316" spans="2:10" s="46" customFormat="1" ht="25.5" x14ac:dyDescent="0.2">
      <c r="B316" s="142">
        <f t="shared" si="4"/>
        <v>305</v>
      </c>
      <c r="C316" s="168" t="s">
        <v>41</v>
      </c>
      <c r="D316" s="153" t="s">
        <v>1386</v>
      </c>
      <c r="E316" s="153" t="s">
        <v>376</v>
      </c>
      <c r="F316" s="153" t="s">
        <v>377</v>
      </c>
      <c r="G316" s="154">
        <v>300000</v>
      </c>
      <c r="H316" s="153" t="s">
        <v>346</v>
      </c>
      <c r="I316" s="153" t="s">
        <v>1466</v>
      </c>
    </row>
    <row r="317" spans="2:10" s="46" customFormat="1" ht="25.5" x14ac:dyDescent="0.2">
      <c r="B317" s="142">
        <f t="shared" si="4"/>
        <v>306</v>
      </c>
      <c r="C317" s="168" t="s">
        <v>41</v>
      </c>
      <c r="D317" s="153" t="s">
        <v>1439</v>
      </c>
      <c r="E317" s="153" t="s">
        <v>1503</v>
      </c>
      <c r="F317" s="153" t="s">
        <v>583</v>
      </c>
      <c r="G317" s="154">
        <v>20000</v>
      </c>
      <c r="H317" s="153" t="s">
        <v>346</v>
      </c>
      <c r="I317" s="153" t="s">
        <v>1466</v>
      </c>
    </row>
    <row r="318" spans="2:10" s="46" customFormat="1" ht="12.75" x14ac:dyDescent="0.2">
      <c r="B318" s="142">
        <f t="shared" si="4"/>
        <v>307</v>
      </c>
      <c r="C318" s="168" t="s">
        <v>41</v>
      </c>
      <c r="D318" s="153" t="s">
        <v>1387</v>
      </c>
      <c r="E318" s="153" t="s">
        <v>378</v>
      </c>
      <c r="F318" s="153" t="s">
        <v>379</v>
      </c>
      <c r="G318" s="154">
        <v>195000</v>
      </c>
      <c r="H318" s="153" t="s">
        <v>346</v>
      </c>
      <c r="I318" s="153" t="s">
        <v>1466</v>
      </c>
    </row>
    <row r="319" spans="2:10" s="46" customFormat="1" ht="38.25" x14ac:dyDescent="0.2">
      <c r="B319" s="142">
        <f t="shared" si="4"/>
        <v>308</v>
      </c>
      <c r="C319" s="168" t="s">
        <v>41</v>
      </c>
      <c r="D319" s="153" t="s">
        <v>1388</v>
      </c>
      <c r="E319" s="153" t="s">
        <v>780</v>
      </c>
      <c r="F319" s="153" t="s">
        <v>781</v>
      </c>
      <c r="G319" s="154">
        <v>170000</v>
      </c>
      <c r="H319" s="153" t="s">
        <v>346</v>
      </c>
      <c r="I319" s="153" t="s">
        <v>1466</v>
      </c>
    </row>
    <row r="320" spans="2:10" s="46" customFormat="1" ht="25.5" x14ac:dyDescent="0.2">
      <c r="B320" s="142">
        <f t="shared" si="4"/>
        <v>309</v>
      </c>
      <c r="C320" s="168" t="s">
        <v>41</v>
      </c>
      <c r="D320" s="153" t="s">
        <v>1389</v>
      </c>
      <c r="E320" s="153" t="s">
        <v>442</v>
      </c>
      <c r="F320" s="153" t="s">
        <v>443</v>
      </c>
      <c r="G320" s="154">
        <v>100000</v>
      </c>
      <c r="H320" s="153" t="s">
        <v>346</v>
      </c>
      <c r="I320" s="153" t="s">
        <v>1466</v>
      </c>
    </row>
    <row r="321" spans="2:9" s="46" customFormat="1" ht="25.5" x14ac:dyDescent="0.2">
      <c r="B321" s="142">
        <f t="shared" si="4"/>
        <v>310</v>
      </c>
      <c r="C321" s="168" t="s">
        <v>41</v>
      </c>
      <c r="D321" s="153" t="s">
        <v>1390</v>
      </c>
      <c r="E321" s="153" t="s">
        <v>446</v>
      </c>
      <c r="F321" s="153" t="s">
        <v>447</v>
      </c>
      <c r="G321" s="154">
        <v>20000</v>
      </c>
      <c r="H321" s="153" t="s">
        <v>346</v>
      </c>
      <c r="I321" s="153" t="s">
        <v>1466</v>
      </c>
    </row>
    <row r="322" spans="2:9" s="46" customFormat="1" ht="38.25" x14ac:dyDescent="0.2">
      <c r="B322" s="142">
        <f t="shared" si="4"/>
        <v>311</v>
      </c>
      <c r="C322" s="168" t="s">
        <v>41</v>
      </c>
      <c r="D322" s="153" t="s">
        <v>852</v>
      </c>
      <c r="E322" s="153" t="s">
        <v>452</v>
      </c>
      <c r="F322" s="153" t="s">
        <v>453</v>
      </c>
      <c r="G322" s="154">
        <v>100000</v>
      </c>
      <c r="H322" s="153" t="s">
        <v>346</v>
      </c>
      <c r="I322" s="153" t="s">
        <v>1466</v>
      </c>
    </row>
    <row r="323" spans="2:9" s="46" customFormat="1" ht="51" x14ac:dyDescent="0.2">
      <c r="B323" s="142">
        <f t="shared" si="4"/>
        <v>312</v>
      </c>
      <c r="C323" s="168" t="s">
        <v>41</v>
      </c>
      <c r="D323" s="153" t="s">
        <v>1391</v>
      </c>
      <c r="E323" s="153" t="s">
        <v>454</v>
      </c>
      <c r="F323" s="153" t="s">
        <v>455</v>
      </c>
      <c r="G323" s="154">
        <v>299000</v>
      </c>
      <c r="H323" s="153" t="s">
        <v>346</v>
      </c>
      <c r="I323" s="153" t="s">
        <v>1466</v>
      </c>
    </row>
    <row r="324" spans="2:9" s="46" customFormat="1" ht="38.25" x14ac:dyDescent="0.2">
      <c r="B324" s="142">
        <f t="shared" si="4"/>
        <v>313</v>
      </c>
      <c r="C324" s="168" t="s">
        <v>41</v>
      </c>
      <c r="D324" s="153" t="s">
        <v>1392</v>
      </c>
      <c r="E324" s="153" t="s">
        <v>475</v>
      </c>
      <c r="F324" s="153" t="s">
        <v>476</v>
      </c>
      <c r="G324" s="154">
        <v>50000</v>
      </c>
      <c r="H324" s="153" t="s">
        <v>346</v>
      </c>
      <c r="I324" s="153" t="s">
        <v>1466</v>
      </c>
    </row>
    <row r="325" spans="2:9" s="46" customFormat="1" ht="25.5" x14ac:dyDescent="0.2">
      <c r="B325" s="142">
        <f t="shared" si="4"/>
        <v>314</v>
      </c>
      <c r="C325" s="168" t="s">
        <v>41</v>
      </c>
      <c r="D325" s="153" t="s">
        <v>855</v>
      </c>
      <c r="E325" s="153" t="s">
        <v>477</v>
      </c>
      <c r="F325" s="153" t="s">
        <v>478</v>
      </c>
      <c r="G325" s="154">
        <v>240000</v>
      </c>
      <c r="H325" s="153" t="s">
        <v>346</v>
      </c>
      <c r="I325" s="153" t="s">
        <v>1466</v>
      </c>
    </row>
    <row r="326" spans="2:9" s="46" customFormat="1" ht="38.25" x14ac:dyDescent="0.2">
      <c r="B326" s="142">
        <f t="shared" si="4"/>
        <v>315</v>
      </c>
      <c r="C326" s="168" t="s">
        <v>41</v>
      </c>
      <c r="D326" s="153" t="s">
        <v>1393</v>
      </c>
      <c r="E326" s="153" t="s">
        <v>485</v>
      </c>
      <c r="F326" s="153" t="s">
        <v>486</v>
      </c>
      <c r="G326" s="154">
        <v>30000</v>
      </c>
      <c r="H326" s="153" t="s">
        <v>346</v>
      </c>
      <c r="I326" s="153" t="s">
        <v>1466</v>
      </c>
    </row>
    <row r="327" spans="2:9" s="46" customFormat="1" ht="25.5" x14ac:dyDescent="0.2">
      <c r="B327" s="142">
        <f t="shared" si="4"/>
        <v>316</v>
      </c>
      <c r="C327" s="168" t="s">
        <v>41</v>
      </c>
      <c r="D327" s="153" t="s">
        <v>857</v>
      </c>
      <c r="E327" s="153" t="s">
        <v>380</v>
      </c>
      <c r="F327" s="153" t="s">
        <v>381</v>
      </c>
      <c r="G327" s="154">
        <v>300000</v>
      </c>
      <c r="H327" s="153" t="s">
        <v>346</v>
      </c>
      <c r="I327" s="153" t="s">
        <v>1466</v>
      </c>
    </row>
    <row r="328" spans="2:9" s="46" customFormat="1" ht="25.5" x14ac:dyDescent="0.2">
      <c r="B328" s="142">
        <f t="shared" si="4"/>
        <v>317</v>
      </c>
      <c r="C328" s="168" t="s">
        <v>41</v>
      </c>
      <c r="D328" s="153" t="s">
        <v>1394</v>
      </c>
      <c r="E328" s="153" t="s">
        <v>612</v>
      </c>
      <c r="F328" s="153" t="s">
        <v>614</v>
      </c>
      <c r="G328" s="154">
        <v>295000</v>
      </c>
      <c r="H328" s="153" t="s">
        <v>346</v>
      </c>
      <c r="I328" s="153" t="s">
        <v>1466</v>
      </c>
    </row>
    <row r="329" spans="2:9" s="46" customFormat="1" ht="25.5" x14ac:dyDescent="0.2">
      <c r="B329" s="142">
        <f t="shared" si="4"/>
        <v>318</v>
      </c>
      <c r="C329" s="168" t="s">
        <v>41</v>
      </c>
      <c r="D329" s="153" t="s">
        <v>1395</v>
      </c>
      <c r="E329" s="153" t="s">
        <v>786</v>
      </c>
      <c r="F329" s="153" t="s">
        <v>787</v>
      </c>
      <c r="G329" s="154">
        <v>124500</v>
      </c>
      <c r="H329" s="153" t="s">
        <v>346</v>
      </c>
      <c r="I329" s="153" t="s">
        <v>1466</v>
      </c>
    </row>
    <row r="330" spans="2:9" s="46" customFormat="1" ht="12.75" x14ac:dyDescent="0.2">
      <c r="B330" s="142">
        <f t="shared" si="4"/>
        <v>319</v>
      </c>
      <c r="C330" s="168" t="s">
        <v>41</v>
      </c>
      <c r="D330" s="153" t="s">
        <v>1438</v>
      </c>
      <c r="E330" s="153" t="s">
        <v>1504</v>
      </c>
      <c r="F330" s="153" t="s">
        <v>777</v>
      </c>
      <c r="G330" s="154">
        <v>150000</v>
      </c>
      <c r="H330" s="153" t="s">
        <v>346</v>
      </c>
      <c r="I330" s="153" t="s">
        <v>1466</v>
      </c>
    </row>
    <row r="331" spans="2:9" s="46" customFormat="1" ht="25.5" x14ac:dyDescent="0.2">
      <c r="B331" s="142">
        <f t="shared" si="4"/>
        <v>320</v>
      </c>
      <c r="C331" s="168" t="s">
        <v>41</v>
      </c>
      <c r="D331" s="153" t="s">
        <v>1396</v>
      </c>
      <c r="E331" s="153" t="s">
        <v>1505</v>
      </c>
      <c r="F331" s="153" t="s">
        <v>639</v>
      </c>
      <c r="G331" s="154">
        <v>200000</v>
      </c>
      <c r="H331" s="153" t="s">
        <v>346</v>
      </c>
      <c r="I331" s="153" t="s">
        <v>1466</v>
      </c>
    </row>
    <row r="332" spans="2:9" s="46" customFormat="1" ht="25.5" x14ac:dyDescent="0.2">
      <c r="B332" s="142">
        <f t="shared" si="4"/>
        <v>321</v>
      </c>
      <c r="C332" s="168" t="s">
        <v>41</v>
      </c>
      <c r="D332" s="153" t="s">
        <v>1437</v>
      </c>
      <c r="E332" s="153" t="s">
        <v>1506</v>
      </c>
      <c r="F332" s="153" t="s">
        <v>544</v>
      </c>
      <c r="G332" s="154">
        <v>20000</v>
      </c>
      <c r="H332" s="153" t="s">
        <v>346</v>
      </c>
      <c r="I332" s="153" t="s">
        <v>1466</v>
      </c>
    </row>
    <row r="333" spans="2:9" s="46" customFormat="1" ht="25.5" x14ac:dyDescent="0.2">
      <c r="B333" s="142">
        <f t="shared" ref="B333:B396" si="5">B332+1</f>
        <v>322</v>
      </c>
      <c r="C333" s="168" t="s">
        <v>41</v>
      </c>
      <c r="D333" s="153" t="s">
        <v>1397</v>
      </c>
      <c r="E333" s="153" t="s">
        <v>1507</v>
      </c>
      <c r="F333" s="153" t="s">
        <v>591</v>
      </c>
      <c r="G333" s="154">
        <v>200000</v>
      </c>
      <c r="H333" s="153" t="s">
        <v>346</v>
      </c>
      <c r="I333" s="153" t="s">
        <v>1466</v>
      </c>
    </row>
    <row r="334" spans="2:9" s="46" customFormat="1" ht="25.5" x14ac:dyDescent="0.2">
      <c r="B334" s="142">
        <f t="shared" si="5"/>
        <v>323</v>
      </c>
      <c r="C334" s="168" t="s">
        <v>41</v>
      </c>
      <c r="D334" s="153" t="s">
        <v>1398</v>
      </c>
      <c r="E334" s="153" t="s">
        <v>1508</v>
      </c>
      <c r="F334" s="153" t="s">
        <v>671</v>
      </c>
      <c r="G334" s="154">
        <v>30000</v>
      </c>
      <c r="H334" s="153" t="s">
        <v>346</v>
      </c>
      <c r="I334" s="153" t="s">
        <v>1466</v>
      </c>
    </row>
    <row r="335" spans="2:9" s="46" customFormat="1" ht="25.5" x14ac:dyDescent="0.2">
      <c r="B335" s="142">
        <f t="shared" si="5"/>
        <v>324</v>
      </c>
      <c r="C335" s="168" t="s">
        <v>41</v>
      </c>
      <c r="D335" s="153" t="s">
        <v>1399</v>
      </c>
      <c r="E335" s="153" t="s">
        <v>733</v>
      </c>
      <c r="F335" s="153" t="s">
        <v>734</v>
      </c>
      <c r="G335" s="154">
        <v>15000</v>
      </c>
      <c r="H335" s="153" t="s">
        <v>346</v>
      </c>
      <c r="I335" s="153" t="s">
        <v>1466</v>
      </c>
    </row>
    <row r="336" spans="2:9" s="46" customFormat="1" ht="12.75" x14ac:dyDescent="0.2">
      <c r="B336" s="142">
        <f t="shared" si="5"/>
        <v>325</v>
      </c>
      <c r="C336" s="168" t="s">
        <v>41</v>
      </c>
      <c r="D336" s="153" t="s">
        <v>900</v>
      </c>
      <c r="E336" s="153" t="s">
        <v>735</v>
      </c>
      <c r="F336" s="153" t="s">
        <v>736</v>
      </c>
      <c r="G336" s="154">
        <v>25000</v>
      </c>
      <c r="H336" s="153" t="s">
        <v>346</v>
      </c>
      <c r="I336" s="153" t="s">
        <v>1466</v>
      </c>
    </row>
    <row r="337" spans="2:9" s="46" customFormat="1" ht="25.5" x14ac:dyDescent="0.2">
      <c r="B337" s="142">
        <f t="shared" si="5"/>
        <v>326</v>
      </c>
      <c r="C337" s="168" t="s">
        <v>41</v>
      </c>
      <c r="D337" s="153" t="s">
        <v>1400</v>
      </c>
      <c r="E337" s="153" t="s">
        <v>458</v>
      </c>
      <c r="F337" s="153" t="s">
        <v>459</v>
      </c>
      <c r="G337" s="154">
        <v>300000</v>
      </c>
      <c r="H337" s="153" t="s">
        <v>346</v>
      </c>
      <c r="I337" s="153" t="s">
        <v>1466</v>
      </c>
    </row>
    <row r="338" spans="2:9" s="46" customFormat="1" ht="25.5" x14ac:dyDescent="0.2">
      <c r="B338" s="142">
        <f t="shared" si="5"/>
        <v>327</v>
      </c>
      <c r="C338" s="168" t="s">
        <v>41</v>
      </c>
      <c r="D338" s="153" t="s">
        <v>854</v>
      </c>
      <c r="E338" s="153" t="s">
        <v>1509</v>
      </c>
      <c r="F338" s="153" t="s">
        <v>467</v>
      </c>
      <c r="G338" s="154">
        <v>100000</v>
      </c>
      <c r="H338" s="153" t="s">
        <v>346</v>
      </c>
      <c r="I338" s="153" t="s">
        <v>1466</v>
      </c>
    </row>
    <row r="339" spans="2:9" s="46" customFormat="1" ht="25.5" x14ac:dyDescent="0.2">
      <c r="B339" s="142">
        <f t="shared" si="5"/>
        <v>328</v>
      </c>
      <c r="C339" s="168" t="s">
        <v>41</v>
      </c>
      <c r="D339" s="153" t="s">
        <v>856</v>
      </c>
      <c r="E339" s="153" t="s">
        <v>1509</v>
      </c>
      <c r="F339" s="153" t="s">
        <v>480</v>
      </c>
      <c r="G339" s="154">
        <v>100000</v>
      </c>
      <c r="H339" s="153" t="s">
        <v>346</v>
      </c>
      <c r="I339" s="153" t="s">
        <v>1466</v>
      </c>
    </row>
    <row r="340" spans="2:9" s="46" customFormat="1" ht="25.5" x14ac:dyDescent="0.2">
      <c r="B340" s="142">
        <f t="shared" si="5"/>
        <v>329</v>
      </c>
      <c r="C340" s="168" t="s">
        <v>41</v>
      </c>
      <c r="D340" s="153" t="s">
        <v>1401</v>
      </c>
      <c r="E340" s="153" t="s">
        <v>495</v>
      </c>
      <c r="F340" s="153" t="s">
        <v>496</v>
      </c>
      <c r="G340" s="154">
        <v>300000</v>
      </c>
      <c r="H340" s="153" t="s">
        <v>346</v>
      </c>
      <c r="I340" s="153" t="s">
        <v>1466</v>
      </c>
    </row>
    <row r="341" spans="2:9" s="46" customFormat="1" ht="25.5" x14ac:dyDescent="0.2">
      <c r="B341" s="142">
        <f t="shared" si="5"/>
        <v>330</v>
      </c>
      <c r="C341" s="168" t="s">
        <v>41</v>
      </c>
      <c r="D341" s="153" t="s">
        <v>1402</v>
      </c>
      <c r="E341" s="153" t="s">
        <v>508</v>
      </c>
      <c r="F341" s="153" t="s">
        <v>509</v>
      </c>
      <c r="G341" s="154">
        <v>300000</v>
      </c>
      <c r="H341" s="153" t="s">
        <v>346</v>
      </c>
      <c r="I341" s="153" t="s">
        <v>1466</v>
      </c>
    </row>
    <row r="342" spans="2:9" s="46" customFormat="1" ht="25.5" x14ac:dyDescent="0.2">
      <c r="B342" s="142">
        <f t="shared" si="5"/>
        <v>331</v>
      </c>
      <c r="C342" s="168" t="s">
        <v>41</v>
      </c>
      <c r="D342" s="153" t="s">
        <v>1403</v>
      </c>
      <c r="E342" s="153" t="s">
        <v>538</v>
      </c>
      <c r="F342" s="153" t="s">
        <v>539</v>
      </c>
      <c r="G342" s="154">
        <v>40000</v>
      </c>
      <c r="H342" s="153" t="s">
        <v>346</v>
      </c>
      <c r="I342" s="153" t="s">
        <v>1466</v>
      </c>
    </row>
    <row r="343" spans="2:9" s="46" customFormat="1" ht="25.5" x14ac:dyDescent="0.2">
      <c r="B343" s="142">
        <f t="shared" si="5"/>
        <v>332</v>
      </c>
      <c r="C343" s="168" t="s">
        <v>41</v>
      </c>
      <c r="D343" s="153" t="s">
        <v>918</v>
      </c>
      <c r="E343" s="153" t="s">
        <v>840</v>
      </c>
      <c r="F343" s="153" t="s">
        <v>841</v>
      </c>
      <c r="G343" s="154">
        <v>50000</v>
      </c>
      <c r="H343" s="153" t="s">
        <v>346</v>
      </c>
      <c r="I343" s="153" t="s">
        <v>1466</v>
      </c>
    </row>
    <row r="344" spans="2:9" s="46" customFormat="1" ht="51" x14ac:dyDescent="0.2">
      <c r="B344" s="142">
        <f t="shared" si="5"/>
        <v>333</v>
      </c>
      <c r="C344" s="168" t="s">
        <v>41</v>
      </c>
      <c r="D344" s="153" t="s">
        <v>896</v>
      </c>
      <c r="E344" s="153" t="s">
        <v>717</v>
      </c>
      <c r="F344" s="153" t="s">
        <v>718</v>
      </c>
      <c r="G344" s="154">
        <v>50000</v>
      </c>
      <c r="H344" s="153" t="s">
        <v>346</v>
      </c>
      <c r="I344" s="153" t="s">
        <v>1466</v>
      </c>
    </row>
    <row r="345" spans="2:9" s="46" customFormat="1" ht="63.75" x14ac:dyDescent="0.2">
      <c r="B345" s="142">
        <f t="shared" si="5"/>
        <v>334</v>
      </c>
      <c r="C345" s="168" t="s">
        <v>41</v>
      </c>
      <c r="D345" s="153" t="s">
        <v>916</v>
      </c>
      <c r="E345" s="153" t="s">
        <v>778</v>
      </c>
      <c r="F345" s="153" t="s">
        <v>779</v>
      </c>
      <c r="G345" s="154">
        <v>45000</v>
      </c>
      <c r="H345" s="153" t="s">
        <v>346</v>
      </c>
      <c r="I345" s="153" t="s">
        <v>1466</v>
      </c>
    </row>
    <row r="346" spans="2:9" s="46" customFormat="1" ht="25.5" x14ac:dyDescent="0.2">
      <c r="B346" s="142">
        <f t="shared" si="5"/>
        <v>335</v>
      </c>
      <c r="C346" s="168" t="s">
        <v>41</v>
      </c>
      <c r="D346" s="153" t="s">
        <v>1404</v>
      </c>
      <c r="E346" s="153" t="s">
        <v>713</v>
      </c>
      <c r="F346" s="153" t="s">
        <v>714</v>
      </c>
      <c r="G346" s="154">
        <v>77000</v>
      </c>
      <c r="H346" s="153" t="s">
        <v>346</v>
      </c>
      <c r="I346" s="153" t="s">
        <v>1466</v>
      </c>
    </row>
    <row r="347" spans="2:9" s="46" customFormat="1" ht="51" x14ac:dyDescent="0.2">
      <c r="B347" s="142">
        <f t="shared" si="5"/>
        <v>336</v>
      </c>
      <c r="C347" s="168" t="s">
        <v>41</v>
      </c>
      <c r="D347" s="153" t="s">
        <v>1405</v>
      </c>
      <c r="E347" s="153" t="s">
        <v>711</v>
      </c>
      <c r="F347" s="153" t="s">
        <v>712</v>
      </c>
      <c r="G347" s="154">
        <v>60000</v>
      </c>
      <c r="H347" s="153" t="s">
        <v>346</v>
      </c>
      <c r="I347" s="153" t="s">
        <v>1466</v>
      </c>
    </row>
    <row r="348" spans="2:9" s="46" customFormat="1" ht="51" x14ac:dyDescent="0.2">
      <c r="B348" s="142">
        <f t="shared" si="5"/>
        <v>337</v>
      </c>
      <c r="C348" s="168" t="s">
        <v>41</v>
      </c>
      <c r="D348" s="153" t="s">
        <v>1406</v>
      </c>
      <c r="E348" s="153" t="s">
        <v>422</v>
      </c>
      <c r="F348" s="153" t="s">
        <v>423</v>
      </c>
      <c r="G348" s="154">
        <v>110000</v>
      </c>
      <c r="H348" s="153" t="s">
        <v>346</v>
      </c>
      <c r="I348" s="153" t="s">
        <v>1466</v>
      </c>
    </row>
    <row r="349" spans="2:9" s="46" customFormat="1" ht="25.5" x14ac:dyDescent="0.2">
      <c r="B349" s="142">
        <f t="shared" si="5"/>
        <v>338</v>
      </c>
      <c r="C349" s="168" t="s">
        <v>41</v>
      </c>
      <c r="D349" s="153" t="s">
        <v>903</v>
      </c>
      <c r="E349" s="153" t="s">
        <v>444</v>
      </c>
      <c r="F349" s="153" t="s">
        <v>445</v>
      </c>
      <c r="G349" s="154">
        <v>155000</v>
      </c>
      <c r="H349" s="153" t="s">
        <v>346</v>
      </c>
      <c r="I349" s="153" t="s">
        <v>1466</v>
      </c>
    </row>
    <row r="350" spans="2:9" s="46" customFormat="1" ht="25.5" x14ac:dyDescent="0.2">
      <c r="B350" s="142">
        <f t="shared" si="5"/>
        <v>339</v>
      </c>
      <c r="C350" s="168" t="s">
        <v>41</v>
      </c>
      <c r="D350" s="153" t="s">
        <v>1436</v>
      </c>
      <c r="E350" s="153" t="s">
        <v>546</v>
      </c>
      <c r="F350" s="153" t="s">
        <v>547</v>
      </c>
      <c r="G350" s="154">
        <v>75000</v>
      </c>
      <c r="H350" s="153" t="s">
        <v>346</v>
      </c>
      <c r="I350" s="153" t="s">
        <v>1466</v>
      </c>
    </row>
    <row r="351" spans="2:9" s="46" customFormat="1" ht="25.5" x14ac:dyDescent="0.2">
      <c r="B351" s="142">
        <f t="shared" si="5"/>
        <v>340</v>
      </c>
      <c r="C351" s="168" t="s">
        <v>41</v>
      </c>
      <c r="D351" s="153" t="s">
        <v>908</v>
      </c>
      <c r="E351" s="153" t="s">
        <v>579</v>
      </c>
      <c r="F351" s="153" t="s">
        <v>580</v>
      </c>
      <c r="G351" s="154">
        <v>77000</v>
      </c>
      <c r="H351" s="153" t="s">
        <v>346</v>
      </c>
      <c r="I351" s="153" t="s">
        <v>1466</v>
      </c>
    </row>
    <row r="352" spans="2:9" s="46" customFormat="1" ht="38.25" x14ac:dyDescent="0.2">
      <c r="B352" s="142">
        <f t="shared" si="5"/>
        <v>341</v>
      </c>
      <c r="C352" s="168" t="s">
        <v>41</v>
      </c>
      <c r="D352" s="153" t="s">
        <v>1407</v>
      </c>
      <c r="E352" s="153" t="s">
        <v>715</v>
      </c>
      <c r="F352" s="153" t="s">
        <v>716</v>
      </c>
      <c r="G352" s="154">
        <v>15000</v>
      </c>
      <c r="H352" s="153" t="s">
        <v>346</v>
      </c>
      <c r="I352" s="153" t="s">
        <v>1466</v>
      </c>
    </row>
    <row r="353" spans="2:9" s="46" customFormat="1" ht="38.25" x14ac:dyDescent="0.2">
      <c r="B353" s="142">
        <f t="shared" si="5"/>
        <v>342</v>
      </c>
      <c r="C353" s="168" t="s">
        <v>41</v>
      </c>
      <c r="D353" s="153" t="s">
        <v>1408</v>
      </c>
      <c r="E353" s="153" t="s">
        <v>848</v>
      </c>
      <c r="F353" s="153" t="s">
        <v>849</v>
      </c>
      <c r="G353" s="154">
        <v>5000</v>
      </c>
      <c r="H353" s="153" t="s">
        <v>346</v>
      </c>
      <c r="I353" s="153" t="s">
        <v>1466</v>
      </c>
    </row>
    <row r="354" spans="2:9" s="46" customFormat="1" ht="25.5" x14ac:dyDescent="0.2">
      <c r="B354" s="142">
        <f t="shared" si="5"/>
        <v>343</v>
      </c>
      <c r="C354" s="168" t="s">
        <v>41</v>
      </c>
      <c r="D354" s="156" t="s">
        <v>1224</v>
      </c>
      <c r="E354" s="162" t="s">
        <v>929</v>
      </c>
      <c r="F354" s="167"/>
      <c r="G354" s="164">
        <v>25000</v>
      </c>
      <c r="H354" s="169" t="s">
        <v>346</v>
      </c>
      <c r="I354" s="155" t="s">
        <v>1468</v>
      </c>
    </row>
    <row r="355" spans="2:9" s="46" customFormat="1" ht="25.5" x14ac:dyDescent="0.2">
      <c r="B355" s="142">
        <f t="shared" si="5"/>
        <v>344</v>
      </c>
      <c r="C355" s="168" t="s">
        <v>41</v>
      </c>
      <c r="D355" s="156" t="s">
        <v>1225</v>
      </c>
      <c r="E355" s="162" t="s">
        <v>930</v>
      </c>
      <c r="F355" s="156"/>
      <c r="G355" s="163">
        <v>30000</v>
      </c>
      <c r="H355" s="169" t="s">
        <v>346</v>
      </c>
      <c r="I355" s="155" t="s">
        <v>1468</v>
      </c>
    </row>
    <row r="356" spans="2:9" s="46" customFormat="1" ht="25.5" x14ac:dyDescent="0.2">
      <c r="B356" s="142">
        <f t="shared" si="5"/>
        <v>345</v>
      </c>
      <c r="C356" s="168" t="s">
        <v>41</v>
      </c>
      <c r="D356" s="156" t="s">
        <v>1512</v>
      </c>
      <c r="E356" s="162" t="s">
        <v>931</v>
      </c>
      <c r="F356" s="156"/>
      <c r="G356" s="163">
        <v>195000</v>
      </c>
      <c r="H356" s="169" t="s">
        <v>346</v>
      </c>
      <c r="I356" s="155" t="s">
        <v>1468</v>
      </c>
    </row>
    <row r="357" spans="2:9" s="46" customFormat="1" ht="25.5" x14ac:dyDescent="0.2">
      <c r="B357" s="142">
        <f t="shared" si="5"/>
        <v>346</v>
      </c>
      <c r="C357" s="168" t="s">
        <v>41</v>
      </c>
      <c r="D357" s="156" t="s">
        <v>1226</v>
      </c>
      <c r="E357" s="162" t="s">
        <v>932</v>
      </c>
      <c r="F357" s="156"/>
      <c r="G357" s="163">
        <v>79500</v>
      </c>
      <c r="H357" s="169" t="s">
        <v>346</v>
      </c>
      <c r="I357" s="155" t="s">
        <v>1468</v>
      </c>
    </row>
    <row r="358" spans="2:9" s="46" customFormat="1" ht="25.5" x14ac:dyDescent="0.2">
      <c r="B358" s="142">
        <f t="shared" si="5"/>
        <v>347</v>
      </c>
      <c r="C358" s="168" t="s">
        <v>41</v>
      </c>
      <c r="D358" s="156" t="s">
        <v>1227</v>
      </c>
      <c r="E358" s="162" t="s">
        <v>933</v>
      </c>
      <c r="F358" s="156"/>
      <c r="G358" s="163">
        <v>138750</v>
      </c>
      <c r="H358" s="169" t="s">
        <v>346</v>
      </c>
      <c r="I358" s="155" t="s">
        <v>1468</v>
      </c>
    </row>
    <row r="359" spans="2:9" s="46" customFormat="1" ht="25.5" x14ac:dyDescent="0.2">
      <c r="B359" s="142">
        <f t="shared" si="5"/>
        <v>348</v>
      </c>
      <c r="C359" s="168" t="s">
        <v>41</v>
      </c>
      <c r="D359" s="156" t="s">
        <v>1228</v>
      </c>
      <c r="E359" s="162" t="s">
        <v>934</v>
      </c>
      <c r="F359" s="156"/>
      <c r="G359" s="163">
        <v>93555</v>
      </c>
      <c r="H359" s="169" t="s">
        <v>346</v>
      </c>
      <c r="I359" s="155" t="s">
        <v>1468</v>
      </c>
    </row>
    <row r="360" spans="2:9" s="46" customFormat="1" ht="25.5" x14ac:dyDescent="0.2">
      <c r="B360" s="142">
        <f t="shared" si="5"/>
        <v>349</v>
      </c>
      <c r="C360" s="168" t="s">
        <v>41</v>
      </c>
      <c r="D360" s="156" t="s">
        <v>1229</v>
      </c>
      <c r="E360" s="162" t="s">
        <v>935</v>
      </c>
      <c r="F360" s="156"/>
      <c r="G360" s="165"/>
      <c r="H360" s="169" t="s">
        <v>346</v>
      </c>
      <c r="I360" s="155" t="s">
        <v>1468</v>
      </c>
    </row>
    <row r="361" spans="2:9" s="46" customFormat="1" ht="25.5" x14ac:dyDescent="0.2">
      <c r="B361" s="142">
        <f t="shared" si="5"/>
        <v>350</v>
      </c>
      <c r="C361" s="168" t="s">
        <v>41</v>
      </c>
      <c r="D361" s="156" t="s">
        <v>1230</v>
      </c>
      <c r="E361" s="162" t="s">
        <v>936</v>
      </c>
      <c r="F361" s="156"/>
      <c r="G361" s="163">
        <v>100000</v>
      </c>
      <c r="H361" s="169" t="s">
        <v>346</v>
      </c>
      <c r="I361" s="155" t="s">
        <v>1468</v>
      </c>
    </row>
    <row r="362" spans="2:9" s="46" customFormat="1" ht="25.5" x14ac:dyDescent="0.2">
      <c r="B362" s="142">
        <f t="shared" si="5"/>
        <v>351</v>
      </c>
      <c r="C362" s="168" t="s">
        <v>41</v>
      </c>
      <c r="D362" s="156" t="s">
        <v>1131</v>
      </c>
      <c r="E362" s="162" t="s">
        <v>941</v>
      </c>
      <c r="F362" s="156"/>
      <c r="G362" s="160">
        <v>20000</v>
      </c>
      <c r="H362" s="169" t="s">
        <v>346</v>
      </c>
      <c r="I362" s="155" t="s">
        <v>1468</v>
      </c>
    </row>
    <row r="363" spans="2:9" ht="25.5" x14ac:dyDescent="0.2">
      <c r="B363" s="142">
        <f t="shared" si="5"/>
        <v>352</v>
      </c>
      <c r="C363" s="168" t="s">
        <v>41</v>
      </c>
      <c r="D363" s="156" t="s">
        <v>1132</v>
      </c>
      <c r="E363" s="162" t="s">
        <v>942</v>
      </c>
      <c r="F363" s="156"/>
      <c r="G363" s="163">
        <v>75000</v>
      </c>
      <c r="H363" s="169" t="s">
        <v>346</v>
      </c>
      <c r="I363" s="155" t="s">
        <v>1468</v>
      </c>
    </row>
    <row r="364" spans="2:9" ht="25.5" x14ac:dyDescent="0.2">
      <c r="B364" s="142">
        <f t="shared" si="5"/>
        <v>353</v>
      </c>
      <c r="C364" s="168" t="s">
        <v>41</v>
      </c>
      <c r="D364" s="156" t="s">
        <v>1133</v>
      </c>
      <c r="E364" s="162" t="s">
        <v>943</v>
      </c>
      <c r="F364" s="156"/>
      <c r="G364" s="166">
        <v>50000</v>
      </c>
      <c r="H364" s="169" t="s">
        <v>346</v>
      </c>
      <c r="I364" s="155" t="s">
        <v>1468</v>
      </c>
    </row>
    <row r="365" spans="2:9" ht="25.5" x14ac:dyDescent="0.2">
      <c r="B365" s="142">
        <f t="shared" si="5"/>
        <v>354</v>
      </c>
      <c r="C365" s="168" t="s">
        <v>41</v>
      </c>
      <c r="D365" s="156" t="s">
        <v>1134</v>
      </c>
      <c r="E365" s="162" t="s">
        <v>944</v>
      </c>
      <c r="F365" s="167"/>
      <c r="G365" s="160">
        <v>115000</v>
      </c>
      <c r="H365" s="169" t="s">
        <v>346</v>
      </c>
      <c r="I365" s="155" t="s">
        <v>1468</v>
      </c>
    </row>
    <row r="366" spans="2:9" ht="25.5" x14ac:dyDescent="0.2">
      <c r="B366" s="142">
        <f t="shared" si="5"/>
        <v>355</v>
      </c>
      <c r="C366" s="168" t="s">
        <v>41</v>
      </c>
      <c r="D366" s="156" t="s">
        <v>1135</v>
      </c>
      <c r="E366" s="162" t="s">
        <v>945</v>
      </c>
      <c r="F366" s="156"/>
      <c r="G366" s="160">
        <v>175000</v>
      </c>
      <c r="H366" s="169" t="s">
        <v>346</v>
      </c>
      <c r="I366" s="155" t="s">
        <v>1468</v>
      </c>
    </row>
    <row r="367" spans="2:9" ht="25.5" x14ac:dyDescent="0.2">
      <c r="B367" s="142">
        <f t="shared" si="5"/>
        <v>356</v>
      </c>
      <c r="C367" s="168" t="s">
        <v>41</v>
      </c>
      <c r="D367" s="156" t="s">
        <v>1136</v>
      </c>
      <c r="E367" s="162" t="s">
        <v>946</v>
      </c>
      <c r="F367" s="156"/>
      <c r="G367" s="157">
        <v>50000</v>
      </c>
      <c r="H367" s="169" t="s">
        <v>346</v>
      </c>
      <c r="I367" s="155" t="s">
        <v>1468</v>
      </c>
    </row>
    <row r="368" spans="2:9" ht="25.5" x14ac:dyDescent="0.2">
      <c r="B368" s="142">
        <f t="shared" si="5"/>
        <v>357</v>
      </c>
      <c r="C368" s="168" t="s">
        <v>41</v>
      </c>
      <c r="D368" s="156" t="s">
        <v>1137</v>
      </c>
      <c r="E368" s="162" t="s">
        <v>947</v>
      </c>
      <c r="F368" s="156"/>
      <c r="G368" s="163">
        <v>110000</v>
      </c>
      <c r="H368" s="169" t="s">
        <v>346</v>
      </c>
      <c r="I368" s="155" t="s">
        <v>1468</v>
      </c>
    </row>
    <row r="369" spans="2:10" ht="25.5" x14ac:dyDescent="0.2">
      <c r="B369" s="142">
        <f t="shared" si="5"/>
        <v>358</v>
      </c>
      <c r="C369" s="168" t="s">
        <v>41</v>
      </c>
      <c r="D369" s="156" t="s">
        <v>1138</v>
      </c>
      <c r="E369" s="162" t="s">
        <v>948</v>
      </c>
      <c r="F369" s="156"/>
      <c r="G369" s="163">
        <v>46000</v>
      </c>
      <c r="H369" s="169" t="s">
        <v>346</v>
      </c>
      <c r="I369" s="155" t="s">
        <v>1468</v>
      </c>
    </row>
    <row r="370" spans="2:10" ht="25.5" x14ac:dyDescent="0.2">
      <c r="B370" s="142">
        <f t="shared" si="5"/>
        <v>359</v>
      </c>
      <c r="C370" s="168" t="s">
        <v>41</v>
      </c>
      <c r="D370" s="156" t="s">
        <v>1248</v>
      </c>
      <c r="E370" s="162" t="s">
        <v>949</v>
      </c>
      <c r="F370" s="156"/>
      <c r="G370" s="163">
        <v>156000</v>
      </c>
      <c r="H370" s="169" t="s">
        <v>346</v>
      </c>
      <c r="I370" s="155" t="s">
        <v>1468</v>
      </c>
    </row>
    <row r="371" spans="2:10" ht="25.5" x14ac:dyDescent="0.2">
      <c r="B371" s="142">
        <f t="shared" si="5"/>
        <v>360</v>
      </c>
      <c r="C371" s="168" t="s">
        <v>41</v>
      </c>
      <c r="D371" s="156" t="s">
        <v>1139</v>
      </c>
      <c r="E371" s="162" t="s">
        <v>950</v>
      </c>
      <c r="F371" s="156"/>
      <c r="G371" s="157">
        <v>196000</v>
      </c>
      <c r="H371" s="169" t="s">
        <v>346</v>
      </c>
      <c r="I371" s="155" t="s">
        <v>1468</v>
      </c>
    </row>
    <row r="372" spans="2:10" ht="25.5" x14ac:dyDescent="0.2">
      <c r="B372" s="142">
        <f t="shared" si="5"/>
        <v>361</v>
      </c>
      <c r="C372" s="168" t="s">
        <v>41</v>
      </c>
      <c r="D372" s="156" t="s">
        <v>1169</v>
      </c>
      <c r="E372" s="156" t="s">
        <v>981</v>
      </c>
      <c r="F372" s="155"/>
      <c r="G372" s="157">
        <v>52200</v>
      </c>
      <c r="H372" s="169" t="s">
        <v>346</v>
      </c>
      <c r="I372" s="155" t="s">
        <v>1468</v>
      </c>
    </row>
    <row r="373" spans="2:10" ht="25.5" x14ac:dyDescent="0.2">
      <c r="B373" s="142">
        <f t="shared" si="5"/>
        <v>362</v>
      </c>
      <c r="C373" s="168" t="s">
        <v>41</v>
      </c>
      <c r="D373" s="172" t="s">
        <v>1178</v>
      </c>
      <c r="E373" s="172" t="s">
        <v>1004</v>
      </c>
      <c r="F373" s="172" t="s">
        <v>1005</v>
      </c>
      <c r="G373" s="173">
        <v>30000</v>
      </c>
      <c r="H373" s="174" t="s">
        <v>346</v>
      </c>
      <c r="I373" s="172" t="s">
        <v>1467</v>
      </c>
    </row>
    <row r="374" spans="2:10" ht="25.5" x14ac:dyDescent="0.2">
      <c r="B374" s="142">
        <f t="shared" si="5"/>
        <v>363</v>
      </c>
      <c r="C374" s="168" t="s">
        <v>41</v>
      </c>
      <c r="D374" s="172" t="s">
        <v>1186</v>
      </c>
      <c r="E374" s="172" t="s">
        <v>1022</v>
      </c>
      <c r="F374" s="172" t="s">
        <v>1023</v>
      </c>
      <c r="G374" s="173">
        <v>190000</v>
      </c>
      <c r="H374" s="174" t="s">
        <v>346</v>
      </c>
      <c r="I374" s="172" t="s">
        <v>1467</v>
      </c>
    </row>
    <row r="375" spans="2:10" ht="25.5" x14ac:dyDescent="0.2">
      <c r="B375" s="142">
        <f t="shared" si="5"/>
        <v>364</v>
      </c>
      <c r="C375" s="168" t="s">
        <v>41</v>
      </c>
      <c r="D375" s="172" t="s">
        <v>1187</v>
      </c>
      <c r="E375" s="172" t="s">
        <v>1024</v>
      </c>
      <c r="F375" s="172" t="s">
        <v>1025</v>
      </c>
      <c r="G375" s="173">
        <v>100000</v>
      </c>
      <c r="H375" s="174" t="s">
        <v>346</v>
      </c>
      <c r="I375" s="172" t="s">
        <v>1467</v>
      </c>
    </row>
    <row r="376" spans="2:10" ht="25.5" x14ac:dyDescent="0.2">
      <c r="B376" s="142">
        <f t="shared" si="5"/>
        <v>365</v>
      </c>
      <c r="C376" s="168" t="s">
        <v>41</v>
      </c>
      <c r="D376" s="172" t="s">
        <v>1203</v>
      </c>
      <c r="E376" s="172" t="s">
        <v>1069</v>
      </c>
      <c r="F376" s="172" t="s">
        <v>1070</v>
      </c>
      <c r="G376" s="173">
        <v>200000</v>
      </c>
      <c r="H376" s="174" t="s">
        <v>346</v>
      </c>
      <c r="I376" s="172" t="s">
        <v>1467</v>
      </c>
    </row>
    <row r="377" spans="2:10" ht="25.5" x14ac:dyDescent="0.2">
      <c r="B377" s="142">
        <f t="shared" si="5"/>
        <v>366</v>
      </c>
      <c r="C377" s="168" t="s">
        <v>41</v>
      </c>
      <c r="D377" s="172" t="s">
        <v>1204</v>
      </c>
      <c r="E377" s="172" t="s">
        <v>1071</v>
      </c>
      <c r="F377" s="172" t="s">
        <v>1072</v>
      </c>
      <c r="G377" s="173">
        <v>200000</v>
      </c>
      <c r="H377" s="174" t="s">
        <v>346</v>
      </c>
      <c r="I377" s="172" t="s">
        <v>1467</v>
      </c>
    </row>
    <row r="378" spans="2:10" ht="25.5" x14ac:dyDescent="0.2">
      <c r="B378" s="142">
        <f t="shared" si="5"/>
        <v>367</v>
      </c>
      <c r="C378" s="168" t="s">
        <v>41</v>
      </c>
      <c r="D378" s="172" t="s">
        <v>1276</v>
      </c>
      <c r="E378" s="172" t="s">
        <v>1095</v>
      </c>
      <c r="F378" s="172" t="s">
        <v>1096</v>
      </c>
      <c r="G378" s="173">
        <v>200000</v>
      </c>
      <c r="H378" s="174" t="s">
        <v>346</v>
      </c>
      <c r="I378" s="172" t="s">
        <v>1467</v>
      </c>
    </row>
    <row r="379" spans="2:10" ht="25.5" x14ac:dyDescent="0.2">
      <c r="B379" s="142">
        <f t="shared" si="5"/>
        <v>368</v>
      </c>
      <c r="C379" s="168" t="s">
        <v>41</v>
      </c>
      <c r="D379" s="172" t="s">
        <v>1278</v>
      </c>
      <c r="E379" s="172" t="s">
        <v>1105</v>
      </c>
      <c r="F379" s="172" t="s">
        <v>1106</v>
      </c>
      <c r="G379" s="173">
        <v>100000</v>
      </c>
      <c r="H379" s="174" t="s">
        <v>346</v>
      </c>
      <c r="I379" s="172" t="s">
        <v>1467</v>
      </c>
    </row>
    <row r="380" spans="2:10" ht="25.5" x14ac:dyDescent="0.2">
      <c r="B380" s="142">
        <f t="shared" si="5"/>
        <v>369</v>
      </c>
      <c r="C380" s="168" t="s">
        <v>41</v>
      </c>
      <c r="D380" s="172" t="s">
        <v>1218</v>
      </c>
      <c r="E380" s="172" t="s">
        <v>1113</v>
      </c>
      <c r="F380" s="172" t="s">
        <v>1114</v>
      </c>
      <c r="G380" s="173">
        <v>105000</v>
      </c>
      <c r="H380" s="174" t="s">
        <v>346</v>
      </c>
      <c r="I380" s="172" t="s">
        <v>1467</v>
      </c>
    </row>
    <row r="381" spans="2:10" ht="26.25" thickBot="1" x14ac:dyDescent="0.25">
      <c r="B381" s="142">
        <f t="shared" si="5"/>
        <v>370</v>
      </c>
      <c r="C381" s="168" t="s">
        <v>41</v>
      </c>
      <c r="D381" s="172" t="s">
        <v>1280</v>
      </c>
      <c r="E381" s="172" t="s">
        <v>1117</v>
      </c>
      <c r="F381" s="172" t="s">
        <v>1118</v>
      </c>
      <c r="G381" s="173">
        <v>270000</v>
      </c>
      <c r="H381" s="174" t="s">
        <v>346</v>
      </c>
      <c r="I381" s="172" t="s">
        <v>1467</v>
      </c>
    </row>
    <row r="382" spans="2:10" ht="27" thickTop="1" thickBot="1" x14ac:dyDescent="0.25">
      <c r="B382" s="142">
        <f t="shared" si="5"/>
        <v>371</v>
      </c>
      <c r="C382" s="168" t="s">
        <v>41</v>
      </c>
      <c r="D382" s="172" t="s">
        <v>1223</v>
      </c>
      <c r="E382" s="172" t="s">
        <v>1125</v>
      </c>
      <c r="F382" s="172" t="s">
        <v>1126</v>
      </c>
      <c r="G382" s="173">
        <v>200000</v>
      </c>
      <c r="H382" s="174" t="s">
        <v>346</v>
      </c>
      <c r="I382" s="171" t="s">
        <v>1467</v>
      </c>
      <c r="J382" s="187">
        <f>SUM(G310:G382)</f>
        <v>8690005</v>
      </c>
    </row>
    <row r="383" spans="2:10" ht="141" thickTop="1" x14ac:dyDescent="0.2">
      <c r="B383" s="142">
        <f t="shared" si="5"/>
        <v>372</v>
      </c>
      <c r="C383" s="168" t="s">
        <v>41</v>
      </c>
      <c r="D383" s="153" t="s">
        <v>1435</v>
      </c>
      <c r="E383" s="153" t="s">
        <v>652</v>
      </c>
      <c r="F383" s="153" t="s">
        <v>653</v>
      </c>
      <c r="G383" s="154">
        <v>130000</v>
      </c>
      <c r="H383" s="153" t="s">
        <v>351</v>
      </c>
      <c r="I383" s="153" t="s">
        <v>1466</v>
      </c>
    </row>
    <row r="384" spans="2:10" ht="114.75" x14ac:dyDescent="0.2">
      <c r="B384" s="142">
        <f t="shared" si="5"/>
        <v>373</v>
      </c>
      <c r="C384" s="168" t="s">
        <v>41</v>
      </c>
      <c r="D384" s="153" t="s">
        <v>1434</v>
      </c>
      <c r="E384" s="153" t="s">
        <v>654</v>
      </c>
      <c r="F384" s="153" t="s">
        <v>655</v>
      </c>
      <c r="G384" s="154">
        <v>250000</v>
      </c>
      <c r="H384" s="153" t="s">
        <v>351</v>
      </c>
      <c r="I384" s="153" t="s">
        <v>1466</v>
      </c>
    </row>
    <row r="385" spans="2:9" ht="25.5" x14ac:dyDescent="0.2">
      <c r="B385" s="142">
        <f t="shared" si="5"/>
        <v>374</v>
      </c>
      <c r="C385" s="168" t="s">
        <v>41</v>
      </c>
      <c r="D385" s="153" t="s">
        <v>1409</v>
      </c>
      <c r="E385" s="153" t="s">
        <v>1510</v>
      </c>
      <c r="F385" s="153" t="s">
        <v>598</v>
      </c>
      <c r="G385" s="154">
        <v>300000</v>
      </c>
      <c r="H385" s="153" t="s">
        <v>351</v>
      </c>
      <c r="I385" s="153" t="s">
        <v>1466</v>
      </c>
    </row>
    <row r="386" spans="2:9" ht="25.5" x14ac:dyDescent="0.2">
      <c r="B386" s="142">
        <f t="shared" si="5"/>
        <v>375</v>
      </c>
      <c r="C386" s="168" t="s">
        <v>41</v>
      </c>
      <c r="D386" s="153" t="s">
        <v>1433</v>
      </c>
      <c r="E386" s="153" t="s">
        <v>465</v>
      </c>
      <c r="F386" s="153" t="s">
        <v>466</v>
      </c>
      <c r="G386" s="154">
        <v>170000</v>
      </c>
      <c r="H386" s="153" t="s">
        <v>351</v>
      </c>
      <c r="I386" s="153" t="s">
        <v>1466</v>
      </c>
    </row>
    <row r="387" spans="2:9" ht="12.75" x14ac:dyDescent="0.2">
      <c r="B387" s="142">
        <f t="shared" si="5"/>
        <v>376</v>
      </c>
      <c r="C387" s="168" t="s">
        <v>41</v>
      </c>
      <c r="D387" s="153" t="s">
        <v>1410</v>
      </c>
      <c r="E387" s="153" t="s">
        <v>498</v>
      </c>
      <c r="F387" s="153" t="s">
        <v>499</v>
      </c>
      <c r="G387" s="154">
        <v>190000</v>
      </c>
      <c r="H387" s="153" t="s">
        <v>351</v>
      </c>
      <c r="I387" s="153" t="s">
        <v>1466</v>
      </c>
    </row>
    <row r="388" spans="2:9" ht="12.75" x14ac:dyDescent="0.2">
      <c r="B388" s="142">
        <f t="shared" si="5"/>
        <v>377</v>
      </c>
      <c r="C388" s="168" t="s">
        <v>41</v>
      </c>
      <c r="D388" s="153" t="s">
        <v>1432</v>
      </c>
      <c r="E388" s="153" t="s">
        <v>504</v>
      </c>
      <c r="F388" s="153" t="s">
        <v>505</v>
      </c>
      <c r="G388" s="154">
        <v>270000</v>
      </c>
      <c r="H388" s="153" t="s">
        <v>351</v>
      </c>
      <c r="I388" s="153" t="s">
        <v>1466</v>
      </c>
    </row>
    <row r="389" spans="2:9" ht="25.5" x14ac:dyDescent="0.2">
      <c r="B389" s="142">
        <f t="shared" si="5"/>
        <v>378</v>
      </c>
      <c r="C389" s="168" t="s">
        <v>41</v>
      </c>
      <c r="D389" s="153" t="s">
        <v>1431</v>
      </c>
      <c r="E389" s="153" t="s">
        <v>521</v>
      </c>
      <c r="F389" s="153" t="s">
        <v>522</v>
      </c>
      <c r="G389" s="154">
        <v>260000</v>
      </c>
      <c r="H389" s="153" t="s">
        <v>351</v>
      </c>
      <c r="I389" s="153" t="s">
        <v>1466</v>
      </c>
    </row>
    <row r="390" spans="2:9" ht="38.25" x14ac:dyDescent="0.2">
      <c r="B390" s="142">
        <f t="shared" si="5"/>
        <v>379</v>
      </c>
      <c r="C390" s="168" t="s">
        <v>41</v>
      </c>
      <c r="D390" s="153" t="s">
        <v>1411</v>
      </c>
      <c r="E390" s="153" t="s">
        <v>541</v>
      </c>
      <c r="F390" s="153" t="s">
        <v>542</v>
      </c>
      <c r="G390" s="154">
        <v>75000</v>
      </c>
      <c r="H390" s="153" t="s">
        <v>351</v>
      </c>
      <c r="I390" s="153" t="s">
        <v>1466</v>
      </c>
    </row>
    <row r="391" spans="2:9" ht="12.75" x14ac:dyDescent="0.2">
      <c r="B391" s="142">
        <f t="shared" si="5"/>
        <v>380</v>
      </c>
      <c r="C391" s="168" t="s">
        <v>41</v>
      </c>
      <c r="D391" s="153" t="s">
        <v>1412</v>
      </c>
      <c r="E391" s="153" t="s">
        <v>567</v>
      </c>
      <c r="F391" s="153" t="s">
        <v>568</v>
      </c>
      <c r="G391" s="154">
        <v>35000</v>
      </c>
      <c r="H391" s="153" t="s">
        <v>351</v>
      </c>
      <c r="I391" s="153" t="s">
        <v>1466</v>
      </c>
    </row>
    <row r="392" spans="2:9" ht="25.5" x14ac:dyDescent="0.2">
      <c r="B392" s="142">
        <f t="shared" si="5"/>
        <v>381</v>
      </c>
      <c r="C392" s="168" t="s">
        <v>41</v>
      </c>
      <c r="D392" s="153" t="s">
        <v>1430</v>
      </c>
      <c r="E392" s="153" t="s">
        <v>594</v>
      </c>
      <c r="F392" s="153" t="s">
        <v>595</v>
      </c>
      <c r="G392" s="154">
        <v>270000</v>
      </c>
      <c r="H392" s="153" t="s">
        <v>351</v>
      </c>
      <c r="I392" s="153" t="s">
        <v>1466</v>
      </c>
    </row>
    <row r="393" spans="2:9" ht="12.75" x14ac:dyDescent="0.2">
      <c r="B393" s="142">
        <f t="shared" si="5"/>
        <v>382</v>
      </c>
      <c r="C393" s="168" t="s">
        <v>41</v>
      </c>
      <c r="D393" s="153" t="s">
        <v>1413</v>
      </c>
      <c r="E393" s="153" t="s">
        <v>608</v>
      </c>
      <c r="F393" s="153" t="s">
        <v>609</v>
      </c>
      <c r="G393" s="154">
        <v>210000</v>
      </c>
      <c r="H393" s="153" t="s">
        <v>351</v>
      </c>
      <c r="I393" s="153" t="s">
        <v>1466</v>
      </c>
    </row>
    <row r="394" spans="2:9" ht="12.75" x14ac:dyDescent="0.2">
      <c r="B394" s="142">
        <f t="shared" si="5"/>
        <v>383</v>
      </c>
      <c r="C394" s="168" t="s">
        <v>41</v>
      </c>
      <c r="D394" s="153" t="s">
        <v>1429</v>
      </c>
      <c r="E394" s="153" t="s">
        <v>629</v>
      </c>
      <c r="F394" s="153" t="s">
        <v>630</v>
      </c>
      <c r="G394" s="154">
        <v>260000</v>
      </c>
      <c r="H394" s="153" t="s">
        <v>351</v>
      </c>
      <c r="I394" s="153" t="s">
        <v>1466</v>
      </c>
    </row>
    <row r="395" spans="2:9" ht="25.5" x14ac:dyDescent="0.2">
      <c r="B395" s="142">
        <f t="shared" si="5"/>
        <v>384</v>
      </c>
      <c r="C395" s="168" t="s">
        <v>41</v>
      </c>
      <c r="D395" s="153" t="s">
        <v>1416</v>
      </c>
      <c r="E395" s="153" t="s">
        <v>389</v>
      </c>
      <c r="F395" s="153" t="s">
        <v>390</v>
      </c>
      <c r="G395" s="154">
        <v>260000</v>
      </c>
      <c r="H395" s="153" t="s">
        <v>351</v>
      </c>
      <c r="I395" s="153" t="s">
        <v>1466</v>
      </c>
    </row>
    <row r="396" spans="2:9" ht="25.5" x14ac:dyDescent="0.2">
      <c r="B396" s="142">
        <f t="shared" si="5"/>
        <v>385</v>
      </c>
      <c r="C396" s="168" t="s">
        <v>41</v>
      </c>
      <c r="D396" s="155" t="s">
        <v>1153</v>
      </c>
      <c r="E396" s="155" t="s">
        <v>965</v>
      </c>
      <c r="F396" s="156"/>
      <c r="G396" s="163">
        <v>400000</v>
      </c>
      <c r="H396" s="169" t="s">
        <v>351</v>
      </c>
      <c r="I396" s="155" t="s">
        <v>1468</v>
      </c>
    </row>
    <row r="397" spans="2:9" ht="25.5" x14ac:dyDescent="0.2">
      <c r="B397" s="142">
        <f t="shared" ref="B397:B426" si="6">B396+1</f>
        <v>386</v>
      </c>
      <c r="C397" s="168" t="s">
        <v>41</v>
      </c>
      <c r="D397" s="172" t="s">
        <v>1266</v>
      </c>
      <c r="E397" s="172" t="s">
        <v>1032</v>
      </c>
      <c r="F397" s="172" t="s">
        <v>1033</v>
      </c>
      <c r="G397" s="173">
        <v>250000</v>
      </c>
      <c r="H397" s="174" t="s">
        <v>351</v>
      </c>
      <c r="I397" s="172" t="s">
        <v>1467</v>
      </c>
    </row>
    <row r="398" spans="2:9" ht="25.5" x14ac:dyDescent="0.2">
      <c r="B398" s="142">
        <f t="shared" si="6"/>
        <v>387</v>
      </c>
      <c r="C398" s="168" t="s">
        <v>41</v>
      </c>
      <c r="D398" s="172" t="s">
        <v>1199</v>
      </c>
      <c r="E398" s="172" t="s">
        <v>1061</v>
      </c>
      <c r="F398" s="172" t="s">
        <v>1062</v>
      </c>
      <c r="G398" s="173">
        <v>300000</v>
      </c>
      <c r="H398" s="174" t="s">
        <v>351</v>
      </c>
      <c r="I398" s="172" t="s">
        <v>1467</v>
      </c>
    </row>
    <row r="399" spans="2:9" ht="25.5" x14ac:dyDescent="0.2">
      <c r="B399" s="142">
        <f t="shared" si="6"/>
        <v>388</v>
      </c>
      <c r="C399" s="168" t="s">
        <v>41</v>
      </c>
      <c r="D399" s="172" t="s">
        <v>1202</v>
      </c>
      <c r="E399" s="172" t="s">
        <v>1067</v>
      </c>
      <c r="F399" s="172" t="s">
        <v>1068</v>
      </c>
      <c r="G399" s="173">
        <v>130000</v>
      </c>
      <c r="H399" s="174" t="s">
        <v>351</v>
      </c>
      <c r="I399" s="172" t="s">
        <v>1467</v>
      </c>
    </row>
    <row r="400" spans="2:9" ht="25.5" x14ac:dyDescent="0.2">
      <c r="B400" s="142">
        <f t="shared" si="6"/>
        <v>389</v>
      </c>
      <c r="C400" s="168" t="s">
        <v>41</v>
      </c>
      <c r="D400" s="172" t="s">
        <v>1209</v>
      </c>
      <c r="E400" s="172" t="s">
        <v>1083</v>
      </c>
      <c r="F400" s="172" t="s">
        <v>1084</v>
      </c>
      <c r="G400" s="173">
        <v>200000</v>
      </c>
      <c r="H400" s="174" t="s">
        <v>351</v>
      </c>
      <c r="I400" s="172" t="s">
        <v>1467</v>
      </c>
    </row>
    <row r="401" spans="2:10" ht="25.5" x14ac:dyDescent="0.2">
      <c r="B401" s="142">
        <f t="shared" si="6"/>
        <v>390</v>
      </c>
      <c r="C401" s="168" t="s">
        <v>41</v>
      </c>
      <c r="D401" s="172" t="s">
        <v>1274</v>
      </c>
      <c r="E401" s="172" t="s">
        <v>1085</v>
      </c>
      <c r="F401" s="172" t="s">
        <v>1086</v>
      </c>
      <c r="G401" s="173">
        <v>400000</v>
      </c>
      <c r="H401" s="174" t="s">
        <v>351</v>
      </c>
      <c r="I401" s="172" t="s">
        <v>1467</v>
      </c>
    </row>
    <row r="402" spans="2:10" ht="25.5" x14ac:dyDescent="0.2">
      <c r="B402" s="142">
        <f t="shared" si="6"/>
        <v>391</v>
      </c>
      <c r="C402" s="168" t="s">
        <v>41</v>
      </c>
      <c r="D402" s="172" t="s">
        <v>1275</v>
      </c>
      <c r="E402" s="172" t="s">
        <v>1087</v>
      </c>
      <c r="F402" s="172" t="s">
        <v>1088</v>
      </c>
      <c r="G402" s="173">
        <v>200000</v>
      </c>
      <c r="H402" s="174" t="s">
        <v>351</v>
      </c>
      <c r="I402" s="172" t="s">
        <v>1467</v>
      </c>
    </row>
    <row r="403" spans="2:10" ht="26.25" thickBot="1" x14ac:dyDescent="0.25">
      <c r="B403" s="142">
        <f t="shared" si="6"/>
        <v>392</v>
      </c>
      <c r="C403" s="168" t="s">
        <v>41</v>
      </c>
      <c r="D403" s="172" t="s">
        <v>1212</v>
      </c>
      <c r="E403" s="172" t="s">
        <v>1093</v>
      </c>
      <c r="F403" s="172" t="s">
        <v>1094</v>
      </c>
      <c r="G403" s="173">
        <v>25000</v>
      </c>
      <c r="H403" s="174" t="s">
        <v>351</v>
      </c>
      <c r="I403" s="172" t="s">
        <v>1467</v>
      </c>
    </row>
    <row r="404" spans="2:10" ht="27" thickTop="1" thickBot="1" x14ac:dyDescent="0.25">
      <c r="B404" s="142">
        <f t="shared" si="6"/>
        <v>393</v>
      </c>
      <c r="C404" s="168" t="s">
        <v>41</v>
      </c>
      <c r="D404" s="172" t="s">
        <v>1219</v>
      </c>
      <c r="E404" s="172" t="s">
        <v>1085</v>
      </c>
      <c r="F404" s="172" t="s">
        <v>1115</v>
      </c>
      <c r="G404" s="173">
        <v>40000</v>
      </c>
      <c r="H404" s="174" t="s">
        <v>351</v>
      </c>
      <c r="I404" s="171" t="s">
        <v>1467</v>
      </c>
      <c r="J404" s="187">
        <f>SUM(G383:G404)</f>
        <v>4625000</v>
      </c>
    </row>
    <row r="405" spans="2:10" ht="26.25" thickTop="1" x14ac:dyDescent="0.2">
      <c r="B405" s="142">
        <f t="shared" si="6"/>
        <v>394</v>
      </c>
      <c r="C405" s="168" t="s">
        <v>41</v>
      </c>
      <c r="D405" s="153" t="s">
        <v>1414</v>
      </c>
      <c r="E405" s="153" t="s">
        <v>806</v>
      </c>
      <c r="F405" s="153" t="s">
        <v>807</v>
      </c>
      <c r="G405" s="154">
        <v>327500</v>
      </c>
      <c r="H405" s="153" t="s">
        <v>354</v>
      </c>
      <c r="I405" s="153" t="s">
        <v>1466</v>
      </c>
    </row>
    <row r="406" spans="2:10" ht="25.5" x14ac:dyDescent="0.2">
      <c r="B406" s="142">
        <f t="shared" si="6"/>
        <v>395</v>
      </c>
      <c r="C406" s="168" t="s">
        <v>41</v>
      </c>
      <c r="D406" s="153" t="s">
        <v>1415</v>
      </c>
      <c r="E406" s="153" t="s">
        <v>826</v>
      </c>
      <c r="F406" s="153" t="s">
        <v>827</v>
      </c>
      <c r="G406" s="154">
        <v>124500</v>
      </c>
      <c r="H406" s="153" t="s">
        <v>354</v>
      </c>
      <c r="I406" s="153" t="s">
        <v>1466</v>
      </c>
    </row>
    <row r="407" spans="2:10" ht="25.5" x14ac:dyDescent="0.2">
      <c r="B407" s="142">
        <f t="shared" si="6"/>
        <v>396</v>
      </c>
      <c r="C407" s="168" t="s">
        <v>41</v>
      </c>
      <c r="D407" s="153" t="s">
        <v>1417</v>
      </c>
      <c r="E407" s="153" t="s">
        <v>836</v>
      </c>
      <c r="F407" s="153" t="s">
        <v>837</v>
      </c>
      <c r="G407" s="154">
        <v>162000</v>
      </c>
      <c r="H407" s="153" t="s">
        <v>354</v>
      </c>
      <c r="I407" s="153" t="s">
        <v>1466</v>
      </c>
    </row>
    <row r="408" spans="2:10" ht="25.5" x14ac:dyDescent="0.2">
      <c r="B408" s="142">
        <f t="shared" si="6"/>
        <v>397</v>
      </c>
      <c r="C408" s="168" t="s">
        <v>41</v>
      </c>
      <c r="D408" s="153" t="s">
        <v>1418</v>
      </c>
      <c r="E408" s="153" t="s">
        <v>739</v>
      </c>
      <c r="F408" s="153" t="s">
        <v>740</v>
      </c>
      <c r="G408" s="154">
        <v>162000</v>
      </c>
      <c r="H408" s="153" t="s">
        <v>354</v>
      </c>
      <c r="I408" s="153" t="s">
        <v>1466</v>
      </c>
    </row>
    <row r="409" spans="2:10" ht="25.5" x14ac:dyDescent="0.2">
      <c r="B409" s="142">
        <f t="shared" si="6"/>
        <v>398</v>
      </c>
      <c r="C409" s="168" t="s">
        <v>41</v>
      </c>
      <c r="D409" s="153" t="s">
        <v>1419</v>
      </c>
      <c r="E409" s="153" t="s">
        <v>773</v>
      </c>
      <c r="F409" s="153" t="s">
        <v>774</v>
      </c>
      <c r="G409" s="154">
        <v>169500</v>
      </c>
      <c r="H409" s="153" t="s">
        <v>354</v>
      </c>
      <c r="I409" s="153" t="s">
        <v>1466</v>
      </c>
    </row>
    <row r="410" spans="2:10" ht="38.25" x14ac:dyDescent="0.2">
      <c r="B410" s="142">
        <f t="shared" si="6"/>
        <v>399</v>
      </c>
      <c r="C410" s="168" t="s">
        <v>41</v>
      </c>
      <c r="D410" s="153" t="s">
        <v>1420</v>
      </c>
      <c r="E410" s="153" t="s">
        <v>691</v>
      </c>
      <c r="F410" s="153" t="s">
        <v>692</v>
      </c>
      <c r="G410" s="154">
        <v>300000</v>
      </c>
      <c r="H410" s="153" t="s">
        <v>354</v>
      </c>
      <c r="I410" s="153" t="s">
        <v>1466</v>
      </c>
    </row>
    <row r="411" spans="2:10" ht="38.25" x14ac:dyDescent="0.2">
      <c r="B411" s="142">
        <f t="shared" si="6"/>
        <v>400</v>
      </c>
      <c r="C411" s="168" t="s">
        <v>41</v>
      </c>
      <c r="D411" s="153" t="s">
        <v>1421</v>
      </c>
      <c r="E411" s="153" t="s">
        <v>704</v>
      </c>
      <c r="F411" s="153" t="s">
        <v>705</v>
      </c>
      <c r="G411" s="154">
        <v>90000</v>
      </c>
      <c r="H411" s="153" t="s">
        <v>354</v>
      </c>
      <c r="I411" s="153" t="s">
        <v>1466</v>
      </c>
    </row>
    <row r="412" spans="2:10" ht="25.5" x14ac:dyDescent="0.2">
      <c r="B412" s="142">
        <f t="shared" si="6"/>
        <v>401</v>
      </c>
      <c r="C412" s="168" t="s">
        <v>41</v>
      </c>
      <c r="D412" s="153" t="s">
        <v>1422</v>
      </c>
      <c r="E412" s="153" t="s">
        <v>1511</v>
      </c>
      <c r="F412" s="153" t="s">
        <v>635</v>
      </c>
      <c r="G412" s="154">
        <v>195000</v>
      </c>
      <c r="H412" s="153" t="s">
        <v>354</v>
      </c>
      <c r="I412" s="153" t="s">
        <v>1466</v>
      </c>
    </row>
    <row r="413" spans="2:10" ht="63.75" x14ac:dyDescent="0.2">
      <c r="B413" s="142">
        <f t="shared" si="6"/>
        <v>402</v>
      </c>
      <c r="C413" s="168" t="s">
        <v>41</v>
      </c>
      <c r="D413" s="153" t="s">
        <v>1423</v>
      </c>
      <c r="E413" s="153" t="s">
        <v>424</v>
      </c>
      <c r="F413" s="153" t="s">
        <v>425</v>
      </c>
      <c r="G413" s="154">
        <v>200000</v>
      </c>
      <c r="H413" s="153" t="s">
        <v>354</v>
      </c>
      <c r="I413" s="153" t="s">
        <v>1466</v>
      </c>
    </row>
    <row r="414" spans="2:10" ht="51" x14ac:dyDescent="0.2">
      <c r="B414" s="142">
        <f t="shared" si="6"/>
        <v>403</v>
      </c>
      <c r="C414" s="168" t="s">
        <v>41</v>
      </c>
      <c r="D414" s="153" t="s">
        <v>1424</v>
      </c>
      <c r="E414" s="153" t="s">
        <v>436</v>
      </c>
      <c r="F414" s="153" t="s">
        <v>437</v>
      </c>
      <c r="G414" s="154">
        <v>17500</v>
      </c>
      <c r="H414" s="153" t="s">
        <v>354</v>
      </c>
      <c r="I414" s="153" t="s">
        <v>1466</v>
      </c>
    </row>
    <row r="415" spans="2:10" ht="38.25" x14ac:dyDescent="0.2">
      <c r="B415" s="142">
        <f t="shared" si="6"/>
        <v>404</v>
      </c>
      <c r="C415" s="168" t="s">
        <v>41</v>
      </c>
      <c r="D415" s="153" t="s">
        <v>1425</v>
      </c>
      <c r="E415" s="153" t="s">
        <v>438</v>
      </c>
      <c r="F415" s="153" t="s">
        <v>439</v>
      </c>
      <c r="G415" s="154">
        <v>48000</v>
      </c>
      <c r="H415" s="153" t="s">
        <v>354</v>
      </c>
      <c r="I415" s="153" t="s">
        <v>1466</v>
      </c>
    </row>
    <row r="416" spans="2:10" ht="25.5" x14ac:dyDescent="0.2">
      <c r="B416" s="142">
        <f t="shared" si="6"/>
        <v>405</v>
      </c>
      <c r="C416" s="168" t="s">
        <v>41</v>
      </c>
      <c r="D416" s="153" t="s">
        <v>1428</v>
      </c>
      <c r="E416" s="153" t="s">
        <v>596</v>
      </c>
      <c r="F416" s="153" t="s">
        <v>597</v>
      </c>
      <c r="G416" s="154">
        <v>435000</v>
      </c>
      <c r="H416" s="153" t="s">
        <v>354</v>
      </c>
      <c r="I416" s="153" t="s">
        <v>1466</v>
      </c>
    </row>
    <row r="417" spans="2:29" ht="25.5" x14ac:dyDescent="0.2">
      <c r="B417" s="142">
        <f t="shared" si="6"/>
        <v>406</v>
      </c>
      <c r="C417" s="168" t="s">
        <v>41</v>
      </c>
      <c r="D417" s="153" t="s">
        <v>1426</v>
      </c>
      <c r="E417" s="153" t="s">
        <v>648</v>
      </c>
      <c r="F417" s="153" t="s">
        <v>649</v>
      </c>
      <c r="G417" s="154">
        <v>40000</v>
      </c>
      <c r="H417" s="153" t="s">
        <v>354</v>
      </c>
      <c r="I417" s="153" t="s">
        <v>1466</v>
      </c>
    </row>
    <row r="418" spans="2:29" ht="38.25" x14ac:dyDescent="0.2">
      <c r="B418" s="142">
        <f t="shared" si="6"/>
        <v>407</v>
      </c>
      <c r="C418" s="168" t="s">
        <v>41</v>
      </c>
      <c r="D418" s="153" t="s">
        <v>1427</v>
      </c>
      <c r="E418" s="153" t="s">
        <v>673</v>
      </c>
      <c r="F418" s="153" t="s">
        <v>674</v>
      </c>
      <c r="G418" s="154">
        <v>230000</v>
      </c>
      <c r="H418" s="153" t="s">
        <v>354</v>
      </c>
      <c r="I418" s="153" t="s">
        <v>1466</v>
      </c>
    </row>
    <row r="419" spans="2:29" ht="25.5" x14ac:dyDescent="0.2">
      <c r="B419" s="142">
        <f t="shared" si="6"/>
        <v>408</v>
      </c>
      <c r="C419" s="168" t="s">
        <v>41</v>
      </c>
      <c r="D419" s="155" t="s">
        <v>1254</v>
      </c>
      <c r="E419" s="155" t="s">
        <v>409</v>
      </c>
      <c r="F419" s="158"/>
      <c r="G419" s="157">
        <v>29700</v>
      </c>
      <c r="H419" s="169" t="s">
        <v>354</v>
      </c>
      <c r="I419" s="155" t="s">
        <v>1468</v>
      </c>
    </row>
    <row r="420" spans="2:29" ht="25.5" x14ac:dyDescent="0.2">
      <c r="B420" s="142">
        <f t="shared" si="6"/>
        <v>409</v>
      </c>
      <c r="C420" s="168" t="s">
        <v>41</v>
      </c>
      <c r="D420" s="155" t="s">
        <v>1255</v>
      </c>
      <c r="E420" s="155" t="s">
        <v>410</v>
      </c>
      <c r="F420" s="156"/>
      <c r="G420" s="157">
        <v>32400</v>
      </c>
      <c r="H420" s="169" t="s">
        <v>354</v>
      </c>
      <c r="I420" s="155" t="s">
        <v>1468</v>
      </c>
    </row>
    <row r="421" spans="2:29" ht="25.5" x14ac:dyDescent="0.2">
      <c r="B421" s="142">
        <f t="shared" si="6"/>
        <v>410</v>
      </c>
      <c r="C421" s="168" t="s">
        <v>41</v>
      </c>
      <c r="D421" s="155" t="s">
        <v>1256</v>
      </c>
      <c r="E421" s="155" t="s">
        <v>411</v>
      </c>
      <c r="F421" s="156"/>
      <c r="G421" s="157">
        <v>24750</v>
      </c>
      <c r="H421" s="169" t="s">
        <v>354</v>
      </c>
      <c r="I421" s="155" t="s">
        <v>1468</v>
      </c>
    </row>
    <row r="422" spans="2:29" ht="25.5" x14ac:dyDescent="0.2">
      <c r="B422" s="142">
        <f t="shared" si="6"/>
        <v>411</v>
      </c>
      <c r="C422" s="168" t="s">
        <v>41</v>
      </c>
      <c r="D422" s="155" t="s">
        <v>1257</v>
      </c>
      <c r="E422" s="155" t="s">
        <v>412</v>
      </c>
      <c r="F422" s="156"/>
      <c r="G422" s="157">
        <v>64800</v>
      </c>
      <c r="H422" s="169" t="s">
        <v>354</v>
      </c>
      <c r="I422" s="155" t="s">
        <v>1468</v>
      </c>
    </row>
    <row r="423" spans="2:29" ht="25.5" x14ac:dyDescent="0.2">
      <c r="B423" s="142">
        <f t="shared" si="6"/>
        <v>412</v>
      </c>
      <c r="C423" s="168" t="s">
        <v>41</v>
      </c>
      <c r="D423" s="155" t="s">
        <v>1258</v>
      </c>
      <c r="E423" s="155" t="s">
        <v>413</v>
      </c>
      <c r="F423" s="156"/>
      <c r="G423" s="157">
        <v>72900</v>
      </c>
      <c r="H423" s="169" t="s">
        <v>354</v>
      </c>
      <c r="I423" s="155" t="s">
        <v>1468</v>
      </c>
    </row>
    <row r="424" spans="2:29" ht="25.5" x14ac:dyDescent="0.2">
      <c r="B424" s="142">
        <f t="shared" si="6"/>
        <v>413</v>
      </c>
      <c r="C424" s="168" t="s">
        <v>41</v>
      </c>
      <c r="D424" s="156" t="s">
        <v>1237</v>
      </c>
      <c r="E424" s="162" t="s">
        <v>988</v>
      </c>
      <c r="F424" s="155"/>
      <c r="G424" s="157">
        <v>70000</v>
      </c>
      <c r="H424" s="169" t="s">
        <v>354</v>
      </c>
      <c r="I424" s="155" t="s">
        <v>1468</v>
      </c>
    </row>
    <row r="425" spans="2:29" ht="26.25" thickBot="1" x14ac:dyDescent="0.25">
      <c r="B425" s="142">
        <f t="shared" si="6"/>
        <v>414</v>
      </c>
      <c r="C425" s="168" t="s">
        <v>41</v>
      </c>
      <c r="D425" s="156" t="s">
        <v>1243</v>
      </c>
      <c r="E425" s="162" t="s">
        <v>989</v>
      </c>
      <c r="F425" s="155"/>
      <c r="G425" s="157">
        <v>96456</v>
      </c>
      <c r="H425" s="169" t="s">
        <v>354</v>
      </c>
      <c r="I425" s="155" t="s">
        <v>1468</v>
      </c>
    </row>
    <row r="426" spans="2:29" ht="27" thickTop="1" thickBot="1" x14ac:dyDescent="0.25">
      <c r="B426" s="142">
        <f t="shared" si="6"/>
        <v>415</v>
      </c>
      <c r="C426" s="168" t="s">
        <v>41</v>
      </c>
      <c r="D426" s="172" t="s">
        <v>1190</v>
      </c>
      <c r="E426" s="172" t="s">
        <v>1030</v>
      </c>
      <c r="F426" s="172" t="s">
        <v>1031</v>
      </c>
      <c r="G426" s="173">
        <v>65000</v>
      </c>
      <c r="H426" s="174" t="s">
        <v>354</v>
      </c>
      <c r="I426" s="171" t="s">
        <v>1467</v>
      </c>
      <c r="J426" s="187">
        <f>SUM(G405:G426)</f>
        <v>2957006</v>
      </c>
    </row>
    <row r="427" spans="2:29" ht="16.5" thickTop="1" x14ac:dyDescent="0.25">
      <c r="B427" s="148"/>
      <c r="C427" s="189" t="s">
        <v>360</v>
      </c>
      <c r="G427" s="188">
        <f>SUM(G12:G426)</f>
        <v>59708947</v>
      </c>
      <c r="J427" s="188">
        <f>SUM(J12:J426)</f>
        <v>59708947</v>
      </c>
    </row>
    <row r="429" spans="2:29" ht="12.75" x14ac:dyDescent="0.2">
      <c r="B429" s="145"/>
      <c r="C429" s="179" t="s">
        <v>1515</v>
      </c>
      <c r="D429" s="179" t="s">
        <v>1516</v>
      </c>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row>
    <row r="430" spans="2:29" ht="12.75" x14ac:dyDescent="0.2">
      <c r="B430" s="145"/>
      <c r="C430" s="179"/>
      <c r="D430" s="179"/>
      <c r="E430" s="145"/>
      <c r="F430" s="145"/>
      <c r="G430" s="145"/>
      <c r="H430" s="145"/>
      <c r="I430" s="145"/>
      <c r="J430" s="145"/>
      <c r="K430" s="145"/>
      <c r="L430" s="145"/>
      <c r="M430" s="145"/>
      <c r="N430" s="145"/>
      <c r="O430" s="145"/>
      <c r="P430" s="145"/>
      <c r="Q430" s="145"/>
      <c r="R430" s="145"/>
      <c r="S430" s="145"/>
      <c r="T430" s="145"/>
      <c r="U430" s="145"/>
      <c r="V430" s="145"/>
      <c r="W430" s="145"/>
      <c r="X430" s="145"/>
      <c r="Y430" s="145"/>
      <c r="Z430" s="145"/>
      <c r="AA430" s="145"/>
      <c r="AB430" s="145"/>
      <c r="AC430" s="145"/>
    </row>
    <row r="431" spans="2:29" ht="12.75" x14ac:dyDescent="0.2">
      <c r="B431" s="177">
        <v>1</v>
      </c>
      <c r="C431" s="175" t="s">
        <v>1532</v>
      </c>
      <c r="D431" s="145" t="s">
        <v>928</v>
      </c>
      <c r="E431" s="145"/>
      <c r="F431" s="145"/>
      <c r="G431" s="145"/>
      <c r="H431" s="145"/>
      <c r="I431" s="145"/>
      <c r="J431" s="145"/>
      <c r="K431" s="145"/>
      <c r="L431" s="145"/>
      <c r="M431" s="145"/>
      <c r="N431" s="145"/>
      <c r="O431" s="145"/>
      <c r="P431" s="145"/>
      <c r="Q431" s="145"/>
      <c r="R431" s="145"/>
      <c r="S431" s="145"/>
      <c r="T431" s="145"/>
      <c r="U431" s="145"/>
      <c r="V431" s="145"/>
      <c r="W431" s="145"/>
      <c r="X431" s="145"/>
      <c r="Y431" s="145"/>
      <c r="Z431" s="145"/>
      <c r="AA431" s="145"/>
      <c r="AB431" s="145"/>
      <c r="AC431" s="145"/>
    </row>
    <row r="432" spans="2:29" ht="12.75" x14ac:dyDescent="0.2">
      <c r="B432" s="177">
        <f>B431+1</f>
        <v>2</v>
      </c>
      <c r="C432" s="175" t="s">
        <v>1540</v>
      </c>
      <c r="D432" s="145" t="s">
        <v>1541</v>
      </c>
      <c r="E432" s="145"/>
      <c r="F432" s="145"/>
      <c r="G432" s="145"/>
      <c r="H432" s="145"/>
      <c r="I432" s="145"/>
      <c r="J432" s="145"/>
      <c r="K432" s="145"/>
      <c r="L432" s="145"/>
      <c r="M432" s="145"/>
      <c r="N432" s="145"/>
      <c r="O432" s="145"/>
      <c r="P432" s="145"/>
      <c r="Q432" s="145"/>
      <c r="R432" s="145"/>
      <c r="S432" s="145"/>
      <c r="T432" s="145"/>
      <c r="U432" s="145"/>
      <c r="V432" s="145"/>
      <c r="W432" s="145"/>
      <c r="X432" s="145"/>
      <c r="Y432" s="145"/>
      <c r="Z432" s="145"/>
      <c r="AA432" s="145"/>
      <c r="AB432" s="145"/>
      <c r="AC432" s="145"/>
    </row>
    <row r="433" spans="2:29" ht="12.75" x14ac:dyDescent="0.2">
      <c r="B433" s="177">
        <f t="shared" ref="B433:B458" si="7">B432+1</f>
        <v>3</v>
      </c>
      <c r="C433" s="175" t="s">
        <v>479</v>
      </c>
      <c r="D433" s="145" t="s">
        <v>1537</v>
      </c>
      <c r="E433" s="145"/>
      <c r="F433" s="145"/>
      <c r="G433" s="145"/>
      <c r="H433" s="145"/>
      <c r="I433" s="145"/>
      <c r="J433" s="145"/>
      <c r="K433" s="145"/>
      <c r="L433" s="145"/>
      <c r="M433" s="145"/>
      <c r="N433" s="145"/>
      <c r="O433" s="145"/>
      <c r="P433" s="145"/>
      <c r="Q433" s="145"/>
      <c r="R433" s="145"/>
      <c r="S433" s="145"/>
      <c r="T433" s="145"/>
      <c r="U433" s="145"/>
      <c r="V433" s="145"/>
      <c r="W433" s="145"/>
      <c r="X433" s="145"/>
      <c r="Y433" s="145"/>
      <c r="Z433" s="145"/>
      <c r="AA433" s="145"/>
      <c r="AB433" s="145"/>
      <c r="AC433" s="145"/>
    </row>
    <row r="434" spans="2:29" ht="12.75" x14ac:dyDescent="0.2">
      <c r="B434" s="177">
        <f t="shared" si="7"/>
        <v>4</v>
      </c>
      <c r="C434" s="175" t="s">
        <v>707</v>
      </c>
      <c r="D434" s="145" t="s">
        <v>1526</v>
      </c>
      <c r="E434" s="145"/>
      <c r="F434" s="145"/>
      <c r="G434" s="145"/>
      <c r="H434" s="145"/>
      <c r="I434" s="145"/>
      <c r="J434" s="145"/>
      <c r="K434" s="145"/>
      <c r="L434" s="145"/>
      <c r="M434" s="145"/>
      <c r="N434" s="145"/>
      <c r="O434" s="145"/>
      <c r="P434" s="145"/>
      <c r="Q434" s="145"/>
      <c r="R434" s="145"/>
      <c r="S434" s="145"/>
      <c r="T434" s="145"/>
      <c r="U434" s="145"/>
      <c r="V434" s="145"/>
      <c r="W434" s="145"/>
      <c r="X434" s="145"/>
      <c r="Y434" s="145"/>
      <c r="Z434" s="145"/>
      <c r="AA434" s="145"/>
      <c r="AB434" s="145"/>
      <c r="AC434" s="145"/>
    </row>
    <row r="435" spans="2:29" ht="12.75" x14ac:dyDescent="0.2">
      <c r="B435" s="177">
        <f t="shared" si="7"/>
        <v>5</v>
      </c>
      <c r="C435" s="175" t="s">
        <v>613</v>
      </c>
      <c r="D435" s="145" t="s">
        <v>1526</v>
      </c>
      <c r="E435" s="145"/>
      <c r="F435" s="145"/>
      <c r="G435" s="145"/>
      <c r="H435" s="145"/>
      <c r="I435" s="145"/>
      <c r="J435" s="145"/>
      <c r="K435" s="145"/>
      <c r="L435" s="145"/>
      <c r="M435" s="145"/>
      <c r="N435" s="145"/>
      <c r="O435" s="145"/>
      <c r="P435" s="145"/>
      <c r="Q435" s="145"/>
      <c r="R435" s="145"/>
      <c r="S435" s="145"/>
      <c r="T435" s="145"/>
      <c r="U435" s="145"/>
      <c r="V435" s="145"/>
      <c r="W435" s="145"/>
      <c r="X435" s="145"/>
      <c r="Y435" s="145"/>
      <c r="Z435" s="145"/>
      <c r="AA435" s="145"/>
      <c r="AB435" s="145"/>
      <c r="AC435" s="145"/>
    </row>
    <row r="436" spans="2:29" ht="12.75" x14ac:dyDescent="0.2">
      <c r="B436" s="177">
        <f t="shared" si="7"/>
        <v>6</v>
      </c>
      <c r="C436" s="175" t="s">
        <v>1542</v>
      </c>
      <c r="D436" s="145" t="s">
        <v>1543</v>
      </c>
      <c r="E436" s="145"/>
      <c r="F436" s="145"/>
      <c r="G436" s="145"/>
      <c r="H436" s="145"/>
      <c r="I436" s="145"/>
      <c r="J436" s="145"/>
      <c r="K436" s="145"/>
      <c r="L436" s="145"/>
      <c r="M436" s="145"/>
      <c r="N436" s="145"/>
      <c r="O436" s="145"/>
      <c r="P436" s="145"/>
      <c r="Q436" s="145"/>
      <c r="R436" s="145"/>
      <c r="S436" s="145"/>
      <c r="T436" s="145"/>
      <c r="U436" s="145"/>
      <c r="V436" s="145"/>
      <c r="W436" s="145"/>
      <c r="X436" s="145"/>
      <c r="Y436" s="145"/>
      <c r="Z436" s="145"/>
      <c r="AA436" s="145"/>
      <c r="AB436" s="145"/>
      <c r="AC436" s="145"/>
    </row>
    <row r="437" spans="2:29" ht="12.75" x14ac:dyDescent="0.2">
      <c r="B437" s="177">
        <f t="shared" si="7"/>
        <v>7</v>
      </c>
      <c r="C437" s="175" t="s">
        <v>1545</v>
      </c>
      <c r="D437" s="145" t="s">
        <v>1546</v>
      </c>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c r="AA437" s="145"/>
      <c r="AB437" s="145"/>
      <c r="AC437" s="145"/>
    </row>
    <row r="438" spans="2:29" ht="12.75" x14ac:dyDescent="0.2">
      <c r="B438" s="177">
        <f t="shared" si="7"/>
        <v>8</v>
      </c>
      <c r="C438" s="175" t="s">
        <v>1561</v>
      </c>
      <c r="D438" s="145" t="s">
        <v>1562</v>
      </c>
      <c r="E438" s="145"/>
      <c r="F438" s="145"/>
      <c r="G438" s="145"/>
      <c r="H438" s="145"/>
      <c r="I438" s="145"/>
      <c r="J438" s="145"/>
      <c r="K438" s="145"/>
      <c r="L438" s="145"/>
      <c r="M438" s="145"/>
      <c r="N438" s="145"/>
      <c r="O438" s="145"/>
      <c r="P438" s="145"/>
      <c r="Q438" s="145"/>
      <c r="R438" s="145"/>
      <c r="S438" s="145"/>
      <c r="T438" s="145"/>
      <c r="U438" s="145"/>
      <c r="V438" s="145"/>
      <c r="W438" s="145"/>
      <c r="X438" s="145"/>
      <c r="Y438" s="145"/>
      <c r="Z438" s="145"/>
      <c r="AA438" s="145"/>
      <c r="AB438" s="145"/>
      <c r="AC438" s="145"/>
    </row>
    <row r="439" spans="2:29" ht="12.75" x14ac:dyDescent="0.2">
      <c r="B439" s="177">
        <f t="shared" si="7"/>
        <v>9</v>
      </c>
      <c r="C439" s="175" t="s">
        <v>1538</v>
      </c>
      <c r="D439" s="145" t="s">
        <v>1539</v>
      </c>
      <c r="E439" s="145"/>
      <c r="F439" s="145"/>
      <c r="G439" s="145"/>
      <c r="H439" s="145"/>
      <c r="I439" s="145"/>
      <c r="J439" s="145"/>
      <c r="K439" s="145"/>
      <c r="L439" s="145"/>
      <c r="M439" s="145"/>
      <c r="N439" s="145"/>
      <c r="O439" s="145"/>
      <c r="P439" s="145"/>
      <c r="Q439" s="145"/>
      <c r="R439" s="145"/>
      <c r="S439" s="145"/>
      <c r="T439" s="145"/>
      <c r="U439" s="145"/>
      <c r="V439" s="145"/>
      <c r="W439" s="145"/>
      <c r="X439" s="145"/>
      <c r="Y439" s="145"/>
      <c r="Z439" s="145"/>
      <c r="AA439" s="145"/>
      <c r="AB439" s="145"/>
      <c r="AC439" s="145"/>
    </row>
    <row r="440" spans="2:29" ht="12.75" x14ac:dyDescent="0.2">
      <c r="B440" s="177">
        <f t="shared" si="7"/>
        <v>10</v>
      </c>
      <c r="C440" s="175" t="s">
        <v>1548</v>
      </c>
      <c r="D440" s="145" t="s">
        <v>1549</v>
      </c>
      <c r="E440" s="145"/>
      <c r="F440" s="145"/>
      <c r="G440" s="145"/>
      <c r="H440" s="145"/>
      <c r="I440" s="145"/>
      <c r="J440" s="145"/>
      <c r="K440" s="145"/>
      <c r="L440" s="145"/>
      <c r="M440" s="145"/>
      <c r="N440" s="145"/>
      <c r="O440" s="145"/>
      <c r="P440" s="145"/>
      <c r="Q440" s="145"/>
      <c r="R440" s="145"/>
      <c r="S440" s="145"/>
      <c r="T440" s="145"/>
      <c r="U440" s="145"/>
      <c r="V440" s="145"/>
      <c r="W440" s="145"/>
      <c r="X440" s="145"/>
      <c r="Y440" s="145"/>
      <c r="Z440" s="145"/>
      <c r="AA440" s="145"/>
      <c r="AB440" s="145"/>
      <c r="AC440" s="145"/>
    </row>
    <row r="441" spans="2:29" ht="12.75" x14ac:dyDescent="0.2">
      <c r="B441" s="177">
        <f t="shared" si="7"/>
        <v>11</v>
      </c>
      <c r="C441" s="175" t="s">
        <v>1517</v>
      </c>
      <c r="D441" s="145" t="s">
        <v>1518</v>
      </c>
      <c r="E441" s="145"/>
      <c r="F441" s="145"/>
      <c r="G441" s="145"/>
      <c r="H441" s="145"/>
      <c r="I441" s="145"/>
      <c r="J441" s="145"/>
      <c r="K441" s="145"/>
      <c r="L441" s="145"/>
      <c r="M441" s="145"/>
      <c r="N441" s="145"/>
      <c r="O441" s="145"/>
      <c r="P441" s="145"/>
      <c r="Q441" s="145"/>
      <c r="R441" s="145"/>
      <c r="S441" s="145"/>
      <c r="T441" s="145"/>
      <c r="U441" s="145"/>
      <c r="V441" s="145"/>
      <c r="W441" s="145"/>
      <c r="X441" s="145"/>
      <c r="Y441" s="145"/>
      <c r="Z441" s="145"/>
      <c r="AA441" s="145"/>
      <c r="AB441" s="145"/>
      <c r="AC441" s="145"/>
    </row>
    <row r="442" spans="2:29" ht="12.75" x14ac:dyDescent="0.2">
      <c r="B442" s="177">
        <f t="shared" si="7"/>
        <v>12</v>
      </c>
      <c r="C442" s="175" t="s">
        <v>1519</v>
      </c>
      <c r="D442" s="145" t="s">
        <v>1520</v>
      </c>
      <c r="E442" s="145"/>
      <c r="F442" s="145"/>
      <c r="G442" s="145"/>
      <c r="H442" s="145"/>
      <c r="I442" s="145"/>
      <c r="J442" s="145"/>
      <c r="K442" s="145"/>
      <c r="L442" s="145"/>
      <c r="M442" s="145"/>
      <c r="N442" s="145"/>
      <c r="O442" s="145"/>
      <c r="P442" s="145"/>
      <c r="Q442" s="145"/>
      <c r="R442" s="145"/>
      <c r="S442" s="145"/>
      <c r="T442" s="145"/>
      <c r="U442" s="145"/>
      <c r="V442" s="145"/>
      <c r="W442" s="145"/>
      <c r="X442" s="145"/>
      <c r="Y442" s="145"/>
      <c r="Z442" s="145"/>
      <c r="AA442" s="145"/>
      <c r="AB442" s="145"/>
      <c r="AC442" s="145"/>
    </row>
    <row r="443" spans="2:29" ht="12.75" x14ac:dyDescent="0.2">
      <c r="B443" s="177">
        <f t="shared" si="7"/>
        <v>13</v>
      </c>
      <c r="C443" s="175" t="s">
        <v>1533</v>
      </c>
      <c r="D443" s="145" t="s">
        <v>1534</v>
      </c>
      <c r="E443" s="145"/>
      <c r="F443" s="145"/>
      <c r="G443" s="145"/>
      <c r="H443" s="145"/>
      <c r="I443" s="145"/>
      <c r="J443" s="145"/>
      <c r="K443" s="145"/>
      <c r="L443" s="145"/>
      <c r="M443" s="145"/>
      <c r="N443" s="145"/>
      <c r="O443" s="145"/>
      <c r="P443" s="145"/>
      <c r="Q443" s="145"/>
      <c r="R443" s="145"/>
      <c r="S443" s="145"/>
      <c r="T443" s="145"/>
      <c r="U443" s="145"/>
      <c r="V443" s="145"/>
      <c r="W443" s="145"/>
      <c r="X443" s="145"/>
      <c r="Y443" s="145"/>
      <c r="Z443" s="145"/>
      <c r="AA443" s="145"/>
      <c r="AB443" s="145"/>
      <c r="AC443" s="145"/>
    </row>
    <row r="444" spans="2:29" ht="12.75" x14ac:dyDescent="0.2">
      <c r="B444" s="177">
        <f t="shared" si="7"/>
        <v>14</v>
      </c>
      <c r="C444" s="175" t="s">
        <v>1522</v>
      </c>
      <c r="D444" s="145" t="s">
        <v>1523</v>
      </c>
      <c r="E444" s="145"/>
      <c r="F444" s="145"/>
      <c r="G444" s="145"/>
      <c r="H444" s="145"/>
      <c r="I444" s="145"/>
      <c r="J444" s="145"/>
      <c r="K444" s="145"/>
      <c r="L444" s="145"/>
      <c r="M444" s="145"/>
      <c r="N444" s="145"/>
      <c r="O444" s="145"/>
      <c r="P444" s="145"/>
      <c r="Q444" s="145"/>
      <c r="R444" s="145"/>
      <c r="S444" s="145"/>
      <c r="T444" s="145"/>
      <c r="U444" s="145"/>
      <c r="V444" s="145"/>
      <c r="W444" s="145"/>
      <c r="X444" s="145"/>
      <c r="Y444" s="145"/>
      <c r="Z444" s="145"/>
      <c r="AA444" s="145"/>
      <c r="AB444" s="145"/>
      <c r="AC444" s="145"/>
    </row>
    <row r="445" spans="2:29" ht="12.75" x14ac:dyDescent="0.2">
      <c r="B445" s="177">
        <f t="shared" si="7"/>
        <v>15</v>
      </c>
      <c r="C445" s="175" t="s">
        <v>361</v>
      </c>
      <c r="D445" s="145" t="s">
        <v>1531</v>
      </c>
      <c r="E445" s="145"/>
      <c r="F445" s="145"/>
      <c r="G445" s="145"/>
      <c r="H445" s="145"/>
      <c r="I445" s="145"/>
      <c r="J445" s="145"/>
      <c r="K445" s="145"/>
      <c r="L445" s="145"/>
      <c r="M445" s="145"/>
      <c r="N445" s="145"/>
      <c r="O445" s="145"/>
      <c r="P445" s="145"/>
      <c r="Q445" s="145"/>
      <c r="R445" s="145"/>
      <c r="S445" s="145"/>
      <c r="T445" s="145"/>
      <c r="U445" s="145"/>
      <c r="V445" s="145"/>
      <c r="W445" s="145"/>
      <c r="X445" s="145"/>
      <c r="Y445" s="145"/>
      <c r="Z445" s="145"/>
      <c r="AA445" s="145"/>
      <c r="AB445" s="145"/>
      <c r="AC445" s="145"/>
    </row>
    <row r="446" spans="2:29" ht="12.75" x14ac:dyDescent="0.2">
      <c r="B446" s="177">
        <f t="shared" si="7"/>
        <v>16</v>
      </c>
      <c r="C446" s="175" t="s">
        <v>1551</v>
      </c>
      <c r="D446" s="145" t="s">
        <v>1552</v>
      </c>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c r="AA446" s="145"/>
      <c r="AB446" s="145"/>
      <c r="AC446" s="145"/>
    </row>
    <row r="447" spans="2:29" ht="12.75" x14ac:dyDescent="0.2">
      <c r="B447" s="177">
        <f t="shared" si="7"/>
        <v>17</v>
      </c>
      <c r="C447" s="175" t="s">
        <v>1557</v>
      </c>
      <c r="D447" s="145" t="s">
        <v>1558</v>
      </c>
      <c r="E447" s="145"/>
      <c r="F447" s="145"/>
      <c r="G447" s="145"/>
      <c r="H447" s="145"/>
      <c r="I447" s="145"/>
      <c r="J447" s="145"/>
      <c r="K447" s="145"/>
      <c r="L447" s="145"/>
      <c r="M447" s="145"/>
      <c r="N447" s="145"/>
      <c r="O447" s="145"/>
      <c r="P447" s="145"/>
      <c r="Q447" s="145"/>
      <c r="R447" s="145"/>
      <c r="S447" s="145"/>
      <c r="T447" s="145"/>
      <c r="U447" s="145"/>
      <c r="V447" s="145"/>
      <c r="W447" s="145"/>
      <c r="X447" s="145"/>
      <c r="Y447" s="145"/>
      <c r="Z447" s="145"/>
      <c r="AA447" s="145"/>
      <c r="AB447" s="145"/>
      <c r="AC447" s="145"/>
    </row>
    <row r="448" spans="2:29" ht="12.75" x14ac:dyDescent="0.2">
      <c r="B448" s="177">
        <f t="shared" si="7"/>
        <v>18</v>
      </c>
      <c r="C448" s="180" t="s">
        <v>1544</v>
      </c>
      <c r="D448" s="181" t="s">
        <v>1547</v>
      </c>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c r="AA448" s="145"/>
      <c r="AB448" s="145"/>
      <c r="AC448" s="145"/>
    </row>
    <row r="449" spans="2:29" ht="12.75" x14ac:dyDescent="0.2">
      <c r="B449" s="177">
        <f t="shared" si="7"/>
        <v>19</v>
      </c>
      <c r="C449" s="175" t="s">
        <v>1527</v>
      </c>
      <c r="D449" s="145" t="s">
        <v>1528</v>
      </c>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c r="AA449" s="145"/>
      <c r="AB449" s="145"/>
      <c r="AC449" s="145"/>
    </row>
    <row r="450" spans="2:29" ht="12.75" x14ac:dyDescent="0.2">
      <c r="B450" s="177">
        <f t="shared" si="7"/>
        <v>20</v>
      </c>
      <c r="C450" s="175" t="s">
        <v>1524</v>
      </c>
      <c r="D450" s="145" t="s">
        <v>1525</v>
      </c>
      <c r="E450" s="145"/>
      <c r="F450" s="145"/>
      <c r="G450" s="145"/>
      <c r="H450" s="145"/>
      <c r="I450" s="145"/>
      <c r="J450" s="145"/>
      <c r="K450" s="145"/>
      <c r="L450" s="145"/>
      <c r="M450" s="145"/>
      <c r="N450" s="145"/>
      <c r="O450" s="145"/>
      <c r="P450" s="145"/>
      <c r="Q450" s="145"/>
      <c r="R450" s="145"/>
      <c r="S450" s="145"/>
      <c r="T450" s="145"/>
      <c r="U450" s="145"/>
      <c r="V450" s="145"/>
      <c r="W450" s="145"/>
      <c r="X450" s="145"/>
      <c r="Y450" s="145"/>
      <c r="Z450" s="145"/>
      <c r="AA450" s="145"/>
      <c r="AB450" s="145"/>
      <c r="AC450" s="145"/>
    </row>
    <row r="451" spans="2:29" ht="12.75" x14ac:dyDescent="0.2">
      <c r="B451" s="177">
        <f t="shared" si="7"/>
        <v>21</v>
      </c>
      <c r="C451" s="175" t="s">
        <v>1553</v>
      </c>
      <c r="D451" s="145" t="s">
        <v>1554</v>
      </c>
      <c r="E451" s="145"/>
      <c r="F451" s="145"/>
      <c r="G451" s="145"/>
      <c r="H451" s="145"/>
      <c r="I451" s="145"/>
      <c r="J451" s="145"/>
      <c r="K451" s="145"/>
      <c r="L451" s="145"/>
      <c r="M451" s="145"/>
      <c r="N451" s="145"/>
      <c r="O451" s="145"/>
      <c r="P451" s="145"/>
      <c r="Q451" s="145"/>
      <c r="R451" s="145"/>
      <c r="S451" s="145"/>
      <c r="T451" s="145"/>
      <c r="U451" s="145"/>
      <c r="V451" s="145"/>
      <c r="W451" s="145"/>
      <c r="X451" s="145"/>
      <c r="Y451" s="145"/>
      <c r="Z451" s="145"/>
      <c r="AA451" s="145"/>
      <c r="AB451" s="145"/>
      <c r="AC451" s="145"/>
    </row>
    <row r="452" spans="2:29" ht="12.75" x14ac:dyDescent="0.2">
      <c r="B452" s="177">
        <f t="shared" si="7"/>
        <v>22</v>
      </c>
      <c r="C452" s="175" t="s">
        <v>1550</v>
      </c>
      <c r="D452" s="145" t="s">
        <v>599</v>
      </c>
      <c r="E452" s="145"/>
      <c r="F452" s="145"/>
      <c r="G452" s="145"/>
      <c r="H452" s="145"/>
      <c r="I452" s="145"/>
      <c r="J452" s="145"/>
      <c r="K452" s="145"/>
      <c r="L452" s="145"/>
      <c r="M452" s="145"/>
      <c r="N452" s="145"/>
      <c r="O452" s="145"/>
      <c r="P452" s="145"/>
      <c r="Q452" s="145"/>
      <c r="R452" s="145"/>
      <c r="S452" s="145"/>
      <c r="T452" s="145"/>
      <c r="U452" s="145"/>
      <c r="V452" s="145"/>
      <c r="W452" s="145"/>
      <c r="X452" s="145"/>
      <c r="Y452" s="145"/>
      <c r="Z452" s="145"/>
      <c r="AA452" s="145"/>
      <c r="AB452" s="145"/>
      <c r="AC452" s="145"/>
    </row>
    <row r="453" spans="2:29" ht="12.75" x14ac:dyDescent="0.2">
      <c r="B453" s="177">
        <f t="shared" si="7"/>
        <v>23</v>
      </c>
      <c r="C453" s="175" t="s">
        <v>1513</v>
      </c>
      <c r="D453" s="145" t="s">
        <v>1514</v>
      </c>
      <c r="E453" s="145"/>
      <c r="F453" s="145"/>
      <c r="G453" s="145"/>
      <c r="H453" s="145"/>
      <c r="I453" s="145"/>
      <c r="J453" s="145"/>
      <c r="K453" s="145"/>
      <c r="L453" s="145"/>
      <c r="M453" s="145"/>
      <c r="N453" s="145"/>
      <c r="O453" s="145"/>
      <c r="P453" s="145"/>
      <c r="Q453" s="145"/>
      <c r="R453" s="145"/>
      <c r="S453" s="145"/>
      <c r="T453" s="145"/>
      <c r="U453" s="145"/>
      <c r="V453" s="145"/>
      <c r="W453" s="145"/>
      <c r="X453" s="145"/>
      <c r="Y453" s="145"/>
      <c r="Z453" s="145"/>
      <c r="AA453" s="145"/>
      <c r="AB453" s="145"/>
      <c r="AC453" s="145"/>
    </row>
    <row r="454" spans="2:29" ht="12.75" x14ac:dyDescent="0.2">
      <c r="B454" s="177">
        <f t="shared" si="7"/>
        <v>24</v>
      </c>
      <c r="C454" s="175" t="s">
        <v>927</v>
      </c>
      <c r="D454" s="145" t="s">
        <v>1521</v>
      </c>
      <c r="E454" s="145"/>
      <c r="F454" s="145"/>
      <c r="G454" s="145"/>
      <c r="H454" s="145"/>
      <c r="I454" s="145"/>
      <c r="J454" s="145"/>
      <c r="K454" s="145"/>
      <c r="L454" s="145"/>
      <c r="M454" s="145"/>
      <c r="N454" s="145"/>
      <c r="O454" s="145"/>
      <c r="P454" s="145"/>
      <c r="Q454" s="145"/>
      <c r="R454" s="145"/>
      <c r="S454" s="145"/>
      <c r="T454" s="145"/>
      <c r="U454" s="145"/>
      <c r="V454" s="145"/>
      <c r="W454" s="145"/>
      <c r="X454" s="145"/>
      <c r="Y454" s="145"/>
      <c r="Z454" s="145"/>
      <c r="AA454" s="145"/>
      <c r="AB454" s="145"/>
      <c r="AC454" s="145"/>
    </row>
    <row r="455" spans="2:29" ht="12.75" x14ac:dyDescent="0.2">
      <c r="B455" s="177">
        <f t="shared" si="7"/>
        <v>25</v>
      </c>
      <c r="C455" s="175" t="s">
        <v>1555</v>
      </c>
      <c r="D455" s="145" t="s">
        <v>1556</v>
      </c>
      <c r="E455" s="145"/>
      <c r="F455" s="145"/>
      <c r="G455" s="145"/>
      <c r="H455" s="145"/>
      <c r="I455" s="145"/>
      <c r="J455" s="145"/>
      <c r="K455" s="145"/>
      <c r="L455" s="145"/>
      <c r="M455" s="145"/>
      <c r="N455" s="145"/>
      <c r="O455" s="145"/>
      <c r="P455" s="145"/>
      <c r="Q455" s="145"/>
      <c r="R455" s="145"/>
      <c r="S455" s="145"/>
      <c r="T455" s="145"/>
      <c r="U455" s="145"/>
      <c r="V455" s="145"/>
      <c r="W455" s="145"/>
      <c r="X455" s="145"/>
      <c r="Y455" s="145"/>
      <c r="Z455" s="145"/>
      <c r="AA455" s="145"/>
      <c r="AB455" s="145"/>
      <c r="AC455" s="145"/>
    </row>
    <row r="456" spans="2:29" ht="12.75" x14ac:dyDescent="0.2">
      <c r="B456" s="177">
        <f t="shared" si="7"/>
        <v>26</v>
      </c>
      <c r="C456" s="175" t="s">
        <v>1529</v>
      </c>
      <c r="D456" s="145" t="s">
        <v>1530</v>
      </c>
      <c r="E456" s="145"/>
      <c r="F456" s="145"/>
      <c r="G456" s="145"/>
      <c r="H456" s="145"/>
      <c r="I456" s="145"/>
      <c r="J456" s="145"/>
      <c r="K456" s="145"/>
      <c r="L456" s="145"/>
      <c r="M456" s="145"/>
      <c r="N456" s="145"/>
      <c r="O456" s="145"/>
      <c r="P456" s="145"/>
      <c r="Q456" s="145"/>
      <c r="R456" s="145"/>
      <c r="S456" s="145"/>
      <c r="T456" s="145"/>
      <c r="U456" s="145"/>
      <c r="V456" s="145"/>
      <c r="W456" s="145"/>
      <c r="X456" s="145"/>
      <c r="Y456" s="145"/>
      <c r="Z456" s="145"/>
      <c r="AA456" s="145"/>
      <c r="AB456" s="145"/>
      <c r="AC456" s="145"/>
    </row>
    <row r="457" spans="2:29" ht="12.75" x14ac:dyDescent="0.2">
      <c r="B457" s="177">
        <f t="shared" si="7"/>
        <v>27</v>
      </c>
      <c r="C457" s="175" t="s">
        <v>1559</v>
      </c>
      <c r="D457" s="182" t="s">
        <v>1560</v>
      </c>
      <c r="E457" s="145"/>
      <c r="F457" s="145"/>
      <c r="G457" s="145"/>
      <c r="H457" s="145"/>
      <c r="I457" s="145"/>
      <c r="J457" s="145"/>
      <c r="K457" s="145"/>
      <c r="L457" s="145"/>
      <c r="M457" s="145"/>
      <c r="N457" s="145"/>
      <c r="O457" s="145"/>
      <c r="P457" s="145"/>
      <c r="Q457" s="145"/>
      <c r="R457" s="145"/>
      <c r="S457" s="145"/>
      <c r="T457" s="145"/>
      <c r="U457" s="145"/>
      <c r="V457" s="145"/>
      <c r="W457" s="145"/>
      <c r="X457" s="145"/>
      <c r="Y457" s="145"/>
      <c r="Z457" s="145"/>
      <c r="AA457" s="145"/>
      <c r="AB457" s="145"/>
      <c r="AC457" s="145"/>
    </row>
    <row r="458" spans="2:29" ht="12.75" x14ac:dyDescent="0.2">
      <c r="B458" s="177">
        <f t="shared" si="7"/>
        <v>28</v>
      </c>
      <c r="C458" s="175" t="s">
        <v>1535</v>
      </c>
      <c r="D458" s="145" t="s">
        <v>1536</v>
      </c>
      <c r="E458" s="145"/>
      <c r="F458" s="145"/>
      <c r="G458" s="145"/>
      <c r="H458" s="145"/>
      <c r="I458" s="145"/>
      <c r="J458" s="145"/>
      <c r="K458" s="145"/>
      <c r="L458" s="145"/>
      <c r="M458" s="145"/>
      <c r="N458" s="145"/>
      <c r="O458" s="145"/>
      <c r="P458" s="145"/>
      <c r="Q458" s="145"/>
      <c r="R458" s="145"/>
      <c r="S458" s="145"/>
      <c r="T458" s="145"/>
      <c r="U458" s="145"/>
      <c r="V458" s="145"/>
      <c r="W458" s="145"/>
      <c r="X458" s="145"/>
      <c r="Y458" s="145"/>
      <c r="Z458" s="145"/>
      <c r="AA458" s="145"/>
      <c r="AB458" s="145"/>
      <c r="AC458" s="145"/>
    </row>
    <row r="459" spans="2:29" ht="12.75" x14ac:dyDescent="0.2">
      <c r="B459" s="177"/>
      <c r="C459" s="175"/>
      <c r="D459" s="145"/>
      <c r="E459" s="145"/>
      <c r="F459" s="145"/>
      <c r="G459" s="145"/>
      <c r="H459" s="145"/>
      <c r="I459" s="145"/>
      <c r="J459" s="145"/>
      <c r="K459" s="145"/>
      <c r="L459" s="145"/>
      <c r="M459" s="145"/>
      <c r="N459" s="145"/>
      <c r="O459" s="145"/>
      <c r="P459" s="145"/>
      <c r="Q459" s="145"/>
      <c r="R459" s="145"/>
      <c r="S459" s="145"/>
      <c r="T459" s="145"/>
      <c r="U459" s="145"/>
      <c r="V459" s="145"/>
      <c r="W459" s="145"/>
      <c r="X459" s="145"/>
      <c r="Y459" s="145"/>
      <c r="Z459" s="145"/>
      <c r="AA459" s="145"/>
      <c r="AB459" s="145"/>
      <c r="AC459" s="145"/>
    </row>
    <row r="460" spans="2:29" ht="12.75" x14ac:dyDescent="0.2">
      <c r="B460" s="177"/>
      <c r="C460" s="175"/>
      <c r="D460" s="145"/>
      <c r="E460" s="145"/>
      <c r="F460" s="145"/>
      <c r="G460" s="145"/>
      <c r="H460" s="145"/>
      <c r="I460" s="145"/>
      <c r="J460" s="145"/>
      <c r="K460" s="145"/>
      <c r="L460" s="145"/>
      <c r="M460" s="145"/>
      <c r="N460" s="145"/>
      <c r="O460" s="145"/>
      <c r="P460" s="145"/>
      <c r="Q460" s="145"/>
      <c r="R460" s="145"/>
      <c r="S460" s="145"/>
      <c r="T460" s="145"/>
      <c r="U460" s="145"/>
      <c r="V460" s="145"/>
      <c r="W460" s="145"/>
      <c r="X460" s="145"/>
      <c r="Y460" s="145"/>
      <c r="Z460" s="145"/>
      <c r="AA460" s="145"/>
      <c r="AB460" s="145"/>
      <c r="AC460" s="145"/>
    </row>
    <row r="461" spans="2:29" ht="12.75" x14ac:dyDescent="0.2">
      <c r="B461" s="177"/>
      <c r="C461" s="175"/>
      <c r="D461" s="145"/>
      <c r="E461" s="145"/>
      <c r="F461" s="145"/>
      <c r="G461" s="145"/>
      <c r="H461" s="145"/>
      <c r="I461" s="145"/>
      <c r="J461" s="145"/>
      <c r="K461" s="145"/>
      <c r="L461" s="145"/>
      <c r="M461" s="145"/>
      <c r="N461" s="145"/>
      <c r="O461" s="145"/>
      <c r="P461" s="145"/>
      <c r="Q461" s="145"/>
      <c r="R461" s="145"/>
      <c r="S461" s="145"/>
      <c r="T461" s="145"/>
      <c r="U461" s="145"/>
      <c r="V461" s="145"/>
      <c r="W461" s="145"/>
      <c r="X461" s="145"/>
      <c r="Y461" s="145"/>
      <c r="Z461" s="145"/>
      <c r="AA461" s="145"/>
      <c r="AB461" s="145"/>
      <c r="AC461" s="145"/>
    </row>
    <row r="462" spans="2:29" ht="12.75" x14ac:dyDescent="0.2">
      <c r="B462" s="177"/>
      <c r="C462" s="175"/>
      <c r="D462" s="145"/>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c r="AA462" s="145"/>
      <c r="AB462" s="145"/>
      <c r="AC462" s="145"/>
    </row>
    <row r="463" spans="2:29" ht="12.75" x14ac:dyDescent="0.2">
      <c r="B463" s="177"/>
      <c r="C463" s="175"/>
      <c r="D463" s="145"/>
      <c r="E463" s="145"/>
      <c r="F463" s="145"/>
      <c r="G463" s="145"/>
      <c r="H463" s="145"/>
      <c r="I463" s="145"/>
      <c r="J463" s="145"/>
      <c r="K463" s="145"/>
      <c r="L463" s="145"/>
      <c r="M463" s="145"/>
      <c r="N463" s="145"/>
      <c r="O463" s="145"/>
      <c r="P463" s="145"/>
      <c r="Q463" s="145"/>
      <c r="R463" s="145"/>
      <c r="S463" s="145"/>
      <c r="T463" s="145"/>
      <c r="U463" s="145"/>
      <c r="V463" s="145"/>
      <c r="W463" s="145"/>
      <c r="X463" s="145"/>
      <c r="Y463" s="145"/>
      <c r="Z463" s="145"/>
      <c r="AA463" s="145"/>
      <c r="AB463" s="145"/>
      <c r="AC463" s="145"/>
    </row>
    <row r="464" spans="2:29" ht="12.75" x14ac:dyDescent="0.2">
      <c r="B464" s="177"/>
      <c r="C464" s="175"/>
      <c r="D464" s="145"/>
      <c r="E464" s="145"/>
      <c r="F464" s="145"/>
      <c r="G464" s="145"/>
      <c r="H464" s="145"/>
      <c r="I464" s="145"/>
      <c r="J464" s="145"/>
      <c r="K464" s="145"/>
      <c r="L464" s="145"/>
      <c r="M464" s="145"/>
      <c r="N464" s="145"/>
      <c r="O464" s="145"/>
      <c r="P464" s="145"/>
      <c r="Q464" s="145"/>
      <c r="R464" s="145"/>
      <c r="S464" s="145"/>
      <c r="T464" s="145"/>
      <c r="U464" s="145"/>
      <c r="V464" s="145"/>
      <c r="W464" s="145"/>
      <c r="X464" s="145"/>
      <c r="Y464" s="145"/>
      <c r="Z464" s="145"/>
      <c r="AA464" s="145"/>
      <c r="AB464" s="145"/>
      <c r="AC464" s="145"/>
    </row>
    <row r="465" spans="2:29" ht="12.75" x14ac:dyDescent="0.2">
      <c r="B465" s="177"/>
      <c r="C465" s="175"/>
      <c r="D465" s="145"/>
      <c r="E465" s="145"/>
      <c r="F465" s="145"/>
      <c r="G465" s="145"/>
      <c r="H465" s="145"/>
      <c r="I465" s="145"/>
      <c r="J465" s="145"/>
      <c r="K465" s="145"/>
      <c r="L465" s="145"/>
      <c r="M465" s="145"/>
      <c r="N465" s="145"/>
      <c r="O465" s="145"/>
      <c r="P465" s="145"/>
      <c r="Q465" s="145"/>
      <c r="R465" s="145"/>
      <c r="S465" s="145"/>
      <c r="T465" s="145"/>
      <c r="U465" s="145"/>
      <c r="V465" s="145"/>
      <c r="W465" s="145"/>
      <c r="X465" s="145"/>
      <c r="Y465" s="145"/>
      <c r="Z465" s="145"/>
      <c r="AA465" s="145"/>
      <c r="AB465" s="145"/>
      <c r="AC465" s="145"/>
    </row>
    <row r="466" spans="2:29" ht="12.75" x14ac:dyDescent="0.2">
      <c r="B466" s="177"/>
      <c r="C466" s="175"/>
      <c r="D466" s="145"/>
      <c r="E466" s="145"/>
      <c r="F466" s="145"/>
      <c r="G466" s="145"/>
      <c r="H466" s="145"/>
      <c r="I466" s="145"/>
      <c r="J466" s="145"/>
      <c r="K466" s="145"/>
      <c r="L466" s="145"/>
      <c r="M466" s="145"/>
      <c r="N466" s="145"/>
      <c r="O466" s="145"/>
      <c r="P466" s="145"/>
      <c r="Q466" s="145"/>
      <c r="R466" s="145"/>
      <c r="S466" s="145"/>
      <c r="T466" s="145"/>
      <c r="U466" s="145"/>
      <c r="V466" s="145"/>
      <c r="W466" s="145"/>
      <c r="X466" s="145"/>
      <c r="Y466" s="145"/>
      <c r="Z466" s="145"/>
      <c r="AA466" s="145"/>
      <c r="AB466" s="145"/>
      <c r="AC466" s="145"/>
    </row>
    <row r="467" spans="2:29" ht="12.75" x14ac:dyDescent="0.2">
      <c r="B467" s="177"/>
      <c r="C467" s="175"/>
      <c r="D467" s="145"/>
      <c r="E467" s="145"/>
      <c r="F467" s="145"/>
      <c r="G467" s="145"/>
      <c r="H467" s="145"/>
      <c r="I467" s="145"/>
      <c r="J467" s="145"/>
      <c r="K467" s="145"/>
      <c r="L467" s="145"/>
      <c r="M467" s="145"/>
      <c r="N467" s="145"/>
      <c r="O467" s="145"/>
      <c r="P467" s="145"/>
      <c r="Q467" s="145"/>
      <c r="R467" s="145"/>
      <c r="S467" s="145"/>
      <c r="T467" s="145"/>
      <c r="U467" s="145"/>
      <c r="V467" s="145"/>
      <c r="W467" s="145"/>
      <c r="X467" s="145"/>
      <c r="Y467" s="145"/>
      <c r="Z467" s="145"/>
      <c r="AA467" s="145"/>
      <c r="AB467" s="145"/>
      <c r="AC467" s="145"/>
    </row>
    <row r="468" spans="2:29" ht="12.75" x14ac:dyDescent="0.2">
      <c r="B468" s="177"/>
      <c r="C468" s="175"/>
      <c r="D468" s="145"/>
      <c r="E468" s="145"/>
      <c r="F468" s="145"/>
      <c r="G468" s="145"/>
      <c r="H468" s="145"/>
      <c r="I468" s="145"/>
      <c r="J468" s="145"/>
      <c r="K468" s="145"/>
      <c r="L468" s="145"/>
      <c r="M468" s="145"/>
      <c r="N468" s="145"/>
      <c r="O468" s="145"/>
      <c r="P468" s="145"/>
      <c r="Q468" s="145"/>
      <c r="R468" s="145"/>
      <c r="S468" s="145"/>
      <c r="T468" s="145"/>
      <c r="U468" s="145"/>
      <c r="V468" s="145"/>
      <c r="W468" s="145"/>
      <c r="X468" s="145"/>
      <c r="Y468" s="145"/>
      <c r="Z468" s="145"/>
      <c r="AA468" s="145"/>
      <c r="AB468" s="145"/>
      <c r="AC468" s="145"/>
    </row>
    <row r="469" spans="2:29" ht="12.75" x14ac:dyDescent="0.2">
      <c r="B469" s="177"/>
      <c r="C469" s="175"/>
      <c r="D469" s="145"/>
      <c r="E469" s="145"/>
      <c r="F469" s="145"/>
      <c r="G469" s="145"/>
      <c r="H469" s="145"/>
      <c r="I469" s="145"/>
      <c r="J469" s="145"/>
      <c r="K469" s="145"/>
      <c r="L469" s="145"/>
      <c r="M469" s="145"/>
      <c r="N469" s="145"/>
      <c r="O469" s="145"/>
      <c r="P469" s="145"/>
      <c r="Q469" s="145"/>
      <c r="R469" s="145"/>
      <c r="S469" s="145"/>
      <c r="T469" s="145"/>
      <c r="U469" s="145"/>
      <c r="V469" s="145"/>
      <c r="W469" s="145"/>
      <c r="X469" s="145"/>
      <c r="Y469" s="145"/>
      <c r="Z469" s="145"/>
      <c r="AA469" s="145"/>
      <c r="AB469" s="145"/>
      <c r="AC469" s="145"/>
    </row>
    <row r="470" spans="2:29" ht="12.75" x14ac:dyDescent="0.2">
      <c r="B470" s="177"/>
      <c r="C470" s="175"/>
      <c r="D470" s="145"/>
      <c r="E470" s="145"/>
      <c r="F470" s="145"/>
      <c r="G470" s="145"/>
      <c r="H470" s="145"/>
      <c r="I470" s="145"/>
      <c r="J470" s="145"/>
      <c r="K470" s="145"/>
      <c r="L470" s="145"/>
      <c r="M470" s="145"/>
      <c r="N470" s="145"/>
      <c r="O470" s="145"/>
      <c r="P470" s="145"/>
      <c r="Q470" s="145"/>
      <c r="R470" s="145"/>
      <c r="S470" s="145"/>
      <c r="T470" s="145"/>
      <c r="U470" s="145"/>
      <c r="V470" s="145"/>
      <c r="W470" s="145"/>
      <c r="X470" s="145"/>
      <c r="Y470" s="145"/>
      <c r="Z470" s="145"/>
      <c r="AA470" s="145"/>
      <c r="AB470" s="145"/>
      <c r="AC470" s="145"/>
    </row>
    <row r="471" spans="2:29" ht="12.75" x14ac:dyDescent="0.2">
      <c r="B471" s="177"/>
      <c r="C471" s="175"/>
      <c r="D471" s="145"/>
      <c r="E471" s="145"/>
      <c r="F471" s="145"/>
      <c r="G471" s="145"/>
      <c r="H471" s="145"/>
      <c r="I471" s="145"/>
      <c r="J471" s="145"/>
      <c r="K471" s="145"/>
      <c r="L471" s="145"/>
      <c r="M471" s="145"/>
      <c r="N471" s="145"/>
      <c r="O471" s="145"/>
      <c r="P471" s="145"/>
      <c r="Q471" s="145"/>
      <c r="R471" s="145"/>
      <c r="S471" s="145"/>
      <c r="T471" s="145"/>
      <c r="U471" s="145"/>
      <c r="V471" s="145"/>
      <c r="W471" s="145"/>
      <c r="X471" s="145"/>
      <c r="Y471" s="145"/>
      <c r="Z471" s="145"/>
      <c r="AA471" s="145"/>
      <c r="AB471" s="145"/>
      <c r="AC471" s="145"/>
    </row>
    <row r="472" spans="2:29" ht="12.75" x14ac:dyDescent="0.2">
      <c r="B472" s="177"/>
      <c r="C472" s="175"/>
      <c r="D472" s="145"/>
      <c r="E472" s="145"/>
      <c r="F472" s="145"/>
      <c r="G472" s="145"/>
      <c r="H472" s="145"/>
      <c r="I472" s="145"/>
      <c r="J472" s="145"/>
      <c r="K472" s="145"/>
      <c r="L472" s="145"/>
      <c r="M472" s="145"/>
      <c r="N472" s="145"/>
      <c r="O472" s="145"/>
      <c r="P472" s="145"/>
      <c r="Q472" s="145"/>
      <c r="R472" s="145"/>
      <c r="S472" s="145"/>
      <c r="T472" s="145"/>
      <c r="U472" s="145"/>
      <c r="V472" s="145"/>
      <c r="W472" s="145"/>
      <c r="X472" s="145"/>
      <c r="Y472" s="145"/>
      <c r="Z472" s="145"/>
      <c r="AA472" s="145"/>
      <c r="AB472" s="145"/>
      <c r="AC472" s="145"/>
    </row>
    <row r="473" spans="2:29" ht="12.75" x14ac:dyDescent="0.2">
      <c r="B473" s="177"/>
      <c r="C473" s="175"/>
      <c r="D473" s="145"/>
      <c r="E473" s="145"/>
      <c r="F473" s="145"/>
      <c r="G473" s="145"/>
      <c r="H473" s="145"/>
      <c r="I473" s="145"/>
      <c r="J473" s="145"/>
      <c r="K473" s="145"/>
      <c r="L473" s="145"/>
      <c r="M473" s="145"/>
      <c r="N473" s="145"/>
      <c r="O473" s="145"/>
      <c r="P473" s="145"/>
      <c r="Q473" s="145"/>
      <c r="R473" s="145"/>
      <c r="S473" s="145"/>
      <c r="T473" s="145"/>
      <c r="U473" s="145"/>
      <c r="V473" s="145"/>
      <c r="W473" s="145"/>
      <c r="X473" s="145"/>
      <c r="Y473" s="145"/>
      <c r="Z473" s="145"/>
      <c r="AA473" s="145"/>
      <c r="AB473" s="145"/>
      <c r="AC473" s="145"/>
    </row>
    <row r="474" spans="2:29" ht="12.75" x14ac:dyDescent="0.2">
      <c r="B474" s="177"/>
      <c r="C474" s="175"/>
      <c r="D474" s="145"/>
      <c r="E474" s="145"/>
      <c r="F474" s="145"/>
      <c r="G474" s="145"/>
      <c r="H474" s="145"/>
      <c r="I474" s="145"/>
      <c r="J474" s="145"/>
      <c r="K474" s="145"/>
      <c r="L474" s="145"/>
      <c r="M474" s="145"/>
      <c r="N474" s="145"/>
      <c r="O474" s="145"/>
      <c r="P474" s="145"/>
      <c r="Q474" s="145"/>
      <c r="R474" s="145"/>
      <c r="S474" s="145"/>
      <c r="T474" s="145"/>
      <c r="U474" s="145"/>
      <c r="V474" s="145"/>
      <c r="W474" s="145"/>
      <c r="X474" s="145"/>
      <c r="Y474" s="145"/>
      <c r="Z474" s="145"/>
      <c r="AA474" s="145"/>
      <c r="AB474" s="145"/>
      <c r="AC474" s="145"/>
    </row>
    <row r="475" spans="2:29" ht="12.75" x14ac:dyDescent="0.2">
      <c r="B475" s="177"/>
      <c r="C475" s="175"/>
      <c r="D475" s="145"/>
      <c r="E475" s="145"/>
      <c r="F475" s="145"/>
      <c r="G475" s="145"/>
      <c r="H475" s="145"/>
      <c r="I475" s="145"/>
      <c r="J475" s="145"/>
      <c r="K475" s="145"/>
      <c r="L475" s="145"/>
      <c r="M475" s="145"/>
      <c r="N475" s="145"/>
      <c r="O475" s="145"/>
      <c r="P475" s="145"/>
      <c r="Q475" s="145"/>
      <c r="R475" s="145"/>
      <c r="S475" s="145"/>
      <c r="T475" s="145"/>
      <c r="U475" s="145"/>
      <c r="V475" s="145"/>
      <c r="W475" s="145"/>
      <c r="X475" s="145"/>
      <c r="Y475" s="145"/>
      <c r="Z475" s="145"/>
      <c r="AA475" s="145"/>
      <c r="AB475" s="145"/>
      <c r="AC475" s="145"/>
    </row>
    <row r="476" spans="2:29" ht="12.75" x14ac:dyDescent="0.2">
      <c r="B476" s="177"/>
      <c r="C476" s="175"/>
      <c r="D476" s="145"/>
      <c r="E476" s="145"/>
      <c r="F476" s="145"/>
      <c r="G476" s="145"/>
      <c r="H476" s="145"/>
      <c r="I476" s="145"/>
      <c r="J476" s="145"/>
      <c r="K476" s="145"/>
      <c r="L476" s="145"/>
      <c r="M476" s="145"/>
      <c r="N476" s="145"/>
      <c r="O476" s="145"/>
      <c r="P476" s="145"/>
      <c r="Q476" s="145"/>
      <c r="R476" s="145"/>
      <c r="S476" s="145"/>
      <c r="T476" s="145"/>
      <c r="U476" s="145"/>
      <c r="V476" s="145"/>
      <c r="W476" s="145"/>
      <c r="X476" s="145"/>
      <c r="Y476" s="145"/>
      <c r="Z476" s="145"/>
      <c r="AA476" s="145"/>
      <c r="AB476" s="145"/>
      <c r="AC476" s="145"/>
    </row>
    <row r="477" spans="2:29" ht="12.75" x14ac:dyDescent="0.2">
      <c r="B477" s="177"/>
      <c r="C477" s="175"/>
      <c r="D477" s="145"/>
      <c r="E477" s="145"/>
      <c r="F477" s="145"/>
      <c r="G477" s="145"/>
      <c r="H477" s="145"/>
      <c r="I477" s="145"/>
      <c r="J477" s="145"/>
      <c r="K477" s="145"/>
      <c r="L477" s="145"/>
      <c r="M477" s="145"/>
      <c r="N477" s="145"/>
      <c r="O477" s="145"/>
      <c r="P477" s="145"/>
      <c r="Q477" s="145"/>
      <c r="R477" s="145"/>
      <c r="S477" s="145"/>
      <c r="T477" s="145"/>
      <c r="U477" s="145"/>
      <c r="V477" s="145"/>
      <c r="W477" s="145"/>
      <c r="X477" s="145"/>
      <c r="Y477" s="145"/>
      <c r="Z477" s="145"/>
      <c r="AA477" s="145"/>
      <c r="AB477" s="145"/>
      <c r="AC477" s="145"/>
    </row>
    <row r="478" spans="2:29" ht="12.75" x14ac:dyDescent="0.2">
      <c r="B478" s="177"/>
      <c r="C478" s="175"/>
      <c r="D478" s="145"/>
      <c r="E478" s="145"/>
      <c r="F478" s="145"/>
      <c r="G478" s="145"/>
      <c r="H478" s="145"/>
      <c r="I478" s="145"/>
      <c r="J478" s="145"/>
      <c r="K478" s="145"/>
      <c r="L478" s="145"/>
      <c r="M478" s="145"/>
      <c r="N478" s="145"/>
      <c r="O478" s="145"/>
      <c r="P478" s="145"/>
      <c r="Q478" s="145"/>
      <c r="R478" s="145"/>
      <c r="S478" s="145"/>
      <c r="T478" s="145"/>
      <c r="U478" s="145"/>
      <c r="V478" s="145"/>
      <c r="W478" s="145"/>
      <c r="X478" s="145"/>
      <c r="Y478" s="145"/>
      <c r="Z478" s="145"/>
      <c r="AA478" s="145"/>
      <c r="AB478" s="145"/>
      <c r="AC478" s="145"/>
    </row>
    <row r="479" spans="2:29" ht="12.75" x14ac:dyDescent="0.2">
      <c r="B479" s="177"/>
      <c r="C479" s="175"/>
      <c r="D479" s="145"/>
      <c r="E479" s="145"/>
      <c r="F479" s="145"/>
      <c r="G479" s="145"/>
      <c r="H479" s="145"/>
      <c r="I479" s="145"/>
      <c r="J479" s="145"/>
      <c r="K479" s="145"/>
      <c r="L479" s="145"/>
      <c r="M479" s="145"/>
      <c r="N479" s="145"/>
      <c r="O479" s="145"/>
      <c r="P479" s="145"/>
      <c r="Q479" s="145"/>
      <c r="R479" s="145"/>
      <c r="S479" s="145"/>
      <c r="T479" s="145"/>
      <c r="U479" s="145"/>
      <c r="V479" s="145"/>
      <c r="W479" s="145"/>
      <c r="X479" s="145"/>
      <c r="Y479" s="145"/>
      <c r="Z479" s="145"/>
      <c r="AA479" s="145"/>
      <c r="AB479" s="145"/>
      <c r="AC479" s="145"/>
    </row>
    <row r="480" spans="2:29" ht="12.75" x14ac:dyDescent="0.2">
      <c r="B480" s="177"/>
      <c r="C480" s="175"/>
      <c r="D480" s="145"/>
      <c r="E480" s="145"/>
      <c r="F480" s="145"/>
      <c r="G480" s="145"/>
      <c r="H480" s="145"/>
      <c r="I480" s="145"/>
      <c r="J480" s="145"/>
      <c r="K480" s="145"/>
      <c r="L480" s="145"/>
      <c r="M480" s="145"/>
      <c r="N480" s="145"/>
      <c r="O480" s="145"/>
      <c r="P480" s="145"/>
      <c r="Q480" s="145"/>
      <c r="R480" s="145"/>
      <c r="S480" s="145"/>
      <c r="T480" s="145"/>
      <c r="U480" s="145"/>
      <c r="V480" s="145"/>
      <c r="W480" s="145"/>
      <c r="X480" s="145"/>
      <c r="Y480" s="145"/>
      <c r="Z480" s="145"/>
      <c r="AA480" s="145"/>
      <c r="AB480" s="145"/>
      <c r="AC480" s="145"/>
    </row>
    <row r="481" spans="2:29" ht="12.75" x14ac:dyDescent="0.2">
      <c r="B481" s="177"/>
      <c r="C481" s="175"/>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row>
    <row r="482" spans="2:29" ht="12.75" x14ac:dyDescent="0.2">
      <c r="B482" s="177"/>
      <c r="C482" s="175"/>
      <c r="D482" s="145"/>
      <c r="E482" s="145"/>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row>
    <row r="483" spans="2:29" ht="12.75" x14ac:dyDescent="0.2">
      <c r="B483" s="177"/>
      <c r="C483" s="175"/>
      <c r="D483" s="145"/>
      <c r="E483" s="145"/>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row>
    <row r="484" spans="2:29" ht="12.75" x14ac:dyDescent="0.2">
      <c r="B484" s="177"/>
      <c r="C484" s="175"/>
      <c r="D484" s="145"/>
      <c r="E484" s="145"/>
      <c r="F484" s="145"/>
      <c r="G484" s="145"/>
      <c r="H484" s="145"/>
      <c r="I484" s="145"/>
      <c r="J484" s="145"/>
      <c r="K484" s="145"/>
      <c r="L484" s="145"/>
      <c r="M484" s="145"/>
      <c r="N484" s="145"/>
      <c r="O484" s="145"/>
      <c r="P484" s="145"/>
      <c r="Q484" s="145"/>
      <c r="R484" s="145"/>
      <c r="S484" s="145"/>
      <c r="T484" s="145"/>
      <c r="U484" s="145"/>
      <c r="V484" s="145"/>
      <c r="W484" s="145"/>
      <c r="X484" s="145"/>
      <c r="Y484" s="145"/>
      <c r="Z484" s="145"/>
      <c r="AA484" s="145"/>
      <c r="AB484" s="145"/>
      <c r="AC484" s="145"/>
    </row>
    <row r="485" spans="2:29" ht="12.75" x14ac:dyDescent="0.2">
      <c r="B485" s="177"/>
      <c r="C485" s="175"/>
      <c r="D485" s="145"/>
      <c r="E485" s="145"/>
      <c r="F485" s="145"/>
      <c r="G485" s="145"/>
      <c r="H485" s="145"/>
      <c r="I485" s="145"/>
      <c r="J485" s="145"/>
      <c r="K485" s="145"/>
      <c r="L485" s="145"/>
      <c r="M485" s="145"/>
      <c r="N485" s="145"/>
      <c r="O485" s="145"/>
      <c r="P485" s="145"/>
      <c r="Q485" s="145"/>
      <c r="R485" s="145"/>
      <c r="S485" s="145"/>
      <c r="T485" s="145"/>
      <c r="U485" s="145"/>
      <c r="V485" s="145"/>
      <c r="W485" s="145"/>
      <c r="X485" s="145"/>
      <c r="Y485" s="145"/>
      <c r="Z485" s="145"/>
      <c r="AA485" s="145"/>
      <c r="AB485" s="145"/>
      <c r="AC485" s="145"/>
    </row>
    <row r="486" spans="2:29" ht="12.75" x14ac:dyDescent="0.2">
      <c r="B486" s="177"/>
      <c r="C486" s="175"/>
      <c r="D486" s="145"/>
      <c r="E486" s="145"/>
      <c r="F486" s="145"/>
      <c r="G486" s="145"/>
      <c r="H486" s="145"/>
      <c r="I486" s="145"/>
      <c r="J486" s="145"/>
      <c r="K486" s="145"/>
      <c r="L486" s="145"/>
      <c r="M486" s="145"/>
      <c r="N486" s="145"/>
      <c r="O486" s="145"/>
      <c r="P486" s="145"/>
      <c r="Q486" s="145"/>
      <c r="R486" s="145"/>
      <c r="S486" s="145"/>
      <c r="T486" s="145"/>
      <c r="U486" s="145"/>
      <c r="V486" s="145"/>
      <c r="W486" s="145"/>
      <c r="X486" s="145"/>
      <c r="Y486" s="145"/>
      <c r="Z486" s="145"/>
      <c r="AA486" s="145"/>
      <c r="AB486" s="145"/>
      <c r="AC486" s="145"/>
    </row>
    <row r="487" spans="2:29" ht="12.75" x14ac:dyDescent="0.2">
      <c r="B487" s="177"/>
      <c r="C487" s="175"/>
      <c r="D487" s="145"/>
      <c r="E487" s="145"/>
      <c r="F487" s="145"/>
      <c r="G487" s="145"/>
      <c r="H487" s="145"/>
      <c r="I487" s="145"/>
      <c r="J487" s="145"/>
      <c r="K487" s="145"/>
      <c r="L487" s="145"/>
      <c r="M487" s="145"/>
      <c r="N487" s="145"/>
      <c r="O487" s="145"/>
      <c r="P487" s="145"/>
      <c r="Q487" s="145"/>
      <c r="R487" s="145"/>
      <c r="S487" s="145"/>
      <c r="T487" s="145"/>
      <c r="U487" s="145"/>
      <c r="V487" s="145"/>
      <c r="W487" s="145"/>
      <c r="X487" s="145"/>
      <c r="Y487" s="145"/>
      <c r="Z487" s="145"/>
      <c r="AA487" s="145"/>
      <c r="AB487" s="145"/>
      <c r="AC487" s="145"/>
    </row>
    <row r="488" spans="2:29" ht="12.75" x14ac:dyDescent="0.2">
      <c r="B488" s="177"/>
      <c r="C488" s="175"/>
      <c r="D488" s="145"/>
      <c r="E488" s="145"/>
      <c r="F488" s="145"/>
      <c r="G488" s="145"/>
      <c r="H488" s="145"/>
      <c r="I488" s="145"/>
      <c r="J488" s="145"/>
      <c r="K488" s="145"/>
      <c r="L488" s="145"/>
      <c r="M488" s="145"/>
      <c r="N488" s="145"/>
      <c r="O488" s="145"/>
      <c r="P488" s="145"/>
      <c r="Q488" s="145"/>
      <c r="R488" s="145"/>
      <c r="S488" s="145"/>
      <c r="T488" s="145"/>
      <c r="U488" s="145"/>
      <c r="V488" s="145"/>
      <c r="W488" s="145"/>
      <c r="X488" s="145"/>
      <c r="Y488" s="145"/>
      <c r="Z488" s="145"/>
      <c r="AA488" s="145"/>
      <c r="AB488" s="145"/>
      <c r="AC488" s="145"/>
    </row>
    <row r="489" spans="2:29" ht="12.75" x14ac:dyDescent="0.2">
      <c r="B489" s="177"/>
      <c r="C489" s="175"/>
      <c r="D489" s="145"/>
      <c r="E489" s="145"/>
      <c r="F489" s="145"/>
      <c r="G489" s="145"/>
      <c r="H489" s="145"/>
      <c r="I489" s="145"/>
      <c r="J489" s="145"/>
      <c r="K489" s="145"/>
      <c r="L489" s="145"/>
      <c r="M489" s="145"/>
      <c r="N489" s="145"/>
      <c r="O489" s="145"/>
      <c r="P489" s="145"/>
      <c r="Q489" s="145"/>
      <c r="R489" s="145"/>
      <c r="S489" s="145"/>
      <c r="T489" s="145"/>
      <c r="U489" s="145"/>
      <c r="V489" s="145"/>
      <c r="W489" s="145"/>
      <c r="X489" s="145"/>
      <c r="Y489" s="145"/>
      <c r="Z489" s="145"/>
      <c r="AA489" s="145"/>
      <c r="AB489" s="145"/>
      <c r="AC489" s="145"/>
    </row>
    <row r="490" spans="2:29" ht="12.75" x14ac:dyDescent="0.2">
      <c r="B490" s="177"/>
      <c r="C490" s="175"/>
      <c r="D490" s="145"/>
      <c r="E490" s="145"/>
      <c r="F490" s="145"/>
      <c r="G490" s="145"/>
      <c r="H490" s="145"/>
      <c r="I490" s="145"/>
      <c r="J490" s="145"/>
      <c r="K490" s="145"/>
      <c r="L490" s="145"/>
      <c r="M490" s="145"/>
      <c r="N490" s="145"/>
      <c r="O490" s="145"/>
      <c r="P490" s="145"/>
      <c r="Q490" s="145"/>
      <c r="R490" s="145"/>
      <c r="S490" s="145"/>
      <c r="T490" s="145"/>
      <c r="U490" s="145"/>
      <c r="V490" s="145"/>
      <c r="W490" s="145"/>
      <c r="X490" s="145"/>
      <c r="Y490" s="145"/>
      <c r="Z490" s="145"/>
      <c r="AA490" s="145"/>
      <c r="AB490" s="145"/>
      <c r="AC490" s="145"/>
    </row>
    <row r="491" spans="2:29" ht="12.75" x14ac:dyDescent="0.2">
      <c r="B491" s="177"/>
      <c r="C491" s="175"/>
      <c r="D491" s="145"/>
      <c r="E491" s="145"/>
      <c r="F491" s="145"/>
      <c r="G491" s="145"/>
      <c r="H491" s="145"/>
      <c r="I491" s="145"/>
      <c r="J491" s="145"/>
      <c r="K491" s="145"/>
      <c r="L491" s="145"/>
      <c r="M491" s="145"/>
      <c r="N491" s="145"/>
      <c r="O491" s="145"/>
      <c r="P491" s="145"/>
      <c r="Q491" s="145"/>
      <c r="R491" s="145"/>
      <c r="S491" s="145"/>
      <c r="T491" s="145"/>
      <c r="U491" s="145"/>
      <c r="V491" s="145"/>
      <c r="W491" s="145"/>
      <c r="X491" s="145"/>
      <c r="Y491" s="145"/>
      <c r="Z491" s="145"/>
      <c r="AA491" s="145"/>
      <c r="AB491" s="145"/>
      <c r="AC491" s="145"/>
    </row>
    <row r="492" spans="2:29" ht="12.75" x14ac:dyDescent="0.2">
      <c r="B492" s="177"/>
      <c r="C492" s="175"/>
      <c r="D492" s="145"/>
      <c r="E492" s="145"/>
      <c r="F492" s="145"/>
      <c r="G492" s="145"/>
      <c r="H492" s="145"/>
      <c r="I492" s="145"/>
      <c r="J492" s="145"/>
      <c r="K492" s="145"/>
      <c r="L492" s="145"/>
      <c r="M492" s="145"/>
      <c r="N492" s="145"/>
      <c r="O492" s="145"/>
      <c r="P492" s="145"/>
      <c r="Q492" s="145"/>
      <c r="R492" s="145"/>
      <c r="S492" s="145"/>
      <c r="T492" s="145"/>
      <c r="U492" s="145"/>
      <c r="V492" s="145"/>
      <c r="W492" s="145"/>
      <c r="X492" s="145"/>
      <c r="Y492" s="145"/>
      <c r="Z492" s="145"/>
      <c r="AA492" s="145"/>
      <c r="AB492" s="145"/>
      <c r="AC492" s="145"/>
    </row>
    <row r="493" spans="2:29" ht="12.75" x14ac:dyDescent="0.2">
      <c r="B493" s="177"/>
      <c r="C493" s="175"/>
      <c r="D493" s="145"/>
      <c r="E493" s="145"/>
      <c r="F493" s="145"/>
      <c r="G493" s="145"/>
      <c r="H493" s="145"/>
      <c r="I493" s="145"/>
      <c r="J493" s="145"/>
      <c r="K493" s="145"/>
      <c r="L493" s="145"/>
      <c r="M493" s="145"/>
      <c r="N493" s="145"/>
      <c r="O493" s="145"/>
      <c r="P493" s="145"/>
      <c r="Q493" s="145"/>
      <c r="R493" s="145"/>
      <c r="S493" s="145"/>
      <c r="T493" s="145"/>
      <c r="U493" s="145"/>
      <c r="V493" s="145"/>
      <c r="W493" s="145"/>
      <c r="X493" s="145"/>
      <c r="Y493" s="145"/>
      <c r="Z493" s="145"/>
      <c r="AA493" s="145"/>
      <c r="AB493" s="145"/>
      <c r="AC493" s="145"/>
    </row>
    <row r="494" spans="2:29" ht="12.75" x14ac:dyDescent="0.2">
      <c r="B494" s="177"/>
      <c r="C494" s="175"/>
      <c r="D494" s="145"/>
      <c r="E494" s="145"/>
      <c r="F494" s="145"/>
      <c r="G494" s="145"/>
      <c r="H494" s="145"/>
      <c r="I494" s="145"/>
      <c r="J494" s="145"/>
      <c r="K494" s="145"/>
      <c r="L494" s="145"/>
      <c r="M494" s="145"/>
      <c r="N494" s="145"/>
      <c r="O494" s="145"/>
      <c r="P494" s="145"/>
      <c r="Q494" s="145"/>
      <c r="R494" s="145"/>
      <c r="S494" s="145"/>
      <c r="T494" s="145"/>
      <c r="U494" s="145"/>
      <c r="V494" s="145"/>
      <c r="W494" s="145"/>
      <c r="X494" s="145"/>
      <c r="Y494" s="145"/>
      <c r="Z494" s="145"/>
      <c r="AA494" s="145"/>
      <c r="AB494" s="145"/>
      <c r="AC494" s="145"/>
    </row>
    <row r="495" spans="2:29" ht="12.75" x14ac:dyDescent="0.2">
      <c r="B495" s="177"/>
      <c r="C495" s="175"/>
      <c r="D495" s="145"/>
      <c r="E495" s="145"/>
      <c r="F495" s="145"/>
      <c r="G495" s="145"/>
      <c r="H495" s="145"/>
      <c r="I495" s="145"/>
      <c r="J495" s="145"/>
      <c r="K495" s="145"/>
      <c r="L495" s="145"/>
      <c r="M495" s="145"/>
      <c r="N495" s="145"/>
      <c r="O495" s="145"/>
      <c r="P495" s="145"/>
      <c r="Q495" s="145"/>
      <c r="R495" s="145"/>
      <c r="S495" s="145"/>
      <c r="T495" s="145"/>
      <c r="U495" s="145"/>
      <c r="V495" s="145"/>
      <c r="W495" s="145"/>
      <c r="X495" s="145"/>
      <c r="Y495" s="145"/>
      <c r="Z495" s="145"/>
      <c r="AA495" s="145"/>
      <c r="AB495" s="145"/>
      <c r="AC495" s="145"/>
    </row>
    <row r="496" spans="2:29" ht="12.75" x14ac:dyDescent="0.2">
      <c r="B496" s="177"/>
      <c r="C496" s="175"/>
      <c r="D496" s="145"/>
      <c r="E496" s="145"/>
      <c r="F496" s="145"/>
      <c r="G496" s="145"/>
      <c r="H496" s="145"/>
      <c r="I496" s="145"/>
      <c r="J496" s="145"/>
      <c r="K496" s="145"/>
      <c r="L496" s="145"/>
      <c r="M496" s="145"/>
      <c r="N496" s="145"/>
      <c r="O496" s="145"/>
      <c r="P496" s="145"/>
      <c r="Q496" s="145"/>
      <c r="R496" s="145"/>
      <c r="S496" s="145"/>
      <c r="T496" s="145"/>
      <c r="U496" s="145"/>
      <c r="V496" s="145"/>
      <c r="W496" s="145"/>
      <c r="X496" s="145"/>
      <c r="Y496" s="145"/>
      <c r="Z496" s="145"/>
      <c r="AA496" s="145"/>
      <c r="AB496" s="145"/>
      <c r="AC496" s="145"/>
    </row>
    <row r="497" spans="2:29" ht="12.75" x14ac:dyDescent="0.2">
      <c r="B497" s="177"/>
      <c r="C497" s="175"/>
      <c r="D497" s="145"/>
      <c r="E497" s="145"/>
      <c r="F497" s="145"/>
      <c r="G497" s="145"/>
      <c r="H497" s="145"/>
      <c r="I497" s="145"/>
      <c r="J497" s="145"/>
      <c r="K497" s="145"/>
      <c r="L497" s="145"/>
      <c r="M497" s="145"/>
      <c r="N497" s="145"/>
      <c r="O497" s="145"/>
      <c r="P497" s="145"/>
      <c r="Q497" s="145"/>
      <c r="R497" s="145"/>
      <c r="S497" s="145"/>
      <c r="T497" s="145"/>
      <c r="U497" s="145"/>
      <c r="V497" s="145"/>
      <c r="W497" s="145"/>
      <c r="X497" s="145"/>
      <c r="Y497" s="145"/>
      <c r="Z497" s="145"/>
      <c r="AA497" s="145"/>
      <c r="AB497" s="145"/>
      <c r="AC497" s="145"/>
    </row>
    <row r="498" spans="2:29" ht="12.75" x14ac:dyDescent="0.2">
      <c r="B498" s="177"/>
      <c r="C498" s="175"/>
      <c r="D498" s="145"/>
      <c r="E498" s="145"/>
      <c r="F498" s="145"/>
      <c r="G498" s="145"/>
      <c r="H498" s="145"/>
      <c r="I498" s="145"/>
      <c r="J498" s="145"/>
      <c r="K498" s="145"/>
      <c r="L498" s="145"/>
      <c r="M498" s="145"/>
      <c r="N498" s="145"/>
      <c r="O498" s="145"/>
      <c r="P498" s="145"/>
      <c r="Q498" s="145"/>
      <c r="R498" s="145"/>
      <c r="S498" s="145"/>
      <c r="T498" s="145"/>
      <c r="U498" s="145"/>
      <c r="V498" s="145"/>
      <c r="W498" s="145"/>
      <c r="X498" s="145"/>
      <c r="Y498" s="145"/>
      <c r="Z498" s="145"/>
      <c r="AA498" s="145"/>
      <c r="AB498" s="145"/>
      <c r="AC498" s="145"/>
    </row>
    <row r="499" spans="2:29" ht="12.75" x14ac:dyDescent="0.2">
      <c r="B499" s="177"/>
      <c r="C499" s="175"/>
      <c r="D499" s="145"/>
      <c r="E499" s="145"/>
      <c r="F499" s="145"/>
      <c r="G499" s="145"/>
      <c r="H499" s="145"/>
      <c r="I499" s="145"/>
      <c r="J499" s="145"/>
      <c r="K499" s="145"/>
      <c r="L499" s="145"/>
      <c r="M499" s="145"/>
      <c r="N499" s="145"/>
      <c r="O499" s="145"/>
      <c r="P499" s="145"/>
      <c r="Q499" s="145"/>
      <c r="R499" s="145"/>
      <c r="S499" s="145"/>
      <c r="T499" s="145"/>
      <c r="U499" s="145"/>
      <c r="V499" s="145"/>
      <c r="W499" s="145"/>
      <c r="X499" s="145"/>
      <c r="Y499" s="145"/>
      <c r="Z499" s="145"/>
      <c r="AA499" s="145"/>
      <c r="AB499" s="145"/>
      <c r="AC499" s="145"/>
    </row>
    <row r="500" spans="2:29" ht="12.75" x14ac:dyDescent="0.2">
      <c r="B500" s="177"/>
      <c r="C500" s="175"/>
      <c r="D500" s="145"/>
      <c r="E500" s="145"/>
      <c r="F500" s="145"/>
      <c r="G500" s="145"/>
      <c r="H500" s="145"/>
      <c r="I500" s="145"/>
      <c r="J500" s="145"/>
      <c r="K500" s="145"/>
      <c r="L500" s="145"/>
      <c r="M500" s="145"/>
      <c r="N500" s="145"/>
      <c r="O500" s="145"/>
      <c r="P500" s="145"/>
      <c r="Q500" s="145"/>
      <c r="R500" s="145"/>
      <c r="S500" s="145"/>
      <c r="T500" s="145"/>
      <c r="U500" s="145"/>
      <c r="V500" s="145"/>
      <c r="W500" s="145"/>
      <c r="X500" s="145"/>
      <c r="Y500" s="145"/>
      <c r="Z500" s="145"/>
      <c r="AA500" s="145"/>
      <c r="AB500" s="145"/>
      <c r="AC500" s="145"/>
    </row>
    <row r="501" spans="2:29" ht="12.75" x14ac:dyDescent="0.2">
      <c r="B501" s="177"/>
      <c r="C501" s="175"/>
      <c r="D501" s="145"/>
      <c r="E501" s="145"/>
      <c r="F501" s="145"/>
      <c r="G501" s="145"/>
      <c r="H501" s="145"/>
      <c r="I501" s="145"/>
      <c r="J501" s="145"/>
      <c r="K501" s="145"/>
      <c r="L501" s="145"/>
      <c r="M501" s="145"/>
      <c r="N501" s="145"/>
      <c r="O501" s="145"/>
      <c r="P501" s="145"/>
      <c r="Q501" s="145"/>
      <c r="R501" s="145"/>
      <c r="S501" s="145"/>
      <c r="T501" s="145"/>
      <c r="U501" s="145"/>
      <c r="V501" s="145"/>
      <c r="W501" s="145"/>
      <c r="X501" s="145"/>
      <c r="Y501" s="145"/>
      <c r="Z501" s="145"/>
      <c r="AA501" s="145"/>
      <c r="AB501" s="145"/>
      <c r="AC501" s="145"/>
    </row>
    <row r="502" spans="2:29" ht="12.75" x14ac:dyDescent="0.2">
      <c r="B502" s="177"/>
      <c r="C502" s="175"/>
      <c r="D502" s="145"/>
      <c r="E502" s="145"/>
      <c r="F502" s="145"/>
      <c r="G502" s="145"/>
      <c r="H502" s="145"/>
      <c r="I502" s="145"/>
      <c r="J502" s="145"/>
      <c r="K502" s="145"/>
      <c r="L502" s="145"/>
      <c r="M502" s="145"/>
      <c r="N502" s="145"/>
      <c r="O502" s="145"/>
      <c r="P502" s="145"/>
      <c r="Q502" s="145"/>
      <c r="R502" s="145"/>
      <c r="S502" s="145"/>
      <c r="T502" s="145"/>
      <c r="U502" s="145"/>
      <c r="V502" s="145"/>
      <c r="W502" s="145"/>
      <c r="X502" s="145"/>
      <c r="Y502" s="145"/>
      <c r="Z502" s="145"/>
      <c r="AA502" s="145"/>
      <c r="AB502" s="145"/>
      <c r="AC502" s="145"/>
    </row>
    <row r="503" spans="2:29" ht="12.75" x14ac:dyDescent="0.2">
      <c r="B503" s="177"/>
      <c r="C503" s="175"/>
      <c r="D503" s="145"/>
      <c r="E503" s="145"/>
      <c r="F503" s="145"/>
      <c r="G503" s="145"/>
      <c r="H503" s="145"/>
      <c r="I503" s="145"/>
      <c r="J503" s="145"/>
      <c r="K503" s="145"/>
      <c r="L503" s="145"/>
      <c r="M503" s="145"/>
      <c r="N503" s="145"/>
      <c r="O503" s="145"/>
      <c r="P503" s="145"/>
      <c r="Q503" s="145"/>
      <c r="R503" s="145"/>
      <c r="S503" s="145"/>
      <c r="T503" s="145"/>
      <c r="U503" s="145"/>
      <c r="V503" s="145"/>
      <c r="W503" s="145"/>
      <c r="X503" s="145"/>
      <c r="Y503" s="145"/>
      <c r="Z503" s="145"/>
      <c r="AA503" s="145"/>
      <c r="AB503" s="145"/>
      <c r="AC503" s="145"/>
    </row>
    <row r="504" spans="2:29" ht="12.75" x14ac:dyDescent="0.2">
      <c r="B504" s="177"/>
      <c r="C504" s="175"/>
      <c r="D504" s="145"/>
      <c r="E504" s="145"/>
      <c r="F504" s="145"/>
      <c r="G504" s="145"/>
      <c r="H504" s="145"/>
      <c r="I504" s="145"/>
      <c r="J504" s="145"/>
      <c r="K504" s="145"/>
      <c r="L504" s="145"/>
      <c r="M504" s="145"/>
      <c r="N504" s="145"/>
      <c r="O504" s="145"/>
      <c r="P504" s="145"/>
      <c r="Q504" s="145"/>
      <c r="R504" s="145"/>
      <c r="S504" s="145"/>
      <c r="T504" s="145"/>
      <c r="U504" s="145"/>
      <c r="V504" s="145"/>
      <c r="W504" s="145"/>
      <c r="X504" s="145"/>
      <c r="Y504" s="145"/>
      <c r="Z504" s="145"/>
      <c r="AA504" s="145"/>
      <c r="AB504" s="145"/>
      <c r="AC504" s="145"/>
    </row>
    <row r="505" spans="2:29" ht="12.75" x14ac:dyDescent="0.2">
      <c r="B505" s="177"/>
      <c r="C505" s="175"/>
      <c r="D505" s="145"/>
      <c r="E505" s="145"/>
      <c r="F505" s="145"/>
      <c r="G505" s="145"/>
      <c r="H505" s="145"/>
      <c r="I505" s="145"/>
      <c r="J505" s="145"/>
      <c r="K505" s="145"/>
      <c r="L505" s="145"/>
      <c r="M505" s="145"/>
      <c r="N505" s="145"/>
      <c r="O505" s="145"/>
      <c r="P505" s="145"/>
      <c r="Q505" s="145"/>
      <c r="R505" s="145"/>
      <c r="S505" s="145"/>
      <c r="T505" s="145"/>
      <c r="U505" s="145"/>
      <c r="V505" s="145"/>
      <c r="W505" s="145"/>
      <c r="X505" s="145"/>
      <c r="Y505" s="145"/>
      <c r="Z505" s="145"/>
      <c r="AA505" s="145"/>
      <c r="AB505" s="145"/>
      <c r="AC505" s="145"/>
    </row>
    <row r="506" spans="2:29" ht="12.75" x14ac:dyDescent="0.2">
      <c r="B506" s="177"/>
      <c r="C506" s="175"/>
      <c r="D506" s="145"/>
      <c r="E506" s="145"/>
      <c r="F506" s="145"/>
      <c r="G506" s="145"/>
      <c r="H506" s="145"/>
      <c r="I506" s="145"/>
      <c r="J506" s="145"/>
      <c r="K506" s="145"/>
      <c r="L506" s="145"/>
      <c r="M506" s="145"/>
      <c r="N506" s="145"/>
      <c r="O506" s="145"/>
      <c r="P506" s="145"/>
      <c r="Q506" s="145"/>
      <c r="R506" s="145"/>
      <c r="S506" s="145"/>
      <c r="T506" s="145"/>
      <c r="U506" s="145"/>
      <c r="V506" s="145"/>
      <c r="W506" s="145"/>
      <c r="X506" s="145"/>
      <c r="Y506" s="145"/>
      <c r="Z506" s="145"/>
      <c r="AA506" s="145"/>
      <c r="AB506" s="145"/>
      <c r="AC506" s="145"/>
    </row>
    <row r="507" spans="2:29" ht="12.75" x14ac:dyDescent="0.2">
      <c r="B507" s="177"/>
      <c r="C507" s="175"/>
      <c r="D507" s="145"/>
      <c r="E507" s="145"/>
      <c r="F507" s="145"/>
      <c r="G507" s="145"/>
      <c r="H507" s="145"/>
      <c r="I507" s="145"/>
      <c r="J507" s="145"/>
      <c r="K507" s="145"/>
      <c r="L507" s="145"/>
      <c r="M507" s="145"/>
      <c r="N507" s="145"/>
      <c r="O507" s="145"/>
      <c r="P507" s="145"/>
      <c r="Q507" s="145"/>
      <c r="R507" s="145"/>
      <c r="S507" s="145"/>
      <c r="T507" s="145"/>
      <c r="U507" s="145"/>
      <c r="V507" s="145"/>
      <c r="W507" s="145"/>
      <c r="X507" s="145"/>
      <c r="Y507" s="145"/>
      <c r="Z507" s="145"/>
      <c r="AA507" s="145"/>
      <c r="AB507" s="145"/>
      <c r="AC507" s="145"/>
    </row>
    <row r="508" spans="2:29" ht="12.75" x14ac:dyDescent="0.2">
      <c r="B508" s="177"/>
      <c r="C508" s="175"/>
      <c r="D508" s="145"/>
      <c r="E508" s="145"/>
      <c r="F508" s="145"/>
      <c r="G508" s="145"/>
      <c r="H508" s="145"/>
      <c r="I508" s="145"/>
      <c r="J508" s="145"/>
      <c r="K508" s="145"/>
      <c r="L508" s="145"/>
      <c r="M508" s="145"/>
      <c r="N508" s="145"/>
      <c r="O508" s="145"/>
      <c r="P508" s="145"/>
      <c r="Q508" s="145"/>
      <c r="R508" s="145"/>
      <c r="S508" s="145"/>
      <c r="T508" s="145"/>
      <c r="U508" s="145"/>
      <c r="V508" s="145"/>
      <c r="W508" s="145"/>
      <c r="X508" s="145"/>
      <c r="Y508" s="145"/>
      <c r="Z508" s="145"/>
      <c r="AA508" s="145"/>
      <c r="AB508" s="145"/>
      <c r="AC508" s="145"/>
    </row>
    <row r="509" spans="2:29" ht="12.75" x14ac:dyDescent="0.2">
      <c r="B509" s="177"/>
      <c r="C509" s="175"/>
      <c r="D509" s="145"/>
      <c r="E509" s="145"/>
      <c r="F509" s="145"/>
      <c r="G509" s="145"/>
      <c r="H509" s="145"/>
      <c r="I509" s="145"/>
      <c r="J509" s="145"/>
      <c r="K509" s="145"/>
      <c r="L509" s="145"/>
      <c r="M509" s="145"/>
      <c r="N509" s="145"/>
      <c r="O509" s="145"/>
      <c r="P509" s="145"/>
      <c r="Q509" s="145"/>
      <c r="R509" s="145"/>
      <c r="S509" s="145"/>
      <c r="T509" s="145"/>
      <c r="U509" s="145"/>
      <c r="V509" s="145"/>
      <c r="W509" s="145"/>
      <c r="X509" s="145"/>
      <c r="Y509" s="145"/>
      <c r="Z509" s="145"/>
      <c r="AA509" s="145"/>
      <c r="AB509" s="145"/>
      <c r="AC509" s="145"/>
    </row>
    <row r="510" spans="2:29" ht="12.75" x14ac:dyDescent="0.2">
      <c r="B510" s="177"/>
      <c r="C510" s="175"/>
      <c r="D510" s="145"/>
      <c r="E510" s="145"/>
      <c r="F510" s="145"/>
      <c r="G510" s="145"/>
      <c r="H510" s="145"/>
      <c r="I510" s="145"/>
      <c r="J510" s="145"/>
      <c r="K510" s="145"/>
      <c r="L510" s="145"/>
      <c r="M510" s="145"/>
      <c r="N510" s="145"/>
      <c r="O510" s="145"/>
      <c r="P510" s="145"/>
      <c r="Q510" s="145"/>
      <c r="R510" s="145"/>
      <c r="S510" s="145"/>
      <c r="T510" s="145"/>
      <c r="U510" s="145"/>
      <c r="V510" s="145"/>
      <c r="W510" s="145"/>
      <c r="X510" s="145"/>
      <c r="Y510" s="145"/>
      <c r="Z510" s="145"/>
      <c r="AA510" s="145"/>
      <c r="AB510" s="145"/>
      <c r="AC510" s="145"/>
    </row>
    <row r="511" spans="2:29" ht="12.75" x14ac:dyDescent="0.2">
      <c r="B511" s="177"/>
      <c r="C511" s="175"/>
      <c r="D511" s="145"/>
      <c r="E511" s="145"/>
      <c r="F511" s="145"/>
      <c r="G511" s="145"/>
      <c r="H511" s="145"/>
      <c r="I511" s="145"/>
      <c r="J511" s="145"/>
      <c r="K511" s="145"/>
      <c r="L511" s="145"/>
      <c r="M511" s="145"/>
      <c r="N511" s="145"/>
      <c r="O511" s="145"/>
      <c r="P511" s="145"/>
      <c r="Q511" s="145"/>
      <c r="R511" s="145"/>
      <c r="S511" s="145"/>
      <c r="T511" s="145"/>
      <c r="U511" s="145"/>
      <c r="V511" s="145"/>
      <c r="W511" s="145"/>
      <c r="X511" s="145"/>
      <c r="Y511" s="145"/>
      <c r="Z511" s="145"/>
      <c r="AA511" s="145"/>
      <c r="AB511" s="145"/>
      <c r="AC511" s="145"/>
    </row>
    <row r="512" spans="2:29" ht="12.75" x14ac:dyDescent="0.2">
      <c r="B512" s="177"/>
      <c r="C512" s="175"/>
      <c r="D512" s="145"/>
      <c r="E512" s="145"/>
      <c r="F512" s="145"/>
      <c r="G512" s="145"/>
      <c r="H512" s="145"/>
      <c r="I512" s="145"/>
      <c r="J512" s="145"/>
      <c r="K512" s="145"/>
      <c r="L512" s="145"/>
      <c r="M512" s="145"/>
      <c r="N512" s="145"/>
      <c r="O512" s="145"/>
      <c r="P512" s="145"/>
      <c r="Q512" s="145"/>
      <c r="R512" s="145"/>
      <c r="S512" s="145"/>
      <c r="T512" s="145"/>
      <c r="U512" s="145"/>
      <c r="V512" s="145"/>
      <c r="W512" s="145"/>
      <c r="X512" s="145"/>
      <c r="Y512" s="145"/>
      <c r="Z512" s="145"/>
      <c r="AA512" s="145"/>
      <c r="AB512" s="145"/>
      <c r="AC512" s="145"/>
    </row>
    <row r="513" spans="2:29" ht="12.75" x14ac:dyDescent="0.2">
      <c r="B513" s="177"/>
      <c r="C513" s="175"/>
      <c r="D513" s="145"/>
      <c r="E513" s="145"/>
      <c r="F513" s="145"/>
      <c r="G513" s="145"/>
      <c r="H513" s="145"/>
      <c r="I513" s="145"/>
      <c r="J513" s="145"/>
      <c r="K513" s="145"/>
      <c r="L513" s="145"/>
      <c r="M513" s="145"/>
      <c r="N513" s="145"/>
      <c r="O513" s="145"/>
      <c r="P513" s="145"/>
      <c r="Q513" s="145"/>
      <c r="R513" s="145"/>
      <c r="S513" s="145"/>
      <c r="T513" s="145"/>
      <c r="U513" s="145"/>
      <c r="V513" s="145"/>
      <c r="W513" s="145"/>
      <c r="X513" s="145"/>
      <c r="Y513" s="145"/>
      <c r="Z513" s="145"/>
      <c r="AA513" s="145"/>
      <c r="AB513" s="145"/>
      <c r="AC513" s="145"/>
    </row>
    <row r="514" spans="2:29" ht="12.75" x14ac:dyDescent="0.2">
      <c r="B514" s="177"/>
      <c r="C514" s="175"/>
      <c r="D514" s="145"/>
      <c r="E514" s="145"/>
      <c r="F514" s="145"/>
      <c r="G514" s="145"/>
      <c r="H514" s="145"/>
      <c r="I514" s="145"/>
      <c r="J514" s="145"/>
      <c r="K514" s="145"/>
      <c r="L514" s="145"/>
      <c r="M514" s="145"/>
      <c r="N514" s="145"/>
      <c r="O514" s="145"/>
      <c r="P514" s="145"/>
      <c r="Q514" s="145"/>
      <c r="R514" s="145"/>
      <c r="S514" s="145"/>
      <c r="T514" s="145"/>
      <c r="U514" s="145"/>
      <c r="V514" s="145"/>
      <c r="W514" s="145"/>
      <c r="X514" s="145"/>
      <c r="Y514" s="145"/>
      <c r="Z514" s="145"/>
      <c r="AA514" s="145"/>
      <c r="AB514" s="145"/>
      <c r="AC514" s="145"/>
    </row>
    <row r="515" spans="2:29" ht="12.75" x14ac:dyDescent="0.2">
      <c r="B515" s="177"/>
      <c r="C515" s="175"/>
      <c r="D515" s="145"/>
      <c r="E515" s="145"/>
      <c r="F515" s="145"/>
      <c r="G515" s="145"/>
      <c r="H515" s="145"/>
      <c r="I515" s="145"/>
      <c r="J515" s="145"/>
      <c r="K515" s="145"/>
      <c r="L515" s="145"/>
      <c r="M515" s="145"/>
      <c r="N515" s="145"/>
      <c r="O515" s="145"/>
      <c r="P515" s="145"/>
      <c r="Q515" s="145"/>
      <c r="R515" s="145"/>
      <c r="S515" s="145"/>
      <c r="T515" s="145"/>
      <c r="U515" s="145"/>
      <c r="V515" s="145"/>
      <c r="W515" s="145"/>
      <c r="X515" s="145"/>
      <c r="Y515" s="145"/>
      <c r="Z515" s="145"/>
      <c r="AA515" s="145"/>
      <c r="AB515" s="145"/>
      <c r="AC515" s="145"/>
    </row>
    <row r="516" spans="2:29" ht="12.75" x14ac:dyDescent="0.2">
      <c r="B516" s="177"/>
      <c r="C516" s="175"/>
      <c r="D516" s="145"/>
      <c r="E516" s="145"/>
      <c r="F516" s="145"/>
      <c r="G516" s="145"/>
      <c r="H516" s="145"/>
      <c r="I516" s="145"/>
      <c r="J516" s="145"/>
      <c r="K516" s="145"/>
      <c r="L516" s="145"/>
      <c r="M516" s="145"/>
      <c r="N516" s="145"/>
      <c r="O516" s="145"/>
      <c r="P516" s="145"/>
      <c r="Q516" s="145"/>
      <c r="R516" s="145"/>
      <c r="S516" s="145"/>
      <c r="T516" s="145"/>
      <c r="U516" s="145"/>
      <c r="V516" s="145"/>
      <c r="W516" s="145"/>
      <c r="X516" s="145"/>
      <c r="Y516" s="145"/>
      <c r="Z516" s="145"/>
      <c r="AA516" s="145"/>
      <c r="AB516" s="145"/>
      <c r="AC516" s="145"/>
    </row>
    <row r="517" spans="2:29" ht="12.75" x14ac:dyDescent="0.2">
      <c r="B517" s="177"/>
      <c r="C517" s="175"/>
      <c r="D517" s="145"/>
      <c r="E517" s="145"/>
      <c r="F517" s="145"/>
      <c r="G517" s="145"/>
      <c r="H517" s="145"/>
      <c r="I517" s="145"/>
      <c r="J517" s="145"/>
      <c r="K517" s="145"/>
      <c r="L517" s="145"/>
      <c r="M517" s="145"/>
      <c r="N517" s="145"/>
      <c r="O517" s="145"/>
      <c r="P517" s="145"/>
      <c r="Q517" s="145"/>
      <c r="R517" s="145"/>
      <c r="S517" s="145"/>
      <c r="T517" s="145"/>
      <c r="U517" s="145"/>
      <c r="V517" s="145"/>
      <c r="W517" s="145"/>
      <c r="X517" s="145"/>
      <c r="Y517" s="145"/>
      <c r="Z517" s="145"/>
      <c r="AA517" s="145"/>
      <c r="AB517" s="145"/>
      <c r="AC517" s="145"/>
    </row>
    <row r="518" spans="2:29" ht="12.75" x14ac:dyDescent="0.2">
      <c r="B518" s="177"/>
      <c r="C518" s="175"/>
      <c r="D518" s="145"/>
      <c r="E518" s="145"/>
      <c r="F518" s="145"/>
      <c r="G518" s="145"/>
      <c r="H518" s="145"/>
      <c r="I518" s="145"/>
      <c r="J518" s="145"/>
      <c r="K518" s="145"/>
      <c r="L518" s="145"/>
      <c r="M518" s="145"/>
      <c r="N518" s="145"/>
      <c r="O518" s="145"/>
      <c r="P518" s="145"/>
      <c r="Q518" s="145"/>
      <c r="R518" s="145"/>
      <c r="S518" s="145"/>
      <c r="T518" s="145"/>
      <c r="U518" s="145"/>
      <c r="V518" s="145"/>
      <c r="W518" s="145"/>
      <c r="X518" s="145"/>
      <c r="Y518" s="145"/>
      <c r="Z518" s="145"/>
      <c r="AA518" s="145"/>
      <c r="AB518" s="145"/>
      <c r="AC518" s="145"/>
    </row>
    <row r="519" spans="2:29" ht="12.75" x14ac:dyDescent="0.2">
      <c r="B519" s="177"/>
      <c r="C519" s="175"/>
      <c r="D519" s="145"/>
      <c r="E519" s="145"/>
      <c r="F519" s="145"/>
      <c r="G519" s="145"/>
      <c r="H519" s="145"/>
      <c r="I519" s="145"/>
      <c r="J519" s="145"/>
      <c r="K519" s="145"/>
      <c r="L519" s="145"/>
      <c r="M519" s="145"/>
      <c r="N519" s="145"/>
      <c r="O519" s="145"/>
      <c r="P519" s="145"/>
      <c r="Q519" s="145"/>
      <c r="R519" s="145"/>
      <c r="S519" s="145"/>
      <c r="T519" s="145"/>
      <c r="U519" s="145"/>
      <c r="V519" s="145"/>
      <c r="W519" s="145"/>
      <c r="X519" s="145"/>
      <c r="Y519" s="145"/>
      <c r="Z519" s="145"/>
      <c r="AA519" s="145"/>
      <c r="AB519" s="145"/>
      <c r="AC519" s="145"/>
    </row>
    <row r="520" spans="2:29" ht="12.75" x14ac:dyDescent="0.2">
      <c r="B520" s="177"/>
      <c r="C520" s="175"/>
      <c r="D520" s="145"/>
      <c r="E520" s="145"/>
      <c r="F520" s="145"/>
      <c r="G520" s="145"/>
      <c r="H520" s="145"/>
      <c r="I520" s="145"/>
      <c r="J520" s="145"/>
      <c r="K520" s="145"/>
      <c r="L520" s="145"/>
      <c r="M520" s="145"/>
      <c r="N520" s="145"/>
      <c r="O520" s="145"/>
      <c r="P520" s="145"/>
      <c r="Q520" s="145"/>
      <c r="R520" s="145"/>
      <c r="S520" s="145"/>
      <c r="T520" s="145"/>
      <c r="U520" s="145"/>
      <c r="V520" s="145"/>
      <c r="W520" s="145"/>
      <c r="X520" s="145"/>
      <c r="Y520" s="145"/>
      <c r="Z520" s="145"/>
      <c r="AA520" s="145"/>
      <c r="AB520" s="145"/>
      <c r="AC520" s="145"/>
    </row>
    <row r="521" spans="2:29" ht="12.75" x14ac:dyDescent="0.2">
      <c r="B521" s="177"/>
      <c r="C521" s="175"/>
      <c r="D521" s="145"/>
      <c r="E521" s="145"/>
      <c r="F521" s="145"/>
      <c r="G521" s="145"/>
      <c r="H521" s="145"/>
      <c r="I521" s="145"/>
      <c r="J521" s="145"/>
      <c r="K521" s="145"/>
      <c r="L521" s="145"/>
      <c r="M521" s="145"/>
      <c r="N521" s="145"/>
      <c r="O521" s="145"/>
      <c r="P521" s="145"/>
      <c r="Q521" s="145"/>
      <c r="R521" s="145"/>
      <c r="S521" s="145"/>
      <c r="T521" s="145"/>
      <c r="U521" s="145"/>
      <c r="V521" s="145"/>
      <c r="W521" s="145"/>
      <c r="X521" s="145"/>
      <c r="Y521" s="145"/>
      <c r="Z521" s="145"/>
      <c r="AA521" s="145"/>
      <c r="AB521" s="145"/>
      <c r="AC521" s="145"/>
    </row>
    <row r="522" spans="2:29" ht="12.75" x14ac:dyDescent="0.2">
      <c r="B522" s="177"/>
      <c r="C522" s="175"/>
      <c r="D522" s="145"/>
      <c r="E522" s="145"/>
      <c r="F522" s="145"/>
      <c r="G522" s="145"/>
      <c r="H522" s="145"/>
      <c r="I522" s="145"/>
      <c r="J522" s="145"/>
      <c r="K522" s="145"/>
      <c r="L522" s="145"/>
      <c r="M522" s="145"/>
      <c r="N522" s="145"/>
      <c r="O522" s="145"/>
      <c r="P522" s="145"/>
      <c r="Q522" s="145"/>
      <c r="R522" s="145"/>
      <c r="S522" s="145"/>
      <c r="T522" s="145"/>
      <c r="U522" s="145"/>
      <c r="V522" s="145"/>
      <c r="W522" s="145"/>
      <c r="X522" s="145"/>
      <c r="Y522" s="145"/>
      <c r="Z522" s="145"/>
      <c r="AA522" s="145"/>
      <c r="AB522" s="145"/>
      <c r="AC522" s="145"/>
    </row>
    <row r="523" spans="2:29" ht="12.75" x14ac:dyDescent="0.2">
      <c r="B523" s="177"/>
      <c r="C523" s="175"/>
      <c r="D523" s="145"/>
      <c r="E523" s="145"/>
      <c r="F523" s="145"/>
      <c r="G523" s="145"/>
      <c r="H523" s="145"/>
      <c r="I523" s="145"/>
      <c r="J523" s="145"/>
      <c r="K523" s="145"/>
      <c r="L523" s="145"/>
      <c r="M523" s="145"/>
      <c r="N523" s="145"/>
      <c r="O523" s="145"/>
      <c r="P523" s="145"/>
      <c r="Q523" s="145"/>
      <c r="R523" s="145"/>
      <c r="S523" s="145"/>
      <c r="T523" s="145"/>
      <c r="U523" s="145"/>
      <c r="V523" s="145"/>
      <c r="W523" s="145"/>
      <c r="X523" s="145"/>
      <c r="Y523" s="145"/>
      <c r="Z523" s="145"/>
      <c r="AA523" s="145"/>
      <c r="AB523" s="145"/>
      <c r="AC523" s="145"/>
    </row>
    <row r="524" spans="2:29" x14ac:dyDescent="0.2">
      <c r="B524" s="178"/>
      <c r="C524" s="176"/>
    </row>
    <row r="525" spans="2:29" x14ac:dyDescent="0.2">
      <c r="B525" s="178"/>
      <c r="C525" s="176"/>
    </row>
    <row r="526" spans="2:29" x14ac:dyDescent="0.2">
      <c r="B526" s="178"/>
      <c r="C526" s="176"/>
    </row>
    <row r="527" spans="2:29" x14ac:dyDescent="0.2">
      <c r="B527" s="178"/>
      <c r="C527" s="176"/>
    </row>
    <row r="528" spans="2:29" x14ac:dyDescent="0.2">
      <c r="B528" s="178"/>
      <c r="C528" s="176"/>
    </row>
    <row r="529" spans="2:3" x14ac:dyDescent="0.2">
      <c r="B529" s="178"/>
      <c r="C529" s="176"/>
    </row>
    <row r="530" spans="2:3" x14ac:dyDescent="0.2">
      <c r="B530" s="178"/>
      <c r="C530" s="176"/>
    </row>
    <row r="531" spans="2:3" x14ac:dyDescent="0.2">
      <c r="B531" s="178"/>
      <c r="C531" s="176"/>
    </row>
    <row r="532" spans="2:3" x14ac:dyDescent="0.2">
      <c r="B532" s="178"/>
      <c r="C532" s="176"/>
    </row>
    <row r="533" spans="2:3" x14ac:dyDescent="0.2">
      <c r="B533" s="178"/>
      <c r="C533" s="176"/>
    </row>
    <row r="534" spans="2:3" x14ac:dyDescent="0.2">
      <c r="B534" s="178"/>
      <c r="C534" s="176"/>
    </row>
    <row r="535" spans="2:3" x14ac:dyDescent="0.2">
      <c r="B535" s="178"/>
      <c r="C535" s="176"/>
    </row>
    <row r="536" spans="2:3" x14ac:dyDescent="0.2">
      <c r="B536" s="178"/>
      <c r="C536" s="176"/>
    </row>
    <row r="537" spans="2:3" x14ac:dyDescent="0.2">
      <c r="B537" s="178"/>
      <c r="C537" s="176"/>
    </row>
    <row r="538" spans="2:3" x14ac:dyDescent="0.2">
      <c r="B538" s="178"/>
      <c r="C538" s="176"/>
    </row>
    <row r="539" spans="2:3" x14ac:dyDescent="0.2">
      <c r="B539" s="178"/>
      <c r="C539" s="176"/>
    </row>
    <row r="540" spans="2:3" x14ac:dyDescent="0.2">
      <c r="B540" s="178"/>
      <c r="C540" s="176"/>
    </row>
    <row r="541" spans="2:3" x14ac:dyDescent="0.2">
      <c r="B541" s="178"/>
      <c r="C541" s="176"/>
    </row>
    <row r="542" spans="2:3" x14ac:dyDescent="0.2">
      <c r="B542" s="178"/>
      <c r="C542" s="176"/>
    </row>
    <row r="543" spans="2:3" x14ac:dyDescent="0.2">
      <c r="B543" s="178"/>
      <c r="C543" s="176"/>
    </row>
    <row r="544" spans="2:3" x14ac:dyDescent="0.2">
      <c r="B544" s="178"/>
      <c r="C544" s="176"/>
    </row>
    <row r="545" spans="2:3" x14ac:dyDescent="0.2">
      <c r="B545" s="178"/>
      <c r="C545" s="176"/>
    </row>
    <row r="546" spans="2:3" x14ac:dyDescent="0.2">
      <c r="B546" s="178"/>
      <c r="C546" s="176"/>
    </row>
    <row r="547" spans="2:3" x14ac:dyDescent="0.2">
      <c r="B547" s="178"/>
      <c r="C547" s="176"/>
    </row>
    <row r="548" spans="2:3" x14ac:dyDescent="0.2">
      <c r="B548" s="178"/>
      <c r="C548" s="176"/>
    </row>
    <row r="549" spans="2:3" x14ac:dyDescent="0.2">
      <c r="B549" s="178"/>
      <c r="C549" s="176"/>
    </row>
    <row r="550" spans="2:3" x14ac:dyDescent="0.2">
      <c r="B550" s="178"/>
      <c r="C550" s="176"/>
    </row>
    <row r="551" spans="2:3" x14ac:dyDescent="0.2">
      <c r="B551" s="178"/>
      <c r="C551" s="176"/>
    </row>
    <row r="552" spans="2:3" x14ac:dyDescent="0.2">
      <c r="B552" s="178"/>
      <c r="C552" s="176"/>
    </row>
    <row r="553" spans="2:3" x14ac:dyDescent="0.2">
      <c r="B553" s="178"/>
      <c r="C553" s="176"/>
    </row>
    <row r="554" spans="2:3" x14ac:dyDescent="0.2">
      <c r="B554" s="178"/>
      <c r="C554" s="176"/>
    </row>
    <row r="555" spans="2:3" x14ac:dyDescent="0.2">
      <c r="B555" s="178"/>
      <c r="C555" s="176"/>
    </row>
    <row r="556" spans="2:3" x14ac:dyDescent="0.2">
      <c r="B556" s="178"/>
      <c r="C556" s="176"/>
    </row>
    <row r="557" spans="2:3" x14ac:dyDescent="0.2">
      <c r="B557" s="178"/>
      <c r="C557" s="176"/>
    </row>
    <row r="558" spans="2:3" x14ac:dyDescent="0.2">
      <c r="B558" s="178"/>
      <c r="C558" s="176"/>
    </row>
    <row r="559" spans="2:3" x14ac:dyDescent="0.2">
      <c r="B559" s="178"/>
      <c r="C559" s="176"/>
    </row>
    <row r="560" spans="2:3" x14ac:dyDescent="0.2">
      <c r="B560" s="178"/>
      <c r="C560" s="176"/>
    </row>
    <row r="561" spans="2:3" x14ac:dyDescent="0.2">
      <c r="B561" s="178"/>
      <c r="C561" s="176"/>
    </row>
    <row r="562" spans="2:3" x14ac:dyDescent="0.2">
      <c r="B562" s="178"/>
      <c r="C562" s="176"/>
    </row>
    <row r="563" spans="2:3" x14ac:dyDescent="0.2">
      <c r="B563" s="178"/>
      <c r="C563" s="176"/>
    </row>
    <row r="564" spans="2:3" x14ac:dyDescent="0.2">
      <c r="B564" s="178"/>
      <c r="C564" s="176"/>
    </row>
    <row r="565" spans="2:3" x14ac:dyDescent="0.2">
      <c r="B565" s="178"/>
      <c r="C565" s="176"/>
    </row>
    <row r="566" spans="2:3" x14ac:dyDescent="0.2">
      <c r="B566" s="178"/>
      <c r="C566" s="176"/>
    </row>
    <row r="567" spans="2:3" x14ac:dyDescent="0.2">
      <c r="B567" s="178"/>
      <c r="C567" s="176"/>
    </row>
    <row r="568" spans="2:3" x14ac:dyDescent="0.2">
      <c r="B568" s="178"/>
      <c r="C568" s="176"/>
    </row>
    <row r="569" spans="2:3" x14ac:dyDescent="0.2">
      <c r="B569" s="178"/>
      <c r="C569" s="176"/>
    </row>
    <row r="570" spans="2:3" x14ac:dyDescent="0.2">
      <c r="B570" s="178"/>
      <c r="C570" s="176"/>
    </row>
    <row r="571" spans="2:3" x14ac:dyDescent="0.2">
      <c r="B571" s="178"/>
      <c r="C571" s="176"/>
    </row>
    <row r="572" spans="2:3" x14ac:dyDescent="0.2">
      <c r="B572" s="178"/>
      <c r="C572" s="176"/>
    </row>
    <row r="573" spans="2:3" x14ac:dyDescent="0.2">
      <c r="B573" s="178"/>
      <c r="C573" s="176"/>
    </row>
    <row r="574" spans="2:3" x14ac:dyDescent="0.2">
      <c r="B574" s="178"/>
      <c r="C574" s="176"/>
    </row>
    <row r="575" spans="2:3" x14ac:dyDescent="0.2">
      <c r="B575" s="178"/>
      <c r="C575" s="176"/>
    </row>
    <row r="576" spans="2:3" x14ac:dyDescent="0.2">
      <c r="B576" s="178"/>
      <c r="C576" s="176"/>
    </row>
    <row r="577" spans="2:3" x14ac:dyDescent="0.2">
      <c r="B577" s="178"/>
      <c r="C577" s="176"/>
    </row>
    <row r="578" spans="2:3" x14ac:dyDescent="0.2">
      <c r="B578" s="178"/>
      <c r="C578" s="176"/>
    </row>
    <row r="579" spans="2:3" x14ac:dyDescent="0.2">
      <c r="B579" s="178"/>
      <c r="C579" s="176"/>
    </row>
    <row r="580" spans="2:3" x14ac:dyDescent="0.2">
      <c r="B580" s="178"/>
      <c r="C580" s="176"/>
    </row>
    <row r="581" spans="2:3" x14ac:dyDescent="0.2">
      <c r="B581" s="178"/>
      <c r="C581" s="176"/>
    </row>
    <row r="582" spans="2:3" x14ac:dyDescent="0.2">
      <c r="B582" s="178"/>
      <c r="C582" s="176"/>
    </row>
    <row r="583" spans="2:3" x14ac:dyDescent="0.2">
      <c r="B583" s="178"/>
      <c r="C583" s="176"/>
    </row>
    <row r="584" spans="2:3" x14ac:dyDescent="0.2">
      <c r="B584" s="178"/>
      <c r="C584" s="176"/>
    </row>
    <row r="585" spans="2:3" x14ac:dyDescent="0.2">
      <c r="B585" s="178"/>
      <c r="C585" s="176"/>
    </row>
    <row r="586" spans="2:3" x14ac:dyDescent="0.2">
      <c r="B586" s="178"/>
      <c r="C586" s="176"/>
    </row>
    <row r="587" spans="2:3" x14ac:dyDescent="0.2">
      <c r="B587" s="178"/>
      <c r="C587" s="176"/>
    </row>
    <row r="588" spans="2:3" x14ac:dyDescent="0.2">
      <c r="B588" s="178"/>
      <c r="C588" s="176"/>
    </row>
    <row r="589" spans="2:3" x14ac:dyDescent="0.2">
      <c r="B589" s="178"/>
      <c r="C589" s="176"/>
    </row>
    <row r="590" spans="2:3" x14ac:dyDescent="0.2">
      <c r="B590" s="178"/>
      <c r="C590" s="176"/>
    </row>
    <row r="591" spans="2:3" x14ac:dyDescent="0.2">
      <c r="B591" s="178"/>
      <c r="C591" s="176"/>
    </row>
    <row r="592" spans="2:3" x14ac:dyDescent="0.2">
      <c r="B592" s="178"/>
      <c r="C592" s="176"/>
    </row>
    <row r="593" spans="2:3" x14ac:dyDescent="0.2">
      <c r="B593" s="178"/>
      <c r="C593" s="176"/>
    </row>
    <row r="594" spans="2:3" x14ac:dyDescent="0.2">
      <c r="B594" s="178"/>
      <c r="C594" s="176"/>
    </row>
    <row r="595" spans="2:3" x14ac:dyDescent="0.2">
      <c r="B595" s="178"/>
      <c r="C595" s="176"/>
    </row>
    <row r="596" spans="2:3" x14ac:dyDescent="0.2">
      <c r="B596" s="178"/>
      <c r="C596" s="176"/>
    </row>
    <row r="597" spans="2:3" x14ac:dyDescent="0.2">
      <c r="B597" s="178"/>
      <c r="C597" s="176"/>
    </row>
    <row r="598" spans="2:3" x14ac:dyDescent="0.2">
      <c r="B598" s="178"/>
      <c r="C598" s="176"/>
    </row>
    <row r="599" spans="2:3" x14ac:dyDescent="0.2">
      <c r="B599" s="178"/>
      <c r="C599" s="176"/>
    </row>
    <row r="600" spans="2:3" x14ac:dyDescent="0.2">
      <c r="B600" s="178"/>
      <c r="C600" s="176"/>
    </row>
    <row r="601" spans="2:3" x14ac:dyDescent="0.2">
      <c r="B601" s="178"/>
      <c r="C601" s="176"/>
    </row>
    <row r="602" spans="2:3" x14ac:dyDescent="0.2">
      <c r="B602" s="178"/>
      <c r="C602" s="176"/>
    </row>
    <row r="603" spans="2:3" x14ac:dyDescent="0.2">
      <c r="B603" s="178"/>
      <c r="C603" s="176"/>
    </row>
    <row r="604" spans="2:3" x14ac:dyDescent="0.2">
      <c r="B604" s="178"/>
      <c r="C604" s="176"/>
    </row>
    <row r="605" spans="2:3" x14ac:dyDescent="0.2">
      <c r="B605" s="178"/>
      <c r="C605" s="176"/>
    </row>
    <row r="606" spans="2:3" x14ac:dyDescent="0.2">
      <c r="B606" s="178"/>
      <c r="C606" s="176"/>
    </row>
    <row r="607" spans="2:3" x14ac:dyDescent="0.2">
      <c r="B607" s="178"/>
      <c r="C607" s="176"/>
    </row>
    <row r="608" spans="2:3" x14ac:dyDescent="0.2">
      <c r="B608" s="178"/>
      <c r="C608" s="176"/>
    </row>
    <row r="609" spans="2:3" x14ac:dyDescent="0.2">
      <c r="B609" s="178"/>
      <c r="C609" s="176"/>
    </row>
    <row r="610" spans="2:3" x14ac:dyDescent="0.2">
      <c r="B610" s="178"/>
      <c r="C610" s="176"/>
    </row>
    <row r="611" spans="2:3" x14ac:dyDescent="0.2">
      <c r="B611" s="178"/>
      <c r="C611" s="176"/>
    </row>
    <row r="612" spans="2:3" x14ac:dyDescent="0.2">
      <c r="B612" s="178"/>
      <c r="C612" s="176"/>
    </row>
    <row r="613" spans="2:3" x14ac:dyDescent="0.2">
      <c r="B613" s="178"/>
      <c r="C613" s="176"/>
    </row>
    <row r="614" spans="2:3" x14ac:dyDescent="0.2">
      <c r="B614" s="178"/>
      <c r="C614" s="176"/>
    </row>
    <row r="615" spans="2:3" x14ac:dyDescent="0.2">
      <c r="B615" s="178"/>
      <c r="C615" s="176"/>
    </row>
    <row r="616" spans="2:3" x14ac:dyDescent="0.2">
      <c r="B616" s="178"/>
      <c r="C616" s="176"/>
    </row>
    <row r="617" spans="2:3" x14ac:dyDescent="0.2">
      <c r="B617" s="178"/>
      <c r="C617" s="176"/>
    </row>
    <row r="618" spans="2:3" x14ac:dyDescent="0.2">
      <c r="B618" s="178"/>
      <c r="C618" s="176"/>
    </row>
    <row r="619" spans="2:3" x14ac:dyDescent="0.2">
      <c r="B619" s="178"/>
      <c r="C619" s="176"/>
    </row>
    <row r="620" spans="2:3" x14ac:dyDescent="0.2">
      <c r="B620" s="178"/>
      <c r="C620" s="176"/>
    </row>
    <row r="621" spans="2:3" x14ac:dyDescent="0.2">
      <c r="B621" s="178"/>
      <c r="C621" s="176"/>
    </row>
    <row r="622" spans="2:3" x14ac:dyDescent="0.2">
      <c r="B622" s="178"/>
      <c r="C622" s="176"/>
    </row>
    <row r="623" spans="2:3" x14ac:dyDescent="0.2">
      <c r="B623" s="178"/>
      <c r="C623" s="176"/>
    </row>
    <row r="624" spans="2:3" x14ac:dyDescent="0.2">
      <c r="B624" s="178"/>
      <c r="C624" s="176"/>
    </row>
    <row r="625" spans="2:3" x14ac:dyDescent="0.2">
      <c r="B625" s="178"/>
      <c r="C625" s="176"/>
    </row>
    <row r="626" spans="2:3" x14ac:dyDescent="0.2">
      <c r="B626" s="178"/>
      <c r="C626" s="176"/>
    </row>
    <row r="627" spans="2:3" x14ac:dyDescent="0.2">
      <c r="B627" s="178"/>
      <c r="C627" s="176"/>
    </row>
    <row r="628" spans="2:3" x14ac:dyDescent="0.2">
      <c r="B628" s="178"/>
      <c r="C628" s="176"/>
    </row>
    <row r="629" spans="2:3" x14ac:dyDescent="0.2">
      <c r="B629" s="178"/>
      <c r="C629" s="176"/>
    </row>
    <row r="630" spans="2:3" x14ac:dyDescent="0.2">
      <c r="B630" s="178"/>
      <c r="C630" s="178"/>
    </row>
    <row r="631" spans="2:3" x14ac:dyDescent="0.2">
      <c r="B631" s="178"/>
      <c r="C631" s="178"/>
    </row>
    <row r="632" spans="2:3" x14ac:dyDescent="0.2">
      <c r="B632" s="178"/>
      <c r="C632" s="178"/>
    </row>
    <row r="633" spans="2:3" x14ac:dyDescent="0.2">
      <c r="B633" s="178"/>
      <c r="C633" s="178"/>
    </row>
    <row r="634" spans="2:3" x14ac:dyDescent="0.2">
      <c r="B634" s="178"/>
      <c r="C634" s="178"/>
    </row>
    <row r="635" spans="2:3" x14ac:dyDescent="0.2">
      <c r="B635" s="178"/>
      <c r="C635" s="178"/>
    </row>
    <row r="636" spans="2:3" x14ac:dyDescent="0.2">
      <c r="B636" s="178"/>
      <c r="C636" s="178"/>
    </row>
    <row r="637" spans="2:3" x14ac:dyDescent="0.2">
      <c r="B637" s="178"/>
      <c r="C637" s="178"/>
    </row>
    <row r="638" spans="2:3" x14ac:dyDescent="0.2">
      <c r="B638" s="178"/>
      <c r="C638" s="178"/>
    </row>
    <row r="639" spans="2:3" x14ac:dyDescent="0.2">
      <c r="B639" s="178"/>
      <c r="C639" s="178"/>
    </row>
    <row r="640" spans="2:3" x14ac:dyDescent="0.2">
      <c r="B640" s="178"/>
      <c r="C640" s="178"/>
    </row>
    <row r="641" spans="2:3" x14ac:dyDescent="0.2">
      <c r="B641" s="178"/>
      <c r="C641" s="178"/>
    </row>
    <row r="642" spans="2:3" x14ac:dyDescent="0.2">
      <c r="B642" s="178"/>
      <c r="C642" s="178"/>
    </row>
    <row r="643" spans="2:3" x14ac:dyDescent="0.2">
      <c r="B643" s="178"/>
      <c r="C643" s="178"/>
    </row>
    <row r="644" spans="2:3" x14ac:dyDescent="0.2">
      <c r="B644" s="178"/>
      <c r="C644" s="178"/>
    </row>
    <row r="645" spans="2:3" x14ac:dyDescent="0.2">
      <c r="B645" s="178"/>
      <c r="C645" s="178"/>
    </row>
    <row r="646" spans="2:3" x14ac:dyDescent="0.2">
      <c r="B646" s="178"/>
      <c r="C646" s="178"/>
    </row>
    <row r="647" spans="2:3" x14ac:dyDescent="0.2">
      <c r="B647" s="178"/>
      <c r="C647" s="178"/>
    </row>
    <row r="648" spans="2:3" x14ac:dyDescent="0.2">
      <c r="B648" s="178"/>
      <c r="C648" s="178"/>
    </row>
    <row r="649" spans="2:3" x14ac:dyDescent="0.2">
      <c r="B649" s="178"/>
      <c r="C649" s="178"/>
    </row>
    <row r="650" spans="2:3" x14ac:dyDescent="0.2">
      <c r="B650" s="178"/>
      <c r="C650" s="178"/>
    </row>
    <row r="651" spans="2:3" x14ac:dyDescent="0.2">
      <c r="B651" s="178"/>
      <c r="C651" s="178"/>
    </row>
    <row r="652" spans="2:3" x14ac:dyDescent="0.2">
      <c r="B652" s="178"/>
      <c r="C652" s="178"/>
    </row>
    <row r="653" spans="2:3" x14ac:dyDescent="0.2">
      <c r="B653" s="178"/>
      <c r="C653" s="178"/>
    </row>
    <row r="654" spans="2:3" x14ac:dyDescent="0.2">
      <c r="B654" s="178"/>
      <c r="C654" s="178"/>
    </row>
    <row r="655" spans="2:3" x14ac:dyDescent="0.2">
      <c r="B655" s="178"/>
      <c r="C655" s="178"/>
    </row>
    <row r="656" spans="2:3" x14ac:dyDescent="0.2">
      <c r="B656" s="178"/>
      <c r="C656" s="178"/>
    </row>
    <row r="657" spans="2:3" x14ac:dyDescent="0.2">
      <c r="B657" s="178"/>
      <c r="C657" s="178"/>
    </row>
    <row r="658" spans="2:3" x14ac:dyDescent="0.2">
      <c r="B658" s="178"/>
      <c r="C658" s="178"/>
    </row>
    <row r="659" spans="2:3" x14ac:dyDescent="0.2">
      <c r="B659" s="178"/>
      <c r="C659" s="178"/>
    </row>
    <row r="660" spans="2:3" x14ac:dyDescent="0.2">
      <c r="B660" s="178"/>
      <c r="C660" s="178"/>
    </row>
    <row r="661" spans="2:3" x14ac:dyDescent="0.2">
      <c r="B661" s="178"/>
      <c r="C661" s="178"/>
    </row>
    <row r="662" spans="2:3" x14ac:dyDescent="0.2">
      <c r="B662" s="178"/>
      <c r="C662" s="178"/>
    </row>
    <row r="663" spans="2:3" x14ac:dyDescent="0.2">
      <c r="B663" s="178"/>
      <c r="C663" s="178"/>
    </row>
    <row r="664" spans="2:3" x14ac:dyDescent="0.2">
      <c r="B664" s="178"/>
      <c r="C664" s="178"/>
    </row>
    <row r="665" spans="2:3" x14ac:dyDescent="0.2">
      <c r="B665" s="178"/>
      <c r="C665" s="178"/>
    </row>
    <row r="666" spans="2:3" x14ac:dyDescent="0.2">
      <c r="B666" s="178"/>
      <c r="C666" s="178"/>
    </row>
    <row r="667" spans="2:3" x14ac:dyDescent="0.2">
      <c r="B667" s="178"/>
      <c r="C667" s="178"/>
    </row>
    <row r="668" spans="2:3" x14ac:dyDescent="0.2">
      <c r="B668" s="178"/>
      <c r="C668" s="178"/>
    </row>
    <row r="669" spans="2:3" x14ac:dyDescent="0.2">
      <c r="B669" s="178"/>
      <c r="C669" s="178"/>
    </row>
    <row r="670" spans="2:3" x14ac:dyDescent="0.2">
      <c r="B670" s="178"/>
      <c r="C670" s="178"/>
    </row>
    <row r="671" spans="2:3" x14ac:dyDescent="0.2">
      <c r="B671" s="178"/>
      <c r="C671" s="178"/>
    </row>
    <row r="672" spans="2:3" x14ac:dyDescent="0.2">
      <c r="B672" s="178"/>
      <c r="C672" s="178"/>
    </row>
    <row r="673" spans="2:3" x14ac:dyDescent="0.2">
      <c r="B673" s="178"/>
      <c r="C673" s="178"/>
    </row>
    <row r="674" spans="2:3" x14ac:dyDescent="0.2">
      <c r="B674" s="178"/>
      <c r="C674" s="178"/>
    </row>
    <row r="675" spans="2:3" x14ac:dyDescent="0.2">
      <c r="B675" s="178"/>
      <c r="C675" s="178"/>
    </row>
    <row r="676" spans="2:3" x14ac:dyDescent="0.2">
      <c r="B676" s="178"/>
      <c r="C676" s="178"/>
    </row>
    <row r="677" spans="2:3" x14ac:dyDescent="0.2">
      <c r="B677" s="178"/>
      <c r="C677" s="178"/>
    </row>
    <row r="678" spans="2:3" x14ac:dyDescent="0.2">
      <c r="B678" s="178"/>
      <c r="C678" s="178"/>
    </row>
    <row r="679" spans="2:3" x14ac:dyDescent="0.2">
      <c r="B679" s="178"/>
      <c r="C679" s="178"/>
    </row>
    <row r="680" spans="2:3" x14ac:dyDescent="0.2">
      <c r="B680" s="178"/>
      <c r="C680" s="178"/>
    </row>
    <row r="681" spans="2:3" x14ac:dyDescent="0.2">
      <c r="B681" s="178"/>
      <c r="C681" s="178"/>
    </row>
    <row r="682" spans="2:3" x14ac:dyDescent="0.2">
      <c r="B682" s="178"/>
      <c r="C682" s="178"/>
    </row>
    <row r="683" spans="2:3" x14ac:dyDescent="0.2">
      <c r="B683" s="178"/>
      <c r="C683" s="178"/>
    </row>
    <row r="684" spans="2:3" x14ac:dyDescent="0.2">
      <c r="B684" s="178"/>
      <c r="C684" s="178"/>
    </row>
    <row r="685" spans="2:3" x14ac:dyDescent="0.2">
      <c r="B685" s="178"/>
      <c r="C685" s="178"/>
    </row>
    <row r="686" spans="2:3" x14ac:dyDescent="0.2">
      <c r="B686" s="178"/>
      <c r="C686" s="178"/>
    </row>
    <row r="687" spans="2:3" x14ac:dyDescent="0.2">
      <c r="B687" s="178"/>
      <c r="C687" s="178"/>
    </row>
    <row r="688" spans="2:3" x14ac:dyDescent="0.2">
      <c r="B688" s="178"/>
      <c r="C688" s="178"/>
    </row>
    <row r="689" spans="2:3" x14ac:dyDescent="0.2">
      <c r="B689" s="178"/>
      <c r="C689" s="178"/>
    </row>
  </sheetData>
  <sheetProtection selectLockedCells="1" autoFilter="0"/>
  <autoFilter ref="B11:I426"/>
  <sortState ref="C430:D457">
    <sortCondition ref="C430:C457"/>
  </sortState>
  <mergeCells count="9">
    <mergeCell ref="B2:D3"/>
    <mergeCell ref="F5:F8"/>
    <mergeCell ref="G5:G7"/>
    <mergeCell ref="D8:E8"/>
    <mergeCell ref="B8:C8"/>
    <mergeCell ref="B7:C7"/>
    <mergeCell ref="B10:D10"/>
    <mergeCell ref="B6:C6"/>
    <mergeCell ref="B5:C5"/>
  </mergeCells>
  <dataValidations count="3">
    <dataValidation type="list" allowBlank="1" showInputMessage="1" showErrorMessage="1" sqref="I26:I36 H383 H401 H407:H408 H412 H416 H418 H425 H12:H270 I78:I85 I123:I139 I175:I177 I199 I212 I236:I237 I263 I285 I373:I382 I397:I404 I426">
      <formula1>RTC</formula1>
    </dataValidation>
    <dataValidation type="list" allowBlank="1" showInputMessage="1" showErrorMessage="1" sqref="H363:H382 H384:H400 H402:H406 H409:H411 H413:H415 H417 H419:H424 H426">
      <formula1>#REF!</formula1>
    </dataValidation>
    <dataValidation type="list" allowBlank="1" showInputMessage="1" showErrorMessage="1" sqref="C12:C426">
      <formula1>Status</formula1>
    </dataValidation>
  </dataValidations>
  <pageMargins left="0.23622047244094491" right="0.23622047244094491" top="0.35433070866141736" bottom="0.35433070866141736" header="0.11811023622047245" footer="0.11811023622047245"/>
  <pageSetup paperSize="8" scale="48"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942" id="{70A457F3-CE6F-4EAD-9ED2-65E723EB5DE6}">
            <xm:f>IF($C12=Options!$A$7,1)</xm:f>
            <x14:dxf>
              <font>
                <color rgb="FF00B050"/>
              </font>
            </x14:dxf>
          </x14:cfRule>
          <x14:cfRule type="expression" priority="944" id="{4D7872D6-CC59-4CED-9E72-3D785A9D3535}">
            <xm:f>IF($C12=Options!$A$2,1)</xm:f>
            <x14:dxf>
              <font>
                <color rgb="FFFF0000"/>
              </font>
            </x14:dxf>
          </x14:cfRule>
          <xm:sqref>C59:C270 C12:C56 D218:G270</xm:sqref>
        </x14:conditionalFormatting>
        <x14:conditionalFormatting xmlns:xm="http://schemas.microsoft.com/office/excel/2006/main">
          <x14:cfRule type="expression" priority="926" id="{102C3B36-F9E8-4DF7-A3CE-1C8944DB4E57}">
            <xm:f>IF($C12=Options!$A$7,1)</xm:f>
            <x14:dxf>
              <font>
                <color rgb="FF00B050"/>
              </font>
            </x14:dxf>
          </x14:cfRule>
          <x14:cfRule type="expression" priority="927" id="{34BEEB95-C62A-4B70-BEC2-A231A70D5170}">
            <xm:f>IF($C12=Options!$A$2,1)</xm:f>
            <x14:dxf>
              <font>
                <color rgb="FFFF0000"/>
              </font>
            </x14:dxf>
          </x14:cfRule>
          <x14:cfRule type="expression" priority="928" id="{A481C6E6-79EA-4202-A603-6F938482BC14}">
            <xm:f>IF($C12=Options!$A$3,1)</xm:f>
            <x14:dxf>
              <font>
                <color theme="9" tint="-0.24994659260841701"/>
              </font>
            </x14:dxf>
          </x14:cfRule>
          <x14:cfRule type="expression" priority="929" id="{BFE01220-88F6-41C1-B606-8FEC198E41D9}">
            <xm:f>IF($C12=Options!$A$3,1)</xm:f>
            <x14:dxf>
              <font>
                <color theme="9" tint="-0.24994659260841701"/>
              </font>
            </x14:dxf>
          </x14:cfRule>
          <xm:sqref>C59:C270 C12:C56 D218:G270</xm:sqref>
        </x14:conditionalFormatting>
        <x14:conditionalFormatting xmlns:xm="http://schemas.microsoft.com/office/excel/2006/main">
          <x14:cfRule type="containsText" priority="600" operator="containsText" id="{C8ADCA21-D796-44C5-8FB3-210E6FD423F3}">
            <xm:f>NOT(ISERROR(SEARCH(#REF!,D12)))</xm:f>
            <xm:f>#REF!</xm:f>
            <x14:dxf>
              <font>
                <color rgb="FF9C0006"/>
              </font>
              <fill>
                <patternFill>
                  <bgColor rgb="FFFFC000"/>
                </patternFill>
              </fill>
            </x14:dxf>
          </x14:cfRule>
          <xm:sqref>D12:E23 D98:F143 D29:F96</xm:sqref>
        </x14:conditionalFormatting>
        <x14:conditionalFormatting xmlns:xm="http://schemas.microsoft.com/office/excel/2006/main">
          <x14:cfRule type="containsText" priority="598" operator="containsText" id="{1AEC3562-AA1C-4E4F-82DF-2F355F916C1E}">
            <xm:f>NOT(ISERROR(SEARCH(#REF!,D144)))</xm:f>
            <xm:f>#REF!</xm:f>
            <x14:dxf>
              <font>
                <color rgb="FF9C0006"/>
              </font>
              <fill>
                <patternFill>
                  <bgColor rgb="FFFFC000"/>
                </patternFill>
              </fill>
            </x14:dxf>
          </x14:cfRule>
          <xm:sqref>D144:F150 E151:F151 E155:F168 E176 F169:F185 F208 E199 F187:F199 E200:F202 F204:F206</xm:sqref>
        </x14:conditionalFormatting>
        <x14:conditionalFormatting xmlns:xm="http://schemas.microsoft.com/office/excel/2006/main">
          <x14:cfRule type="containsText" priority="596" operator="containsText" id="{711B5923-7F9F-4A33-9B7D-7511E02AB621}">
            <xm:f>NOT(ISERROR(SEARCH(#REF!,D152)))</xm:f>
            <xm:f>#REF!</xm:f>
            <x14:dxf>
              <font>
                <color rgb="FF9C0006"/>
              </font>
              <fill>
                <patternFill>
                  <bgColor rgb="FFFFC000"/>
                </patternFill>
              </fill>
            </x14:dxf>
          </x14:cfRule>
          <xm:sqref>D152:F154</xm:sqref>
        </x14:conditionalFormatting>
        <x14:conditionalFormatting xmlns:xm="http://schemas.microsoft.com/office/excel/2006/main">
          <x14:cfRule type="containsText" priority="594" operator="containsText" id="{7B4E31EA-2577-4E4E-992C-BF6507546544}">
            <xm:f>NOT(ISERROR(SEARCH(#REF!,D151)))</xm:f>
            <xm:f>#REF!</xm:f>
            <x14:dxf>
              <font>
                <color rgb="FF9C0006"/>
              </font>
              <fill>
                <patternFill>
                  <bgColor rgb="FFFFC000"/>
                </patternFill>
              </fill>
            </x14:dxf>
          </x14:cfRule>
          <xm:sqref>D151</xm:sqref>
        </x14:conditionalFormatting>
        <x14:conditionalFormatting xmlns:xm="http://schemas.microsoft.com/office/excel/2006/main">
          <x14:cfRule type="containsText" priority="591" operator="containsText" id="{D0A611C5-DA3D-4690-A37D-169E8271C60C}">
            <xm:f>NOT(ISERROR(SEARCH(#REF!,D97)))</xm:f>
            <xm:f>#REF!</xm:f>
            <x14:dxf>
              <font>
                <color rgb="FF9C0006"/>
              </font>
              <fill>
                <patternFill>
                  <bgColor rgb="FFFFC000"/>
                </patternFill>
              </fill>
            </x14:dxf>
          </x14:cfRule>
          <xm:sqref>D97:F97</xm:sqref>
        </x14:conditionalFormatting>
        <x14:conditionalFormatting xmlns:xm="http://schemas.microsoft.com/office/excel/2006/main">
          <x14:cfRule type="containsText" priority="567" operator="containsText" id="{E0EC9CAE-CA3A-4645-B371-70949D9E1FDB}">
            <xm:f>NOT(ISERROR(SEARCH(#REF!,F207)))</xm:f>
            <xm:f>#REF!</xm:f>
            <x14:dxf>
              <font>
                <color rgb="FF9C0006"/>
              </font>
              <fill>
                <patternFill>
                  <bgColor rgb="FFFFC000"/>
                </patternFill>
              </fill>
            </x14:dxf>
          </x14:cfRule>
          <xm:sqref>F207</xm:sqref>
        </x14:conditionalFormatting>
        <x14:conditionalFormatting xmlns:xm="http://schemas.microsoft.com/office/excel/2006/main">
          <x14:cfRule type="containsText" priority="564" operator="containsText" id="{51FF31CA-C9B8-46D1-8208-7B8050DB3EDC}">
            <xm:f>NOT(ISERROR(SEARCH(#REF!,E203)))</xm:f>
            <xm:f>#REF!</xm:f>
            <x14:dxf>
              <font>
                <color rgb="FF9C0006"/>
              </font>
              <fill>
                <patternFill>
                  <bgColor rgb="FFFFC000"/>
                </patternFill>
              </fill>
            </x14:dxf>
          </x14:cfRule>
          <xm:sqref>E203:F203</xm:sqref>
        </x14:conditionalFormatting>
        <x14:conditionalFormatting xmlns:xm="http://schemas.microsoft.com/office/excel/2006/main">
          <x14:cfRule type="containsText" priority="453" operator="containsText" id="{7B4F7EB2-9641-422B-9617-C26628A5DEDD}">
            <xm:f>NOT(ISERROR(SEARCH(#REF!,F289)))</xm:f>
            <xm:f>#REF!</xm:f>
            <x14:dxf>
              <font>
                <color rgb="FF9C0006"/>
              </font>
              <fill>
                <patternFill>
                  <bgColor rgb="FFFFC000"/>
                </patternFill>
              </fill>
            </x14:dxf>
          </x14:cfRule>
          <xm:sqref>F289:F360</xm:sqref>
        </x14:conditionalFormatting>
        <x14:conditionalFormatting xmlns:xm="http://schemas.microsoft.com/office/excel/2006/main">
          <x14:cfRule type="expression" priority="238" id="{15E56B48-395E-4137-9841-AD78B1FF9331}">
            <xm:f>IF($C57=Options!$A$7,1)</xm:f>
            <x14:dxf>
              <font>
                <color rgb="FF00B050"/>
              </font>
            </x14:dxf>
          </x14:cfRule>
          <x14:cfRule type="expression" priority="239" id="{D2C8C11D-386B-4D3C-AE5B-3D7E8382E3D2}">
            <xm:f>IF($C57=Options!$A$2,1)</xm:f>
            <x14:dxf>
              <font>
                <color rgb="FFFF0000"/>
              </font>
            </x14:dxf>
          </x14:cfRule>
          <xm:sqref>C57:C58</xm:sqref>
        </x14:conditionalFormatting>
        <x14:conditionalFormatting xmlns:xm="http://schemas.microsoft.com/office/excel/2006/main">
          <x14:cfRule type="expression" priority="234" id="{C755497F-7968-44E8-9453-CE059C71C032}">
            <xm:f>IF($C57=Options!$A$7,1)</xm:f>
            <x14:dxf>
              <font>
                <color rgb="FF00B050"/>
              </font>
            </x14:dxf>
          </x14:cfRule>
          <x14:cfRule type="expression" priority="235" id="{170DC559-D912-4E70-9650-2E5F4C85558B}">
            <xm:f>IF($C57=Options!$A$2,1)</xm:f>
            <x14:dxf>
              <font>
                <color rgb="FFFF0000"/>
              </font>
            </x14:dxf>
          </x14:cfRule>
          <x14:cfRule type="expression" priority="236" id="{5C1472E4-9724-487E-A3BF-8A23F38C01C5}">
            <xm:f>IF($C57=Options!$A$3,1)</xm:f>
            <x14:dxf>
              <font>
                <color theme="9" tint="-0.24994659260841701"/>
              </font>
            </x14:dxf>
          </x14:cfRule>
          <x14:cfRule type="expression" priority="237" id="{7205D5C7-F977-4409-A936-6FC473A6C4D8}">
            <xm:f>IF($C57=Options!$A$3,1)</xm:f>
            <x14:dxf>
              <font>
                <color theme="9" tint="-0.24994659260841701"/>
              </font>
            </x14:dxf>
          </x14:cfRule>
          <xm:sqref>C57:C58</xm:sqref>
        </x14:conditionalFormatting>
        <x14:conditionalFormatting xmlns:xm="http://schemas.microsoft.com/office/excel/2006/main">
          <x14:cfRule type="containsText" priority="220" operator="containsText" id="{5F330EAE-6351-40C8-A019-A5A5DAED3136}">
            <xm:f>NOT(ISERROR(SEARCH(#REF!,G57)))</xm:f>
            <xm:f>#REF!</xm:f>
            <x14:dxf>
              <font>
                <color rgb="FF9C0006"/>
              </font>
              <fill>
                <patternFill>
                  <bgColor rgb="FFFFC000"/>
                </patternFill>
              </fill>
            </x14:dxf>
          </x14:cfRule>
          <xm:sqref>G57</xm:sqref>
        </x14:conditionalFormatting>
        <x14:conditionalFormatting xmlns:xm="http://schemas.microsoft.com/office/excel/2006/main">
          <x14:cfRule type="expression" priority="176" id="{916326E5-658D-4ABA-B77D-AB06E4CA4C67}">
            <xm:f>IF($B273='C:\Users\ronmi\AppData\Roaming\OpenText\OTEdit\EC_infohub\c28823654\[Fund LC-LR_Improvements_8-Feb-2018.xlsx]Options'!#REF!,1)</xm:f>
            <x14:dxf>
              <font>
                <color rgb="FF00B050"/>
              </font>
            </x14:dxf>
          </x14:cfRule>
          <x14:cfRule type="expression" priority="177" id="{189EBABF-6D42-4995-907B-D1A99513E9CB}">
            <xm:f>IF($B273='C:\Users\ronmi\AppData\Roaming\OpenText\OTEdit\EC_infohub\c28823654\[Fund LC-LR_Improvements_8-Feb-2018.xlsx]Options'!#REF!,1)</xm:f>
            <x14:dxf>
              <font>
                <color rgb="FFFF0000"/>
              </font>
            </x14:dxf>
          </x14:cfRule>
          <xm:sqref>C273:C362</xm:sqref>
        </x14:conditionalFormatting>
        <x14:conditionalFormatting xmlns:xm="http://schemas.microsoft.com/office/excel/2006/main">
          <x14:cfRule type="expression" priority="172" id="{DB200679-6508-4C61-9E9D-8181C9D6003E}">
            <xm:f>IF($B273='C:\Users\ronmi\AppData\Roaming\OpenText\OTEdit\EC_infohub\c28823654\[Fund LC-LR_Improvements_8-Feb-2018.xlsx]Options'!#REF!,1)</xm:f>
            <x14:dxf>
              <font>
                <color rgb="FF00B050"/>
              </font>
            </x14:dxf>
          </x14:cfRule>
          <x14:cfRule type="expression" priority="173" id="{CED79153-6FA8-4C11-BE16-ED965501222B}">
            <xm:f>IF($B273='C:\Users\ronmi\AppData\Roaming\OpenText\OTEdit\EC_infohub\c28823654\[Fund LC-LR_Improvements_8-Feb-2018.xlsx]Options'!#REF!,1)</xm:f>
            <x14:dxf>
              <font>
                <color rgb="FFFF0000"/>
              </font>
            </x14:dxf>
          </x14:cfRule>
          <x14:cfRule type="expression" priority="174" id="{BC4F8B53-59E8-482B-B1FE-DE85107C53F8}">
            <xm:f>IF($B273='C:\Users\ronmi\AppData\Roaming\OpenText\OTEdit\EC_infohub\c28823654\[Fund LC-LR_Improvements_8-Feb-2018.xlsx]Options'!#REF!,1)</xm:f>
            <x14:dxf>
              <font>
                <color theme="9" tint="-0.24994659260841701"/>
              </font>
            </x14:dxf>
          </x14:cfRule>
          <x14:cfRule type="expression" priority="175" id="{1261E12F-2438-4848-BD0D-F51FECC65BC4}">
            <xm:f>IF($B273='C:\Users\ronmi\AppData\Roaming\OpenText\OTEdit\EC_infohub\c28823654\[Fund LC-LR_Improvements_8-Feb-2018.xlsx]Options'!#REF!,1)</xm:f>
            <x14:dxf>
              <font>
                <color theme="9" tint="-0.24994659260841701"/>
              </font>
            </x14:dxf>
          </x14:cfRule>
          <xm:sqref>C273:C362 C425:C427</xm:sqref>
        </x14:conditionalFormatting>
        <x14:conditionalFormatting xmlns:xm="http://schemas.microsoft.com/office/excel/2006/main">
          <x14:cfRule type="containsText" priority="161" operator="containsText" id="{6D91A934-1FE5-4B22-AE20-F658FB4D8847}">
            <xm:f>NOT(ISERROR(SEARCH(#REF!,F361)))</xm:f>
            <xm:f>#REF!</xm:f>
            <x14:dxf>
              <font>
                <color rgb="FF9C0006"/>
              </font>
              <fill>
                <patternFill>
                  <bgColor rgb="FFFFC000"/>
                </patternFill>
              </fill>
            </x14:dxf>
          </x14:cfRule>
          <xm:sqref>F361</xm:sqref>
        </x14:conditionalFormatting>
        <x14:conditionalFormatting xmlns:xm="http://schemas.microsoft.com/office/excel/2006/main">
          <x14:cfRule type="expression" priority="157" id="{FFEABB87-1034-48FA-9A6E-5FB99EB202AF}">
            <xm:f>IF($B271='C:\Users\ronmi\AppData\Roaming\OpenText\OTEdit\EC_infohub\c28823654\[Fund LC-LR_Improvements_8-Feb-2018.xlsx]Options'!#REF!,1)</xm:f>
            <x14:dxf>
              <font>
                <color rgb="FF00B050"/>
              </font>
            </x14:dxf>
          </x14:cfRule>
          <x14:cfRule type="expression" priority="158" id="{63C91082-A4C6-4868-B358-1A3344E48333}">
            <xm:f>IF($B271='C:\Users\ronmi\AppData\Roaming\OpenText\OTEdit\EC_infohub\c28823654\[Fund LC-LR_Improvements_8-Feb-2018.xlsx]Options'!#REF!,1)</xm:f>
            <x14:dxf>
              <font>
                <color rgb="FFFF0000"/>
              </font>
            </x14:dxf>
          </x14:cfRule>
          <xm:sqref>C271:C272</xm:sqref>
        </x14:conditionalFormatting>
        <x14:conditionalFormatting xmlns:xm="http://schemas.microsoft.com/office/excel/2006/main">
          <x14:cfRule type="expression" priority="153" id="{993985E3-1645-4785-B7E6-2E1ED81462D5}">
            <xm:f>IF($B271='C:\Users\ronmi\AppData\Roaming\OpenText\OTEdit\EC_infohub\c28823654\[Fund LC-LR_Improvements_8-Feb-2018.xlsx]Options'!#REF!,1)</xm:f>
            <x14:dxf>
              <font>
                <color rgb="FF00B050"/>
              </font>
            </x14:dxf>
          </x14:cfRule>
          <x14:cfRule type="expression" priority="154" id="{EA86086C-092B-4BDD-A2F0-62B578D223EB}">
            <xm:f>IF($B271='C:\Users\ronmi\AppData\Roaming\OpenText\OTEdit\EC_infohub\c28823654\[Fund LC-LR_Improvements_8-Feb-2018.xlsx]Options'!#REF!,1)</xm:f>
            <x14:dxf>
              <font>
                <color rgb="FFFF0000"/>
              </font>
            </x14:dxf>
          </x14:cfRule>
          <x14:cfRule type="expression" priority="155" id="{D94F84A8-B300-4DFE-A818-DD81C3F8CBEF}">
            <xm:f>IF($B271='C:\Users\ronmi\AppData\Roaming\OpenText\OTEdit\EC_infohub\c28823654\[Fund LC-LR_Improvements_8-Feb-2018.xlsx]Options'!#REF!,1)</xm:f>
            <x14:dxf>
              <font>
                <color theme="9" tint="-0.24994659260841701"/>
              </font>
            </x14:dxf>
          </x14:cfRule>
          <x14:cfRule type="expression" priority="156" id="{702530F1-F16C-40D7-9659-55BBAB9BDA38}">
            <xm:f>IF($B271='C:\Users\ronmi\AppData\Roaming\OpenText\OTEdit\EC_infohub\c28823654\[Fund LC-LR_Improvements_8-Feb-2018.xlsx]Options'!#REF!,1)</xm:f>
            <x14:dxf>
              <font>
                <color theme="9" tint="-0.24994659260841701"/>
              </font>
            </x14:dxf>
          </x14:cfRule>
          <xm:sqref>C271:C272</xm:sqref>
        </x14:conditionalFormatting>
        <x14:conditionalFormatting xmlns:xm="http://schemas.microsoft.com/office/excel/2006/main">
          <x14:cfRule type="containsText" priority="152" operator="containsText" id="{BE181EFA-CB65-4BD6-B9FF-4938455DF91E}">
            <xm:f>NOT(ISERROR(SEARCH(#REF!,D271)))</xm:f>
            <xm:f>#REF!</xm:f>
            <x14:dxf>
              <font>
                <color rgb="FF9C0006"/>
              </font>
              <fill>
                <patternFill>
                  <bgColor rgb="FFFFC000"/>
                </patternFill>
              </fill>
            </x14:dxf>
          </x14:cfRule>
          <xm:sqref>D271:E284</xm:sqref>
        </x14:conditionalFormatting>
        <x14:conditionalFormatting xmlns:xm="http://schemas.microsoft.com/office/excel/2006/main">
          <x14:cfRule type="expression" priority="131" id="{35FF5717-2207-41FF-AB0F-618A68A6666D}">
            <xm:f>IF(#REF!='https://infohub.nzta.govt.nz/otcs/cs.dll/29565052/[Minor_Improvements_Activity_list (Resilience) 2018-2021 NLTP.xlsm]Options'!#REF!,1)</xm:f>
            <x14:dxf>
              <font>
                <color theme="9" tint="-0.24994659260841701"/>
              </font>
            </x14:dxf>
          </x14:cfRule>
          <x14:cfRule type="expression" priority="132" id="{1AF59F67-62EC-4C66-BBB5-989E71491CA5}">
            <xm:f>IF(#REF!='https://infohub.nzta.govt.nz/otcs/cs.dll/29565052/[Minor_Improvements_Activity_list (Resilience) 2018-2021 NLTP.xlsm]Options'!#REF!,1)</xm:f>
            <x14:dxf>
              <font>
                <color rgb="FF00B050"/>
              </font>
            </x14:dxf>
          </x14:cfRule>
          <x14:cfRule type="expression" priority="133" id="{1ADD5E3A-354D-476A-957E-1F8FEDE50271}">
            <xm:f>IF(#REF!='https://infohub.nzta.govt.nz/otcs/cs.dll/29565052/[Minor_Improvements_Activity_list (Resilience) 2018-2021 NLTP.xlsm]Options'!#REF!,1)</xm:f>
            <x14:dxf>
              <font>
                <color rgb="FFFF0000"/>
              </font>
            </x14:dxf>
          </x14:cfRule>
          <xm:sqref>D322:E322</xm:sqref>
        </x14:conditionalFormatting>
        <x14:conditionalFormatting xmlns:xm="http://schemas.microsoft.com/office/excel/2006/main">
          <x14:cfRule type="expression" priority="128" id="{CFCA9089-9460-4088-9172-5C6A50DD4AC1}">
            <xm:f>IF(#REF!='\\wlgfp1\users$\Users\tobias\AppData\Local\Microsoft\Windows\Temporary Internet Files\Content.Outlook\X94V3EZ8\[Minor_Improvements_Activity_list (Resilience) 2018-2021 NLTP.xlsm]Options'!#REF!,1)</xm:f>
            <x14:dxf>
              <font>
                <color theme="9" tint="-0.24994659260841701"/>
              </font>
            </x14:dxf>
          </x14:cfRule>
          <x14:cfRule type="expression" priority="129" id="{118F5768-26DC-4884-99E3-41E090FA8B69}">
            <xm:f>IF(#REF!='\\wlgfp1\users$\Users\tobias\AppData\Local\Microsoft\Windows\Temporary Internet Files\Content.Outlook\X94V3EZ8\[Minor_Improvements_Activity_list (Resilience) 2018-2021 NLTP.xlsm]Options'!#REF!,1)</xm:f>
            <x14:dxf>
              <font>
                <color rgb="FF00B050"/>
              </font>
            </x14:dxf>
          </x14:cfRule>
          <x14:cfRule type="expression" priority="130" id="{00F4DB1F-B86F-4961-BED3-50CF52BC7835}">
            <xm:f>IF(#REF!='\\wlgfp1\users$\Users\tobias\AppData\Local\Microsoft\Windows\Temporary Internet Files\Content.Outlook\X94V3EZ8\[Minor_Improvements_Activity_list (Resilience) 2018-2021 NLTP.xlsm]Options'!#REF!,1)</xm:f>
            <x14:dxf>
              <font>
                <color rgb="FFFF0000"/>
              </font>
            </x14:dxf>
          </x14:cfRule>
          <xm:sqref>D324:E329</xm:sqref>
        </x14:conditionalFormatting>
        <x14:conditionalFormatting xmlns:xm="http://schemas.microsoft.com/office/excel/2006/main">
          <x14:cfRule type="expression" priority="125" id="{984E7AE0-3310-4FC7-98B5-E43F44138E98}">
            <xm:f>IF(#REF!='\\wlgfp1\users$\Users\tobias\AppData\Local\Microsoft\Windows\Temporary Internet Files\Content.Outlook\X94V3EZ8\[Minor_Improvements_Activity_list (Resilience) 2018-2021 NLTP.xlsm]Options'!#REF!,1)</xm:f>
            <x14:dxf>
              <font>
                <color theme="9" tint="-0.24994659260841701"/>
              </font>
            </x14:dxf>
          </x14:cfRule>
          <x14:cfRule type="expression" priority="126" id="{A7FA878F-AC9B-4C8B-BFA7-65CD11C4A1CA}">
            <xm:f>IF(#REF!='\\wlgfp1\users$\Users\tobias\AppData\Local\Microsoft\Windows\Temporary Internet Files\Content.Outlook\X94V3EZ8\[Minor_Improvements_Activity_list (Resilience) 2018-2021 NLTP.xlsm]Options'!#REF!,1)</xm:f>
            <x14:dxf>
              <font>
                <color rgb="FF00B050"/>
              </font>
            </x14:dxf>
          </x14:cfRule>
          <x14:cfRule type="expression" priority="127" id="{5B649E74-5195-40BD-8818-DFCD0068B8FA}">
            <xm:f>IF(#REF!='\\wlgfp1\users$\Users\tobias\AppData\Local\Microsoft\Windows\Temporary Internet Files\Content.Outlook\X94V3EZ8\[Minor_Improvements_Activity_list (Resilience) 2018-2021 NLTP.xlsm]Options'!#REF!,1)</xm:f>
            <x14:dxf>
              <font>
                <color rgb="FFFF0000"/>
              </font>
            </x14:dxf>
          </x14:cfRule>
          <xm:sqref>D323</xm:sqref>
        </x14:conditionalFormatting>
        <x14:conditionalFormatting xmlns:xm="http://schemas.microsoft.com/office/excel/2006/main">
          <x14:cfRule type="expression" priority="119" id="{B1AA23E2-D5EB-4DA9-A69B-C3CCA2196CC0}">
            <xm:f>IF(#REF!='\\wlgfp1\users$\Users\john\AppData\Local\Microsoft\Windows\Temporary Internet Files\Content.Outlook\ICTUT12X\[Minor_Improvements_Activity_list (Resilience) 2018-2021 NLTP.xlsm]Options'!#REF!,1)</xm:f>
            <x14:dxf>
              <font>
                <color theme="9" tint="-0.24994659260841701"/>
              </font>
            </x14:dxf>
          </x14:cfRule>
          <x14:cfRule type="expression" priority="120" id="{52FF65D3-734E-4635-9E69-8439299E1FF6}">
            <xm:f>IF(#REF!='\\wlgfp1\users$\Users\john\AppData\Local\Microsoft\Windows\Temporary Internet Files\Content.Outlook\ICTUT12X\[Minor_Improvements_Activity_list (Resilience) 2018-2021 NLTP.xlsm]Options'!#REF!,1)</xm:f>
            <x14:dxf>
              <font>
                <color rgb="FF00B050"/>
              </font>
            </x14:dxf>
          </x14:cfRule>
          <x14:cfRule type="expression" priority="121" id="{0C706E2D-5C5C-4930-87F2-C98D8046FEAC}">
            <xm:f>IF(#REF!='\\wlgfp1\users$\Users\john\AppData\Local\Microsoft\Windows\Temporary Internet Files\Content.Outlook\ICTUT12X\[Minor_Improvements_Activity_list (Resilience) 2018-2021 NLTP.xlsm]Options'!#REF!,1)</xm:f>
            <x14:dxf>
              <font>
                <color rgb="FFFF0000"/>
              </font>
            </x14:dxf>
          </x14:cfRule>
          <xm:sqref>D350:E357</xm:sqref>
        </x14:conditionalFormatting>
        <x14:conditionalFormatting xmlns:xm="http://schemas.microsoft.com/office/excel/2006/main">
          <x14:cfRule type="expression" priority="113" id="{45BFBAEF-35A7-4FDE-8E47-031BBEA95ED6}">
            <xm:f>IF(#REF!='\\wlgfp1\users$\Users\peterro\AppData\Local\Microsoft\Windows\Temporary Internet Files\Content.Outlook\QEMS3KLB\[Minor_Improvements_Activity_list (Resilience) 2018-2021 NLTP.xlsm]Options'!#REF!,1)</xm:f>
            <x14:dxf>
              <font>
                <color theme="9" tint="-0.24994659260841701"/>
              </font>
            </x14:dxf>
          </x14:cfRule>
          <x14:cfRule type="expression" priority="114" id="{C01F2EFD-AFB6-4A1C-A505-89528BEB5CAC}">
            <xm:f>IF(#REF!='\\wlgfp1\users$\Users\peterro\AppData\Local\Microsoft\Windows\Temporary Internet Files\Content.Outlook\QEMS3KLB\[Minor_Improvements_Activity_list (Resilience) 2018-2021 NLTP.xlsm]Options'!#REF!,1)</xm:f>
            <x14:dxf>
              <font>
                <color rgb="FF00B050"/>
              </font>
            </x14:dxf>
          </x14:cfRule>
          <x14:cfRule type="expression" priority="115" id="{89F22F61-DEAD-48E7-88B5-68CA1C8DE327}">
            <xm:f>IF(#REF!='\\wlgfp1\users$\Users\peterro\AppData\Local\Microsoft\Windows\Temporary Internet Files\Content.Outlook\QEMS3KLB\[Minor_Improvements_Activity_list (Resilience) 2018-2021 NLTP.xlsm]Options'!#REF!,1)</xm:f>
            <x14:dxf>
              <font>
                <color rgb="FFFF0000"/>
              </font>
            </x14:dxf>
          </x14:cfRule>
          <xm:sqref>D358 D359:E359 D362:E362</xm:sqref>
        </x14:conditionalFormatting>
        <x14:conditionalFormatting xmlns:xm="http://schemas.microsoft.com/office/excel/2006/main">
          <x14:cfRule type="expression" priority="104" id="{7E8561E9-AF5C-4ABA-AEDE-23A7C1440E69}">
            <xm:f>IF(#REF!='\\wlgfp1\users$\Users\peterro\AppData\Local\Microsoft\Windows\Temporary Internet Files\Content.Outlook\QEMS3KLB\[Minor_Improvements_Activity_list (Resilience) 2018-2021 NLTP.xlsm]Options'!#REF!,1)</xm:f>
            <x14:dxf>
              <font>
                <color theme="9" tint="-0.24994659260841701"/>
              </font>
            </x14:dxf>
          </x14:cfRule>
          <x14:cfRule type="expression" priority="105" id="{E286EF6C-A5DE-4CCB-854A-7DC29D89E12D}">
            <xm:f>IF(#REF!='\\wlgfp1\users$\Users\peterro\AppData\Local\Microsoft\Windows\Temporary Internet Files\Content.Outlook\QEMS3KLB\[Minor_Improvements_Activity_list (Resilience) 2018-2021 NLTP.xlsm]Options'!#REF!,1)</xm:f>
            <x14:dxf>
              <font>
                <color rgb="FF00B050"/>
              </font>
            </x14:dxf>
          </x14:cfRule>
          <x14:cfRule type="expression" priority="106" id="{8A71F6EA-365F-4EC0-82E4-3D1067B94D12}">
            <xm:f>IF(#REF!='\\wlgfp1\users$\Users\peterro\AppData\Local\Microsoft\Windows\Temporary Internet Files\Content.Outlook\QEMS3KLB\[Minor_Improvements_Activity_list (Resilience) 2018-2021 NLTP.xlsm]Options'!#REF!,1)</xm:f>
            <x14:dxf>
              <font>
                <color rgb="FFFF0000"/>
              </font>
            </x14:dxf>
          </x14:cfRule>
          <xm:sqref>D361</xm:sqref>
        </x14:conditionalFormatting>
        <x14:conditionalFormatting xmlns:xm="http://schemas.microsoft.com/office/excel/2006/main">
          <x14:cfRule type="expression" priority="101" id="{4B5A2FD2-D05B-44A3-8188-EF0AC33D7151}">
            <xm:f>IF(#REF!='\\wlgfp1\users$\Users\peterro\AppData\Local\Microsoft\Windows\Temporary Internet Files\Content.Outlook\QEMS3KLB\[Minor_Improvements_Activity_list (Resilience) 2018-2021 NLTP.xlsm]Options'!#REF!,1)</xm:f>
            <x14:dxf>
              <font>
                <color theme="9" tint="-0.24994659260841701"/>
              </font>
            </x14:dxf>
          </x14:cfRule>
          <x14:cfRule type="expression" priority="102" id="{D67D67F1-5007-4FFF-A690-04D981748E19}">
            <xm:f>IF(#REF!='\\wlgfp1\users$\Users\peterro\AppData\Local\Microsoft\Windows\Temporary Internet Files\Content.Outlook\QEMS3KLB\[Minor_Improvements_Activity_list (Resilience) 2018-2021 NLTP.xlsm]Options'!#REF!,1)</xm:f>
            <x14:dxf>
              <font>
                <color rgb="FF00B050"/>
              </font>
            </x14:dxf>
          </x14:cfRule>
          <x14:cfRule type="expression" priority="103" id="{552CB682-AE89-4D7F-9B5C-C9AADF72DCEE}">
            <xm:f>IF(#REF!='\\wlgfp1\users$\Users\peterro\AppData\Local\Microsoft\Windows\Temporary Internet Files\Content.Outlook\QEMS3KLB\[Minor_Improvements_Activity_list (Resilience) 2018-2021 NLTP.xlsm]Options'!#REF!,1)</xm:f>
            <x14:dxf>
              <font>
                <color rgb="FFFF0000"/>
              </font>
            </x14:dxf>
          </x14:cfRule>
          <xm:sqref>D360</xm:sqref>
        </x14:conditionalFormatting>
        <x14:conditionalFormatting xmlns:xm="http://schemas.microsoft.com/office/excel/2006/main">
          <x14:cfRule type="expression" priority="89" id="{173732B6-40A2-4377-B2DF-A90DBE84E518}">
            <xm:f>IF(#REF!='\\wlgfp1\users$\Users\tobias\AppData\Local\Microsoft\Windows\Temporary Internet Files\Content.Outlook\X94V3EZ8\[Minor_Improvements_Activity_list (Resilience) 2018-2021 NLTP.xlsm]Options'!#REF!,1)</xm:f>
            <x14:dxf>
              <font>
                <color theme="9" tint="-0.24994659260841701"/>
              </font>
            </x14:dxf>
          </x14:cfRule>
          <x14:cfRule type="expression" priority="90" id="{A40D3E4C-6ED9-4D06-B210-BB60EF33E1F2}">
            <xm:f>IF(#REF!='\\wlgfp1\users$\Users\tobias\AppData\Local\Microsoft\Windows\Temporary Internet Files\Content.Outlook\X94V3EZ8\[Minor_Improvements_Activity_list (Resilience) 2018-2021 NLTP.xlsm]Options'!#REF!,1)</xm:f>
            <x14:dxf>
              <font>
                <color rgb="FF00B050"/>
              </font>
            </x14:dxf>
          </x14:cfRule>
          <x14:cfRule type="expression" priority="91" id="{E3D87E47-C714-486B-8C21-B060C0BEE6D6}">
            <xm:f>IF(#REF!='\\wlgfp1\users$\Users\tobias\AppData\Local\Microsoft\Windows\Temporary Internet Files\Content.Outlook\X94V3EZ8\[Minor_Improvements_Activity_list (Resilience) 2018-2021 NLTP.xlsm]Options'!#REF!,1)</xm:f>
            <x14:dxf>
              <font>
                <color rgb="FFFF0000"/>
              </font>
            </x14:dxf>
          </x14:cfRule>
          <xm:sqref>E323</xm:sqref>
        </x14:conditionalFormatting>
        <x14:conditionalFormatting xmlns:xm="http://schemas.microsoft.com/office/excel/2006/main">
          <x14:cfRule type="expression" priority="83" id="{BFAF99CC-86C6-4C2F-9308-BE34C6C14E3D}">
            <xm:f>IF(#REF!='https://infohub.nzta.govt.nz/otcs/cs.dll/29566432/[Minor_Improvements_Activity_list (Resilience) 2018-2021 NLTP.xlsm]Options'!#REF!,1)</xm:f>
            <x14:dxf>
              <font>
                <color theme="9" tint="-0.24994659260841701"/>
              </font>
            </x14:dxf>
          </x14:cfRule>
          <x14:cfRule type="expression" priority="84" id="{36848483-228B-4CE9-91BA-03B8595C13F0}">
            <xm:f>IF(#REF!='https://infohub.nzta.govt.nz/otcs/cs.dll/29566432/[Minor_Improvements_Activity_list (Resilience) 2018-2021 NLTP.xlsm]Options'!#REF!,1)</xm:f>
            <x14:dxf>
              <font>
                <color rgb="FF00B050"/>
              </font>
            </x14:dxf>
          </x14:cfRule>
          <x14:cfRule type="expression" priority="85" id="{8A744FF5-B1DB-431C-B529-D2AAE175EF98}">
            <xm:f>IF(#REF!='https://infohub.nzta.govt.nz/otcs/cs.dll/29566432/[Minor_Improvements_Activity_list (Resilience) 2018-2021 NLTP.xlsm]Options'!#REF!,1)</xm:f>
            <x14:dxf>
              <font>
                <color rgb="FFFF0000"/>
              </font>
            </x14:dxf>
          </x14:cfRule>
          <xm:sqref>E334:E338</xm:sqref>
        </x14:conditionalFormatting>
        <x14:conditionalFormatting xmlns:xm="http://schemas.microsoft.com/office/excel/2006/main">
          <x14:cfRule type="expression" priority="80" id="{55B0159D-80E2-4972-A861-46A560665CE3}">
            <xm:f>IF(#REF!='https://infohub.nzta.govt.nz/otcs/cs.dll/29566432/[Minor_Improvements_Activity_list (Resilience) 2018-2021 NLTP.xlsm]Options'!#REF!,1)</xm:f>
            <x14:dxf>
              <font>
                <color theme="9" tint="-0.24994659260841701"/>
              </font>
            </x14:dxf>
          </x14:cfRule>
          <x14:cfRule type="expression" priority="81" id="{E900D667-3F36-496A-824E-DA41933DBD02}">
            <xm:f>IF(#REF!='https://infohub.nzta.govt.nz/otcs/cs.dll/29566432/[Minor_Improvements_Activity_list (Resilience) 2018-2021 NLTP.xlsm]Options'!#REF!,1)</xm:f>
            <x14:dxf>
              <font>
                <color rgb="FF00B050"/>
              </font>
            </x14:dxf>
          </x14:cfRule>
          <x14:cfRule type="expression" priority="82" id="{83988392-E2E9-47F9-99A6-C28ADCAE52F2}">
            <xm:f>IF(#REF!='https://infohub.nzta.govt.nz/otcs/cs.dll/29566432/[Minor_Improvements_Activity_list (Resilience) 2018-2021 NLTP.xlsm]Options'!#REF!,1)</xm:f>
            <x14:dxf>
              <font>
                <color rgb="FFFF0000"/>
              </font>
            </x14:dxf>
          </x14:cfRule>
          <xm:sqref>E341</xm:sqref>
        </x14:conditionalFormatting>
        <x14:conditionalFormatting xmlns:xm="http://schemas.microsoft.com/office/excel/2006/main">
          <x14:cfRule type="expression" priority="71" id="{52E38396-C6C9-4666-BDE1-79CBDD41EEF6}">
            <xm:f>IF(#REF!='\\wlgfp1\users$\Users\peterro\AppData\Local\Microsoft\Windows\Temporary Internet Files\Content.Outlook\QEMS3KLB\[Minor_Improvements_Activity_list (Resilience) 2018-2021 NLTP.xlsm]Options'!#REF!,1)</xm:f>
            <x14:dxf>
              <font>
                <color theme="9" tint="-0.24994659260841701"/>
              </font>
            </x14:dxf>
          </x14:cfRule>
          <x14:cfRule type="expression" priority="72" id="{3A7E87C1-E710-4949-BC8C-E963506BF90A}">
            <xm:f>IF(#REF!='\\wlgfp1\users$\Users\peterro\AppData\Local\Microsoft\Windows\Temporary Internet Files\Content.Outlook\QEMS3KLB\[Minor_Improvements_Activity_list (Resilience) 2018-2021 NLTP.xlsm]Options'!#REF!,1)</xm:f>
            <x14:dxf>
              <font>
                <color rgb="FF00B050"/>
              </font>
            </x14:dxf>
          </x14:cfRule>
          <x14:cfRule type="expression" priority="73" id="{FFFD3C68-50FD-4A71-8F34-D911AED91076}">
            <xm:f>IF(#REF!='\\wlgfp1\users$\Users\peterro\AppData\Local\Microsoft\Windows\Temporary Internet Files\Content.Outlook\QEMS3KLB\[Minor_Improvements_Activity_list (Resilience) 2018-2021 NLTP.xlsm]Options'!#REF!,1)</xm:f>
            <x14:dxf>
              <font>
                <color rgb="FFFF0000"/>
              </font>
            </x14:dxf>
          </x14:cfRule>
          <xm:sqref>E358</xm:sqref>
        </x14:conditionalFormatting>
        <x14:conditionalFormatting xmlns:xm="http://schemas.microsoft.com/office/excel/2006/main">
          <x14:cfRule type="expression" priority="62" id="{0DB5B309-D6B1-4E6D-81EF-4E985CE6F4EA}">
            <xm:f>IF(#REF!='\\wlgfp1\users$\Users\peterro\AppData\Local\Microsoft\Windows\Temporary Internet Files\Content.Outlook\QEMS3KLB\[Minor_Improvements_Activity_list (Resilience) 2018-2021 NLTP.xlsm]Options'!#REF!,1)</xm:f>
            <x14:dxf>
              <font>
                <color theme="9" tint="-0.24994659260841701"/>
              </font>
            </x14:dxf>
          </x14:cfRule>
          <x14:cfRule type="expression" priority="63" id="{8487FA20-CF3A-42C2-9A0D-45111DB3348C}">
            <xm:f>IF(#REF!='\\wlgfp1\users$\Users\peterro\AppData\Local\Microsoft\Windows\Temporary Internet Files\Content.Outlook\QEMS3KLB\[Minor_Improvements_Activity_list (Resilience) 2018-2021 NLTP.xlsm]Options'!#REF!,1)</xm:f>
            <x14:dxf>
              <font>
                <color rgb="FF00B050"/>
              </font>
            </x14:dxf>
          </x14:cfRule>
          <x14:cfRule type="expression" priority="64" id="{68657A4D-C1BC-4F96-8254-68939A9C5FE4}">
            <xm:f>IF(#REF!='\\wlgfp1\users$\Users\peterro\AppData\Local\Microsoft\Windows\Temporary Internet Files\Content.Outlook\QEMS3KLB\[Minor_Improvements_Activity_list (Resilience) 2018-2021 NLTP.xlsm]Options'!#REF!,1)</xm:f>
            <x14:dxf>
              <font>
                <color rgb="FFFF0000"/>
              </font>
            </x14:dxf>
          </x14:cfRule>
          <xm:sqref>E361</xm:sqref>
        </x14:conditionalFormatting>
        <x14:conditionalFormatting xmlns:xm="http://schemas.microsoft.com/office/excel/2006/main">
          <x14:cfRule type="expression" priority="59" id="{2FEEF70D-B014-43F4-A581-18477BA29821}">
            <xm:f>IF(#REF!='\\wlgfp1\users$\Users\peterro\AppData\Local\Microsoft\Windows\Temporary Internet Files\Content.Outlook\QEMS3KLB\[Minor_Improvements_Activity_list (Resilience) 2018-2021 NLTP.xlsm]Options'!#REF!,1)</xm:f>
            <x14:dxf>
              <font>
                <color theme="9" tint="-0.24994659260841701"/>
              </font>
            </x14:dxf>
          </x14:cfRule>
          <x14:cfRule type="expression" priority="60" id="{EBFD43B3-7191-433C-8975-C54039B24973}">
            <xm:f>IF(#REF!='\\wlgfp1\users$\Users\peterro\AppData\Local\Microsoft\Windows\Temporary Internet Files\Content.Outlook\QEMS3KLB\[Minor_Improvements_Activity_list (Resilience) 2018-2021 NLTP.xlsm]Options'!#REF!,1)</xm:f>
            <x14:dxf>
              <font>
                <color rgb="FF00B050"/>
              </font>
            </x14:dxf>
          </x14:cfRule>
          <x14:cfRule type="expression" priority="61" id="{028F3174-1FB2-4D55-933D-4EACD7C0B70A}">
            <xm:f>IF(#REF!='\\wlgfp1\users$\Users\peterro\AppData\Local\Microsoft\Windows\Temporary Internet Files\Content.Outlook\QEMS3KLB\[Minor_Improvements_Activity_list (Resilience) 2018-2021 NLTP.xlsm]Options'!#REF!,1)</xm:f>
            <x14:dxf>
              <font>
                <color rgb="FFFF0000"/>
              </font>
            </x14:dxf>
          </x14:cfRule>
          <xm:sqref>E360</xm:sqref>
        </x14:conditionalFormatting>
        <x14:conditionalFormatting xmlns:xm="http://schemas.microsoft.com/office/excel/2006/main">
          <x14:cfRule type="expression" priority="24" id="{ED2B2DF0-853A-4A00-9304-40D92F3C3A22}">
            <xm:f>IF($B363='C:\Users\ronmi\AppData\Roaming\OpenText\OTEdit\EC_infohub\c28823654\[Fund LC-LR_Improvements_8-Feb-2018.xlsx]Options'!#REF!,1)</xm:f>
            <x14:dxf>
              <font>
                <color rgb="FF00B050"/>
              </font>
            </x14:dxf>
          </x14:cfRule>
          <x14:cfRule type="expression" priority="25" id="{366102A6-FE7F-4C38-A43D-43C34A877514}">
            <xm:f>IF($B363='C:\Users\ronmi\AppData\Roaming\OpenText\OTEdit\EC_infohub\c28823654\[Fund LC-LR_Improvements_8-Feb-2018.xlsx]Options'!#REF!,1)</xm:f>
            <x14:dxf>
              <font>
                <color rgb="FFFF0000"/>
              </font>
            </x14:dxf>
          </x14:cfRule>
          <xm:sqref>C363:C427</xm:sqref>
        </x14:conditionalFormatting>
        <x14:conditionalFormatting xmlns:xm="http://schemas.microsoft.com/office/excel/2006/main">
          <x14:cfRule type="expression" priority="20" id="{7E84BEA4-E259-45A9-81DF-7F5D05BA8DD2}">
            <xm:f>IF($B363='C:\Users\ronmi\AppData\Roaming\OpenText\OTEdit\EC_infohub\c28823654\[Fund LC-LR_Improvements_8-Feb-2018.xlsx]Options'!#REF!,1)</xm:f>
            <x14:dxf>
              <font>
                <color rgb="FF00B050"/>
              </font>
            </x14:dxf>
          </x14:cfRule>
          <x14:cfRule type="expression" priority="21" id="{3B8D304A-49D2-402E-BBE4-3B5811F0D62E}">
            <xm:f>IF($B363='C:\Users\ronmi\AppData\Roaming\OpenText\OTEdit\EC_infohub\c28823654\[Fund LC-LR_Improvements_8-Feb-2018.xlsx]Options'!#REF!,1)</xm:f>
            <x14:dxf>
              <font>
                <color rgb="FFFF0000"/>
              </font>
            </x14:dxf>
          </x14:cfRule>
          <x14:cfRule type="expression" priority="22" id="{7F10CB3B-6B21-4653-A247-9BCC23A4186C}">
            <xm:f>IF($B363='C:\Users\ronmi\AppData\Roaming\OpenText\OTEdit\EC_infohub\c28823654\[Fund LC-LR_Improvements_8-Feb-2018.xlsx]Options'!#REF!,1)</xm:f>
            <x14:dxf>
              <font>
                <color theme="9" tint="-0.24994659260841701"/>
              </font>
            </x14:dxf>
          </x14:cfRule>
          <x14:cfRule type="expression" priority="23" id="{35B9E073-315F-49DF-8A61-DBE6891AE64A}">
            <xm:f>IF($B363='C:\Users\ronmi\AppData\Roaming\OpenText\OTEdit\EC_infohub\c28823654\[Fund LC-LR_Improvements_8-Feb-2018.xlsx]Options'!#REF!,1)</xm:f>
            <x14:dxf>
              <font>
                <color theme="9" tint="-0.24994659260841701"/>
              </font>
            </x14:dxf>
          </x14:cfRule>
          <xm:sqref>C363:C424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250"/>
  <sheetViews>
    <sheetView showRowColHeaders="0" workbookViewId="0">
      <selection activeCell="D2" sqref="D2"/>
    </sheetView>
  </sheetViews>
  <sheetFormatPr defaultColWidth="8.85546875" defaultRowHeight="8.25" x14ac:dyDescent="0.15"/>
  <cols>
    <col min="1" max="1" width="1.5703125" style="23" customWidth="1"/>
    <col min="2" max="2" width="61.85546875" style="23" customWidth="1"/>
    <col min="3" max="21" width="10.7109375" style="23" customWidth="1"/>
    <col min="22" max="32" width="8.85546875" style="29"/>
    <col min="33" max="16384" width="8.85546875" style="23"/>
  </cols>
  <sheetData>
    <row r="1" spans="1:32" ht="6.95" x14ac:dyDescent="0.15">
      <c r="A1" s="20"/>
      <c r="B1" s="77" t="s">
        <v>0</v>
      </c>
      <c r="C1" s="20"/>
      <c r="D1" s="21" t="str">
        <f>'201819 SH LCLR Funding bid'!D5</f>
        <v>NZTA</v>
      </c>
      <c r="E1" s="21"/>
      <c r="F1" s="21"/>
      <c r="G1" s="21"/>
      <c r="H1" s="21"/>
      <c r="I1" s="21"/>
      <c r="J1" s="21"/>
      <c r="K1" s="21"/>
      <c r="L1" s="21"/>
      <c r="M1" s="21"/>
      <c r="N1" s="21"/>
      <c r="O1" s="21"/>
      <c r="P1" s="21"/>
      <c r="Q1" s="20"/>
      <c r="R1" s="20"/>
      <c r="S1" s="20"/>
      <c r="T1" s="20"/>
      <c r="U1" s="20"/>
      <c r="V1" s="22"/>
      <c r="W1" s="22"/>
      <c r="X1" s="22"/>
      <c r="Y1" s="22"/>
      <c r="Z1" s="22"/>
      <c r="AA1" s="22"/>
      <c r="AB1" s="22"/>
      <c r="AC1" s="22"/>
      <c r="AD1" s="22"/>
      <c r="AE1" s="22"/>
      <c r="AF1" s="22"/>
    </row>
    <row r="2" spans="1:32" ht="6.95" x14ac:dyDescent="0.15">
      <c r="A2" s="20"/>
      <c r="B2" s="77" t="s">
        <v>3</v>
      </c>
      <c r="C2" s="20"/>
      <c r="D2" s="24">
        <f>'201819 SH LCLR Funding bid'!D7</f>
        <v>43143</v>
      </c>
      <c r="E2" s="24"/>
      <c r="F2" s="14" t="s">
        <v>91</v>
      </c>
      <c r="G2" s="14"/>
      <c r="H2" s="24"/>
      <c r="I2" s="24"/>
      <c r="J2" s="24"/>
      <c r="K2" s="24"/>
      <c r="L2" s="24"/>
      <c r="M2" s="24"/>
      <c r="N2" s="24"/>
      <c r="O2" s="24"/>
      <c r="P2" s="24"/>
      <c r="Q2" s="20"/>
      <c r="R2" s="14"/>
      <c r="S2" s="20"/>
      <c r="T2" s="20"/>
      <c r="U2" s="20"/>
      <c r="V2" s="22"/>
      <c r="W2" s="22"/>
      <c r="X2" s="22"/>
      <c r="Y2" s="22"/>
      <c r="Z2" s="22"/>
      <c r="AA2" s="22"/>
      <c r="AB2" s="22"/>
      <c r="AC2" s="22"/>
      <c r="AD2" s="22"/>
      <c r="AE2" s="22"/>
      <c r="AF2" s="22"/>
    </row>
    <row r="3" spans="1:32" ht="7.5" thickBot="1" x14ac:dyDescent="0.2">
      <c r="A3" s="20"/>
      <c r="B3" s="77"/>
      <c r="C3" s="20"/>
      <c r="D3" s="25"/>
      <c r="E3" s="21"/>
      <c r="F3" s="209" t="s">
        <v>61</v>
      </c>
      <c r="G3" s="209"/>
      <c r="H3" s="209"/>
      <c r="I3" s="209"/>
      <c r="J3" s="209"/>
      <c r="K3" s="21" t="str">
        <f>'201819 SH LCLR Funding bid'!D6</f>
        <v>2018-2021 NLTP</v>
      </c>
      <c r="L3" s="21"/>
      <c r="M3" s="21"/>
      <c r="N3" s="21"/>
      <c r="O3" s="21"/>
      <c r="P3" s="21"/>
      <c r="Q3" s="20"/>
      <c r="R3" s="12"/>
      <c r="S3" s="20"/>
      <c r="T3" s="20"/>
      <c r="U3" s="20"/>
      <c r="V3" s="22"/>
      <c r="W3" s="22"/>
      <c r="X3" s="22"/>
      <c r="Y3" s="22"/>
      <c r="Z3" s="22"/>
      <c r="AA3" s="22"/>
      <c r="AB3" s="22"/>
      <c r="AC3" s="22"/>
      <c r="AD3" s="22"/>
      <c r="AE3" s="22"/>
      <c r="AF3" s="22"/>
    </row>
    <row r="4" spans="1:32" ht="7.5" thickBot="1" x14ac:dyDescent="0.2">
      <c r="A4" s="20"/>
      <c r="B4" s="77" t="s">
        <v>32</v>
      </c>
      <c r="C4" s="20"/>
      <c r="D4" s="45" t="s">
        <v>33</v>
      </c>
      <c r="E4" s="20"/>
      <c r="F4" s="20"/>
      <c r="G4" s="20"/>
      <c r="H4" s="20"/>
      <c r="I4" s="20"/>
      <c r="J4" s="20"/>
      <c r="K4" s="20"/>
      <c r="L4" s="20"/>
      <c r="M4" s="20"/>
      <c r="N4" s="20"/>
      <c r="O4" s="20"/>
      <c r="P4" s="20"/>
      <c r="Q4" s="20"/>
      <c r="R4" s="20"/>
      <c r="S4" s="20"/>
      <c r="T4" s="20"/>
      <c r="U4" s="20"/>
      <c r="V4" s="22"/>
      <c r="W4" s="22"/>
      <c r="X4" s="22"/>
      <c r="Y4" s="22"/>
      <c r="Z4" s="22"/>
      <c r="AA4" s="22"/>
      <c r="AB4" s="22"/>
      <c r="AC4" s="22"/>
      <c r="AD4" s="22"/>
      <c r="AE4" s="22"/>
      <c r="AF4" s="22"/>
    </row>
    <row r="5" spans="1:32" s="28" customFormat="1" ht="14.1" x14ac:dyDescent="0.15">
      <c r="A5" s="26"/>
      <c r="B5" s="32" t="str">
        <f>'201819 SH LCLR Funding bid'!G11</f>
        <v>2018/19</v>
      </c>
      <c r="C5" s="75" t="str">
        <f>Options!$D2</f>
        <v>Throughput</v>
      </c>
      <c r="D5" s="75" t="str">
        <f>Options!$D3</f>
        <v>Reliability</v>
      </c>
      <c r="E5" s="75" t="str">
        <f>Options!$D4</f>
        <v>Travel time</v>
      </c>
      <c r="F5" s="75" t="str">
        <f>Options!$D5</f>
        <v>Availability and access</v>
      </c>
      <c r="G5" s="75" t="str">
        <f>Options!$D6</f>
        <v>Resilience</v>
      </c>
      <c r="H5" s="75" t="str">
        <f>Options!$D7</f>
        <v>Comfort and customer experience</v>
      </c>
      <c r="I5" s="75" t="str">
        <f>Options!$D8</f>
        <v>Safety</v>
      </c>
      <c r="J5" s="75" t="str">
        <f>Options!$D9</f>
        <v>Physical health</v>
      </c>
      <c r="K5" s="75" t="str">
        <f>Options!$D10</f>
        <v>Pollution (NO2 PM10)</v>
      </c>
      <c r="L5" s="75" t="str">
        <f>Options!$D11</f>
        <v>Health Noise</v>
      </c>
      <c r="M5" s="75" t="str">
        <f>Options!$D12</f>
        <v>Pollution and greenhouse gases</v>
      </c>
      <c r="N5" s="75" t="str">
        <f>Options!$D13</f>
        <v>Environmental Noise</v>
      </c>
      <c r="O5" s="75" t="str">
        <f>Options!$D14</f>
        <v>Resource consumption</v>
      </c>
      <c r="P5" s="75" t="str">
        <f>Options!$D15</f>
        <v>Biodiversity</v>
      </c>
      <c r="Q5" s="75" t="str">
        <f>Options!$D16</f>
        <v>Community cohesion</v>
      </c>
      <c r="R5" s="75" t="str">
        <f>Options!$D17</f>
        <v>Amenity value</v>
      </c>
      <c r="S5" s="75" t="str">
        <f>Options!$D18</f>
        <v>Financial cost of using transport</v>
      </c>
      <c r="T5" s="75" t="str">
        <f>Options!$D19</f>
        <v>Pricing</v>
      </c>
      <c r="U5" s="27" t="s">
        <v>23</v>
      </c>
      <c r="V5" s="22"/>
      <c r="W5" s="22"/>
      <c r="X5" s="22"/>
      <c r="Y5" s="22"/>
      <c r="Z5" s="22"/>
      <c r="AA5" s="22"/>
      <c r="AB5" s="22"/>
      <c r="AC5" s="22"/>
      <c r="AD5" s="22"/>
      <c r="AE5" s="22"/>
      <c r="AF5" s="22"/>
    </row>
    <row r="6" spans="1:32" ht="11.25" customHeight="1" x14ac:dyDescent="0.15">
      <c r="A6" s="20"/>
      <c r="B6" s="37" t="str">
        <f>Options!C2</f>
        <v>Behaviour change</v>
      </c>
      <c r="C6" s="43" t="e">
        <f>IF($D$4="Agreed",(SUMIFS('201819 SH LCLR Funding bid'!$G$12:$G$362,'201819 SH LCLR Funding bid'!$C$12:$C$362,"in construction (agreed)",'201819 SH LCLR Funding bid'!#REF!,$B6,'201819 SH LCLR Funding bid'!#REF!,C$5)+SUMIFS('201819 SH LCLR Funding bid'!$G$12:$G$362,'201819 SH LCLR Funding bid'!$C$12:$C$362,"in planning (agreed)",'201819 SH LCLR Funding bid'!#REF!,$B6,'201819 SH LCLR Funding bid'!#REF!,C$5)+SUMIFS('201819 SH LCLR Funding bid'!$G$12:$G$362,'201819 SH LCLR Funding bid'!$C$12:$C$362,"agreed with nzta",'201819 SH LCLR Funding bid'!#REF!,$B6,'201819 SH LCLR Funding bid'!#REF!,C$5)+SUMIFS('201819 SH LCLR Funding bid'!$G$12:$G$362,'201819 SH LCLR Funding bid'!$C$12:$C$362,"completed",'201819 SH LCLR Funding bid'!#REF!,$B6,'201819 SH LCLR Funding bid'!#REF!,C$5)),SUMIFS('201819 SH LCLR Funding bid'!$G$12:$G$362,'201819 SH LCLR Funding bid'!$C$12:$C$362,"completed",'201819 SH LCLR Funding bid'!#REF!,$B6,'201819 SH LCLR Funding bid'!#REF!,C$5))</f>
        <v>#REF!</v>
      </c>
      <c r="D6" s="43" t="e">
        <f>IF($D$4="Agreed",(SUMIFS('201819 SH LCLR Funding bid'!$G$12:$G$362,'201819 SH LCLR Funding bid'!$C$12:$C$362,"in construction (agreed)",'201819 SH LCLR Funding bid'!#REF!,$B6,'201819 SH LCLR Funding bid'!#REF!,D$5)+SUMIFS('201819 SH LCLR Funding bid'!$G$12:$G$362,'201819 SH LCLR Funding bid'!$C$12:$C$362,"in planning (agreed)",'201819 SH LCLR Funding bid'!#REF!,$B6,'201819 SH LCLR Funding bid'!#REF!,D$5)+SUMIFS('201819 SH LCLR Funding bid'!$G$12:$G$362,'201819 SH LCLR Funding bid'!$C$12:$C$362,"agreed with nzta",'201819 SH LCLR Funding bid'!#REF!,$B6,'201819 SH LCLR Funding bid'!#REF!,D$5)+SUMIFS('201819 SH LCLR Funding bid'!$G$12:$G$362,'201819 SH LCLR Funding bid'!$C$12:$C$362,"completed",'201819 SH LCLR Funding bid'!#REF!,$B6,'201819 SH LCLR Funding bid'!#REF!,D$5)),SUMIFS('201819 SH LCLR Funding bid'!$G$12:$G$362,'201819 SH LCLR Funding bid'!$C$12:$C$362,"completed",'201819 SH LCLR Funding bid'!#REF!,$B6,'201819 SH LCLR Funding bid'!#REF!,D$5))</f>
        <v>#REF!</v>
      </c>
      <c r="E6" s="43" t="e">
        <f>IF($D$4="Agreed",(SUMIFS('201819 SH LCLR Funding bid'!$G$12:$G$362,'201819 SH LCLR Funding bid'!$C$12:$C$362,"in construction (agreed)",'201819 SH LCLR Funding bid'!#REF!,$B6,'201819 SH LCLR Funding bid'!#REF!,E$5)+SUMIFS('201819 SH LCLR Funding bid'!$G$12:$G$362,'201819 SH LCLR Funding bid'!$C$12:$C$362,"in planning (agreed)",'201819 SH LCLR Funding bid'!#REF!,$B6,'201819 SH LCLR Funding bid'!#REF!,E$5)+SUMIFS('201819 SH LCLR Funding bid'!$G$12:$G$362,'201819 SH LCLR Funding bid'!$C$12:$C$362,"agreed with nzta",'201819 SH LCLR Funding bid'!#REF!,$B6,'201819 SH LCLR Funding bid'!#REF!,E$5)+SUMIFS('201819 SH LCLR Funding bid'!$G$12:$G$362,'201819 SH LCLR Funding bid'!$C$12:$C$362,"completed",'201819 SH LCLR Funding bid'!#REF!,$B6,'201819 SH LCLR Funding bid'!#REF!,E$5)),SUMIFS('201819 SH LCLR Funding bid'!$G$12:$G$362,'201819 SH LCLR Funding bid'!$C$12:$C$362,"completed",'201819 SH LCLR Funding bid'!#REF!,$B6,'201819 SH LCLR Funding bid'!#REF!,E$5))</f>
        <v>#REF!</v>
      </c>
      <c r="F6" s="43" t="e">
        <f>IF($D$4="Agreed",(SUMIFS('201819 SH LCLR Funding bid'!$G$12:$G$362,'201819 SH LCLR Funding bid'!$C$12:$C$362,"in construction (agreed)",'201819 SH LCLR Funding bid'!#REF!,$B6,'201819 SH LCLR Funding bid'!#REF!,F$5)+SUMIFS('201819 SH LCLR Funding bid'!$G$12:$G$362,'201819 SH LCLR Funding bid'!$C$12:$C$362,"in planning (agreed)",'201819 SH LCLR Funding bid'!#REF!,$B6,'201819 SH LCLR Funding bid'!#REF!,F$5)+SUMIFS('201819 SH LCLR Funding bid'!$G$12:$G$362,'201819 SH LCLR Funding bid'!$C$12:$C$362,"agreed with nzta",'201819 SH LCLR Funding bid'!#REF!,$B6,'201819 SH LCLR Funding bid'!#REF!,F$5)+SUMIFS('201819 SH LCLR Funding bid'!$G$12:$G$362,'201819 SH LCLR Funding bid'!$C$12:$C$362,"completed",'201819 SH LCLR Funding bid'!#REF!,$B6,'201819 SH LCLR Funding bid'!#REF!,F$5)),SUMIFS('201819 SH LCLR Funding bid'!$G$12:$G$362,'201819 SH LCLR Funding bid'!$C$12:$C$362,"completed",'201819 SH LCLR Funding bid'!#REF!,$B6,'201819 SH LCLR Funding bid'!#REF!,F$5))</f>
        <v>#REF!</v>
      </c>
      <c r="G6" s="43" t="e">
        <f>IF($D$4="Agreed",(SUMIFS('201819 SH LCLR Funding bid'!$G$12:$G$362,'201819 SH LCLR Funding bid'!$C$12:$C$362,"in construction (agreed)",'201819 SH LCLR Funding bid'!#REF!,$B6,'201819 SH LCLR Funding bid'!#REF!,G$5)+SUMIFS('201819 SH LCLR Funding bid'!$G$12:$G$362,'201819 SH LCLR Funding bid'!$C$12:$C$362,"in planning (agreed)",'201819 SH LCLR Funding bid'!#REF!,$B6,'201819 SH LCLR Funding bid'!#REF!,G$5)+SUMIFS('201819 SH LCLR Funding bid'!$G$12:$G$362,'201819 SH LCLR Funding bid'!$C$12:$C$362,"agreed with nzta",'201819 SH LCLR Funding bid'!#REF!,$B6,'201819 SH LCLR Funding bid'!#REF!,G$5)+SUMIFS('201819 SH LCLR Funding bid'!$G$12:$G$362,'201819 SH LCLR Funding bid'!$C$12:$C$362,"completed",'201819 SH LCLR Funding bid'!#REF!,$B6,'201819 SH LCLR Funding bid'!#REF!,G$5)),SUMIFS('201819 SH LCLR Funding bid'!$G$12:$G$362,'201819 SH LCLR Funding bid'!$C$12:$C$362,"completed",'201819 SH LCLR Funding bid'!#REF!,$B6,'201819 SH LCLR Funding bid'!#REF!,G$5))</f>
        <v>#REF!</v>
      </c>
      <c r="H6" s="43" t="e">
        <f>IF($D$4="Agreed",(SUMIFS('201819 SH LCLR Funding bid'!$G$12:$G$362,'201819 SH LCLR Funding bid'!$C$12:$C$362,"in construction (agreed)",'201819 SH LCLR Funding bid'!#REF!,$B6,'201819 SH LCLR Funding bid'!#REF!,H$5)+SUMIFS('201819 SH LCLR Funding bid'!$G$12:$G$362,'201819 SH LCLR Funding bid'!$C$12:$C$362,"in planning (agreed)",'201819 SH LCLR Funding bid'!#REF!,$B6,'201819 SH LCLR Funding bid'!#REF!,H$5)+SUMIFS('201819 SH LCLR Funding bid'!$G$12:$G$362,'201819 SH LCLR Funding bid'!$C$12:$C$362,"agreed with nzta",'201819 SH LCLR Funding bid'!#REF!,$B6,'201819 SH LCLR Funding bid'!#REF!,H$5)+SUMIFS('201819 SH LCLR Funding bid'!$G$12:$G$362,'201819 SH LCLR Funding bid'!$C$12:$C$362,"completed",'201819 SH LCLR Funding bid'!#REF!,$B6,'201819 SH LCLR Funding bid'!#REF!,H$5)),SUMIFS('201819 SH LCLR Funding bid'!$G$12:$G$362,'201819 SH LCLR Funding bid'!$C$12:$C$362,"completed",'201819 SH LCLR Funding bid'!#REF!,$B6,'201819 SH LCLR Funding bid'!#REF!,H$5))</f>
        <v>#REF!</v>
      </c>
      <c r="I6" s="43" t="e">
        <f>IF($D$4="Agreed",(SUMIFS('201819 SH LCLR Funding bid'!$G$12:$G$362,'201819 SH LCLR Funding bid'!$C$12:$C$362,"in construction (agreed)",'201819 SH LCLR Funding bid'!#REF!,$B6,'201819 SH LCLR Funding bid'!#REF!,I$5)+SUMIFS('201819 SH LCLR Funding bid'!$G$12:$G$362,'201819 SH LCLR Funding bid'!$C$12:$C$362,"in planning (agreed)",'201819 SH LCLR Funding bid'!#REF!,$B6,'201819 SH LCLR Funding bid'!#REF!,I$5)+SUMIFS('201819 SH LCLR Funding bid'!$G$12:$G$362,'201819 SH LCLR Funding bid'!$C$12:$C$362,"agreed with nzta",'201819 SH LCLR Funding bid'!#REF!,$B6,'201819 SH LCLR Funding bid'!#REF!,I$5)+SUMIFS('201819 SH LCLR Funding bid'!$G$12:$G$362,'201819 SH LCLR Funding bid'!$C$12:$C$362,"completed",'201819 SH LCLR Funding bid'!#REF!,$B6,'201819 SH LCLR Funding bid'!#REF!,I$5)),SUMIFS('201819 SH LCLR Funding bid'!$G$12:$G$362,'201819 SH LCLR Funding bid'!$C$12:$C$362,"completed",'201819 SH LCLR Funding bid'!#REF!,$B6,'201819 SH LCLR Funding bid'!#REF!,I$5))</f>
        <v>#REF!</v>
      </c>
      <c r="J6" s="43" t="e">
        <f>IF($D$4="Agreed",(SUMIFS('201819 SH LCLR Funding bid'!$G$12:$G$362,'201819 SH LCLR Funding bid'!$C$12:$C$362,"in construction (agreed)",'201819 SH LCLR Funding bid'!#REF!,$B6,'201819 SH LCLR Funding bid'!#REF!,J$5)+SUMIFS('201819 SH LCLR Funding bid'!$G$12:$G$362,'201819 SH LCLR Funding bid'!$C$12:$C$362,"in planning (agreed)",'201819 SH LCLR Funding bid'!#REF!,$B6,'201819 SH LCLR Funding bid'!#REF!,J$5)+SUMIFS('201819 SH LCLR Funding bid'!$G$12:$G$362,'201819 SH LCLR Funding bid'!$C$12:$C$362,"agreed with nzta",'201819 SH LCLR Funding bid'!#REF!,$B6,'201819 SH LCLR Funding bid'!#REF!,J$5)+SUMIFS('201819 SH LCLR Funding bid'!$G$12:$G$362,'201819 SH LCLR Funding bid'!$C$12:$C$362,"completed",'201819 SH LCLR Funding bid'!#REF!,$B6,'201819 SH LCLR Funding bid'!#REF!,J$5)),SUMIFS('201819 SH LCLR Funding bid'!$G$12:$G$362,'201819 SH LCLR Funding bid'!$C$12:$C$362,"completed",'201819 SH LCLR Funding bid'!#REF!,$B6,'201819 SH LCLR Funding bid'!#REF!,J$5))</f>
        <v>#REF!</v>
      </c>
      <c r="K6" s="43" t="e">
        <f>IF($D$4="Agreed",(SUMIFS('201819 SH LCLR Funding bid'!$G$12:$G$362,'201819 SH LCLR Funding bid'!$C$12:$C$362,"in construction (agreed)",'201819 SH LCLR Funding bid'!#REF!,$B6,'201819 SH LCLR Funding bid'!#REF!,K$5)+SUMIFS('201819 SH LCLR Funding bid'!$G$12:$G$362,'201819 SH LCLR Funding bid'!$C$12:$C$362,"in planning (agreed)",'201819 SH LCLR Funding bid'!#REF!,$B6,'201819 SH LCLR Funding bid'!#REF!,K$5)+SUMIFS('201819 SH LCLR Funding bid'!$G$12:$G$362,'201819 SH LCLR Funding bid'!$C$12:$C$362,"agreed with nzta",'201819 SH LCLR Funding bid'!#REF!,$B6,'201819 SH LCLR Funding bid'!#REF!,K$5)+SUMIFS('201819 SH LCLR Funding bid'!$G$12:$G$362,'201819 SH LCLR Funding bid'!$C$12:$C$362,"completed",'201819 SH LCLR Funding bid'!#REF!,$B6,'201819 SH LCLR Funding bid'!#REF!,K$5)),SUMIFS('201819 SH LCLR Funding bid'!$G$12:$G$362,'201819 SH LCLR Funding bid'!$C$12:$C$362,"completed",'201819 SH LCLR Funding bid'!#REF!,$B6,'201819 SH LCLR Funding bid'!#REF!,K$5))</f>
        <v>#REF!</v>
      </c>
      <c r="L6" s="43" t="e">
        <f>IF($D$4="Agreed",(SUMIFS('201819 SH LCLR Funding bid'!$G$12:$G$362,'201819 SH LCLR Funding bid'!$C$12:$C$362,"in construction (agreed)",'201819 SH LCLR Funding bid'!#REF!,$B6,'201819 SH LCLR Funding bid'!#REF!,L$5)+SUMIFS('201819 SH LCLR Funding bid'!$G$12:$G$362,'201819 SH LCLR Funding bid'!$C$12:$C$362,"in planning (agreed)",'201819 SH LCLR Funding bid'!#REF!,$B6,'201819 SH LCLR Funding bid'!#REF!,L$5)+SUMIFS('201819 SH LCLR Funding bid'!$G$12:$G$362,'201819 SH LCLR Funding bid'!$C$12:$C$362,"agreed with nzta",'201819 SH LCLR Funding bid'!#REF!,$B6,'201819 SH LCLR Funding bid'!#REF!,L$5)+SUMIFS('201819 SH LCLR Funding bid'!$G$12:$G$362,'201819 SH LCLR Funding bid'!$C$12:$C$362,"completed",'201819 SH LCLR Funding bid'!#REF!,$B6,'201819 SH LCLR Funding bid'!#REF!,L$5)),SUMIFS('201819 SH LCLR Funding bid'!$G$12:$G$362,'201819 SH LCLR Funding bid'!$C$12:$C$362,"completed",'201819 SH LCLR Funding bid'!#REF!,$B6,'201819 SH LCLR Funding bid'!#REF!,L$5))</f>
        <v>#REF!</v>
      </c>
      <c r="M6" s="43" t="e">
        <f>IF($D$4="Agreed",(SUMIFS('201819 SH LCLR Funding bid'!$G$12:$G$362,'201819 SH LCLR Funding bid'!$C$12:$C$362,"in construction (agreed)",'201819 SH LCLR Funding bid'!#REF!,$B6,'201819 SH LCLR Funding bid'!#REF!,M$5)+SUMIFS('201819 SH LCLR Funding bid'!$G$12:$G$362,'201819 SH LCLR Funding bid'!$C$12:$C$362,"in planning (agreed)",'201819 SH LCLR Funding bid'!#REF!,$B6,'201819 SH LCLR Funding bid'!#REF!,M$5)+SUMIFS('201819 SH LCLR Funding bid'!$G$12:$G$362,'201819 SH LCLR Funding bid'!$C$12:$C$362,"agreed with nzta",'201819 SH LCLR Funding bid'!#REF!,$B6,'201819 SH LCLR Funding bid'!#REF!,M$5)+SUMIFS('201819 SH LCLR Funding bid'!$G$12:$G$362,'201819 SH LCLR Funding bid'!$C$12:$C$362,"completed",'201819 SH LCLR Funding bid'!#REF!,$B6,'201819 SH LCLR Funding bid'!#REF!,M$5)),SUMIFS('201819 SH LCLR Funding bid'!$G$12:$G$362,'201819 SH LCLR Funding bid'!$C$12:$C$362,"completed",'201819 SH LCLR Funding bid'!#REF!,$B6,'201819 SH LCLR Funding bid'!#REF!,M$5))</f>
        <v>#REF!</v>
      </c>
      <c r="N6" s="43" t="e">
        <f>IF($D$4="Agreed",(SUMIFS('201819 SH LCLR Funding bid'!$G$12:$G$362,'201819 SH LCLR Funding bid'!$C$12:$C$362,"in construction (agreed)",'201819 SH LCLR Funding bid'!#REF!,$B6,'201819 SH LCLR Funding bid'!#REF!,N$5)+SUMIFS('201819 SH LCLR Funding bid'!$G$12:$G$362,'201819 SH LCLR Funding bid'!$C$12:$C$362,"in planning (agreed)",'201819 SH LCLR Funding bid'!#REF!,$B6,'201819 SH LCLR Funding bid'!#REF!,N$5)+SUMIFS('201819 SH LCLR Funding bid'!$G$12:$G$362,'201819 SH LCLR Funding bid'!$C$12:$C$362,"agreed with nzta",'201819 SH LCLR Funding bid'!#REF!,$B6,'201819 SH LCLR Funding bid'!#REF!,N$5)+SUMIFS('201819 SH LCLR Funding bid'!$G$12:$G$362,'201819 SH LCLR Funding bid'!$C$12:$C$362,"completed",'201819 SH LCLR Funding bid'!#REF!,$B6,'201819 SH LCLR Funding bid'!#REF!,N$5)),SUMIFS('201819 SH LCLR Funding bid'!$G$12:$G$362,'201819 SH LCLR Funding bid'!$C$12:$C$362,"completed",'201819 SH LCLR Funding bid'!#REF!,$B6,'201819 SH LCLR Funding bid'!#REF!,N$5))</f>
        <v>#REF!</v>
      </c>
      <c r="O6" s="43" t="e">
        <f>IF($D$4="Agreed",(SUMIFS('201819 SH LCLR Funding bid'!$G$12:$G$362,'201819 SH LCLR Funding bid'!$C$12:$C$362,"in construction (agreed)",'201819 SH LCLR Funding bid'!#REF!,$B6,'201819 SH LCLR Funding bid'!#REF!,O$5)+SUMIFS('201819 SH LCLR Funding bid'!$G$12:$G$362,'201819 SH LCLR Funding bid'!$C$12:$C$362,"in planning (agreed)",'201819 SH LCLR Funding bid'!#REF!,$B6,'201819 SH LCLR Funding bid'!#REF!,O$5)+SUMIFS('201819 SH LCLR Funding bid'!$G$12:$G$362,'201819 SH LCLR Funding bid'!$C$12:$C$362,"agreed with nzta",'201819 SH LCLR Funding bid'!#REF!,$B6,'201819 SH LCLR Funding bid'!#REF!,O$5)+SUMIFS('201819 SH LCLR Funding bid'!$G$12:$G$362,'201819 SH LCLR Funding bid'!$C$12:$C$362,"completed",'201819 SH LCLR Funding bid'!#REF!,$B6,'201819 SH LCLR Funding bid'!#REF!,O$5)),SUMIFS('201819 SH LCLR Funding bid'!$G$12:$G$362,'201819 SH LCLR Funding bid'!$C$12:$C$362,"completed",'201819 SH LCLR Funding bid'!#REF!,$B6,'201819 SH LCLR Funding bid'!#REF!,O$5))</f>
        <v>#REF!</v>
      </c>
      <c r="P6" s="43" t="e">
        <f>IF($D$4="Agreed",(SUMIFS('201819 SH LCLR Funding bid'!$G$12:$G$362,'201819 SH LCLR Funding bid'!$C$12:$C$362,"in construction (agreed)",'201819 SH LCLR Funding bid'!#REF!,$B6,'201819 SH LCLR Funding bid'!#REF!,P$5)+SUMIFS('201819 SH LCLR Funding bid'!$G$12:$G$362,'201819 SH LCLR Funding bid'!$C$12:$C$362,"in planning (agreed)",'201819 SH LCLR Funding bid'!#REF!,$B6,'201819 SH LCLR Funding bid'!#REF!,P$5)+SUMIFS('201819 SH LCLR Funding bid'!$G$12:$G$362,'201819 SH LCLR Funding bid'!$C$12:$C$362,"agreed with nzta",'201819 SH LCLR Funding bid'!#REF!,$B6,'201819 SH LCLR Funding bid'!#REF!,P$5)+SUMIFS('201819 SH LCLR Funding bid'!$G$12:$G$362,'201819 SH LCLR Funding bid'!$C$12:$C$362,"completed",'201819 SH LCLR Funding bid'!#REF!,$B6,'201819 SH LCLR Funding bid'!#REF!,P$5)),SUMIFS('201819 SH LCLR Funding bid'!$G$12:$G$362,'201819 SH LCLR Funding bid'!$C$12:$C$362,"completed",'201819 SH LCLR Funding bid'!#REF!,$B6,'201819 SH LCLR Funding bid'!#REF!,P$5))</f>
        <v>#REF!</v>
      </c>
      <c r="Q6" s="43" t="e">
        <f>IF($D$4="Agreed",(SUMIFS('201819 SH LCLR Funding bid'!$G$12:$G$362,'201819 SH LCLR Funding bid'!$C$12:$C$362,"in construction (agreed)",'201819 SH LCLR Funding bid'!#REF!,$B6,'201819 SH LCLR Funding bid'!#REF!,Q$5)+SUMIFS('201819 SH LCLR Funding bid'!$G$12:$G$362,'201819 SH LCLR Funding bid'!$C$12:$C$362,"in planning (agreed)",'201819 SH LCLR Funding bid'!#REF!,$B6,'201819 SH LCLR Funding bid'!#REF!,Q$5)+SUMIFS('201819 SH LCLR Funding bid'!$G$12:$G$362,'201819 SH LCLR Funding bid'!$C$12:$C$362,"agreed with nzta",'201819 SH LCLR Funding bid'!#REF!,$B6,'201819 SH LCLR Funding bid'!#REF!,Q$5)+SUMIFS('201819 SH LCLR Funding bid'!$G$12:$G$362,'201819 SH LCLR Funding bid'!$C$12:$C$362,"completed",'201819 SH LCLR Funding bid'!#REF!,$B6,'201819 SH LCLR Funding bid'!#REF!,Q$5)),SUMIFS('201819 SH LCLR Funding bid'!$G$12:$G$362,'201819 SH LCLR Funding bid'!$C$12:$C$362,"completed",'201819 SH LCLR Funding bid'!#REF!,$B6,'201819 SH LCLR Funding bid'!#REF!,Q$5))</f>
        <v>#REF!</v>
      </c>
      <c r="R6" s="43" t="e">
        <f>IF($D$4="Agreed",(SUMIFS('201819 SH LCLR Funding bid'!$G$12:$G$362,'201819 SH LCLR Funding bid'!$C$12:$C$362,"in construction (agreed)",'201819 SH LCLR Funding bid'!#REF!,$B6,'201819 SH LCLR Funding bid'!#REF!,R$5)+SUMIFS('201819 SH LCLR Funding bid'!$G$12:$G$362,'201819 SH LCLR Funding bid'!$C$12:$C$362,"in planning (agreed)",'201819 SH LCLR Funding bid'!#REF!,$B6,'201819 SH LCLR Funding bid'!#REF!,R$5)+SUMIFS('201819 SH LCLR Funding bid'!$G$12:$G$362,'201819 SH LCLR Funding bid'!$C$12:$C$362,"agreed with nzta",'201819 SH LCLR Funding bid'!#REF!,$B6,'201819 SH LCLR Funding bid'!#REF!,R$5)+SUMIFS('201819 SH LCLR Funding bid'!$G$12:$G$362,'201819 SH LCLR Funding bid'!$C$12:$C$362,"completed",'201819 SH LCLR Funding bid'!#REF!,$B6,'201819 SH LCLR Funding bid'!#REF!,R$5)),SUMIFS('201819 SH LCLR Funding bid'!$G$12:$G$362,'201819 SH LCLR Funding bid'!$C$12:$C$362,"completed",'201819 SH LCLR Funding bid'!#REF!,$B6,'201819 SH LCLR Funding bid'!#REF!,R$5))</f>
        <v>#REF!</v>
      </c>
      <c r="S6" s="43" t="e">
        <f>IF($D$4="Agreed",(SUMIFS('201819 SH LCLR Funding bid'!$G$12:$G$362,'201819 SH LCLR Funding bid'!$C$12:$C$362,"in construction (agreed)",'201819 SH LCLR Funding bid'!#REF!,$B6,'201819 SH LCLR Funding bid'!#REF!,S$5)+SUMIFS('201819 SH LCLR Funding bid'!$G$12:$G$362,'201819 SH LCLR Funding bid'!$C$12:$C$362,"in planning (agreed)",'201819 SH LCLR Funding bid'!#REF!,$B6,'201819 SH LCLR Funding bid'!#REF!,S$5)+SUMIFS('201819 SH LCLR Funding bid'!$G$12:$G$362,'201819 SH LCLR Funding bid'!$C$12:$C$362,"agreed with nzta",'201819 SH LCLR Funding bid'!#REF!,$B6,'201819 SH LCLR Funding bid'!#REF!,S$5)+SUMIFS('201819 SH LCLR Funding bid'!$G$12:$G$362,'201819 SH LCLR Funding bid'!$C$12:$C$362,"completed",'201819 SH LCLR Funding bid'!#REF!,$B6,'201819 SH LCLR Funding bid'!#REF!,S$5)),SUMIFS('201819 SH LCLR Funding bid'!$G$12:$G$362,'201819 SH LCLR Funding bid'!$C$12:$C$362,"completed",'201819 SH LCLR Funding bid'!#REF!,$B6,'201819 SH LCLR Funding bid'!#REF!,S$5))</f>
        <v>#REF!</v>
      </c>
      <c r="T6" s="43" t="e">
        <f>IF($D$4="Agreed",(SUMIFS('201819 SH LCLR Funding bid'!$G$12:$G$362,'201819 SH LCLR Funding bid'!$C$12:$C$362,"in construction (agreed)",'201819 SH LCLR Funding bid'!#REF!,$B6,'201819 SH LCLR Funding bid'!#REF!,T$5)+SUMIFS('201819 SH LCLR Funding bid'!$G$12:$G$362,'201819 SH LCLR Funding bid'!$C$12:$C$362,"in planning (agreed)",'201819 SH LCLR Funding bid'!#REF!,$B6,'201819 SH LCLR Funding bid'!#REF!,T$5)+SUMIFS('201819 SH LCLR Funding bid'!$G$12:$G$362,'201819 SH LCLR Funding bid'!$C$12:$C$362,"agreed with nzta",'201819 SH LCLR Funding bid'!#REF!,$B6,'201819 SH LCLR Funding bid'!#REF!,T$5)+SUMIFS('201819 SH LCLR Funding bid'!$G$12:$G$362,'201819 SH LCLR Funding bid'!$C$12:$C$362,"completed",'201819 SH LCLR Funding bid'!#REF!,$B6,'201819 SH LCLR Funding bid'!#REF!,T$5)),SUMIFS('201819 SH LCLR Funding bid'!$G$12:$G$362,'201819 SH LCLR Funding bid'!$C$12:$C$362,"completed",'201819 SH LCLR Funding bid'!#REF!,$B6,'201819 SH LCLR Funding bid'!#REF!,T$5))</f>
        <v>#REF!</v>
      </c>
      <c r="U6" s="13" t="e">
        <f>SUM(C6:T6)</f>
        <v>#REF!</v>
      </c>
      <c r="V6" s="22"/>
      <c r="W6" s="22"/>
      <c r="X6" s="22"/>
      <c r="Y6" s="22"/>
      <c r="Z6" s="22"/>
      <c r="AA6" s="22"/>
      <c r="AB6" s="22"/>
      <c r="AC6" s="22"/>
      <c r="AD6" s="22"/>
      <c r="AE6" s="22"/>
      <c r="AF6" s="22"/>
    </row>
    <row r="7" spans="1:32" ht="11.25" customHeight="1" x14ac:dyDescent="0.15">
      <c r="A7" s="20"/>
      <c r="B7" s="37" t="str">
        <f>Options!C3</f>
        <v>Cycling improvements (incl. paths; lanes; markings; signage; facilities; promotion)</v>
      </c>
      <c r="C7" s="43" t="e">
        <f>IF($D$4="Agreed",(SUMIFS('201819 SH LCLR Funding bid'!$G$12:$G$362,'201819 SH LCLR Funding bid'!$C$12:$C$362,"in construction (agreed)",'201819 SH LCLR Funding bid'!#REF!,$B7,'201819 SH LCLR Funding bid'!#REF!,C$5)+SUMIFS('201819 SH LCLR Funding bid'!$G$12:$G$362,'201819 SH LCLR Funding bid'!$C$12:$C$362,"in planning (agreed)",'201819 SH LCLR Funding bid'!#REF!,$B7,'201819 SH LCLR Funding bid'!#REF!,C$5)+SUMIFS('201819 SH LCLR Funding bid'!$G$12:$G$362,'201819 SH LCLR Funding bid'!$C$12:$C$362,"agreed with nzta",'201819 SH LCLR Funding bid'!#REF!,$B7,'201819 SH LCLR Funding bid'!#REF!,C$5)+SUMIFS('201819 SH LCLR Funding bid'!$G$12:$G$362,'201819 SH LCLR Funding bid'!$C$12:$C$362,"completed",'201819 SH LCLR Funding bid'!#REF!,$B7,'201819 SH LCLR Funding bid'!#REF!,C$5)),SUMIFS('201819 SH LCLR Funding bid'!$G$12:$G$362,'201819 SH LCLR Funding bid'!$C$12:$C$362,"completed",'201819 SH LCLR Funding bid'!#REF!,$B7,'201819 SH LCLR Funding bid'!#REF!,C$5))</f>
        <v>#REF!</v>
      </c>
      <c r="D7" s="43" t="e">
        <f>IF($D$4="Agreed",(SUMIFS('201819 SH LCLR Funding bid'!$G$12:$G$362,'201819 SH LCLR Funding bid'!$C$12:$C$362,"in construction (agreed)",'201819 SH LCLR Funding bid'!#REF!,$B7,'201819 SH LCLR Funding bid'!#REF!,D$5)+SUMIFS('201819 SH LCLR Funding bid'!$G$12:$G$362,'201819 SH LCLR Funding bid'!$C$12:$C$362,"in planning (agreed)",'201819 SH LCLR Funding bid'!#REF!,$B7,'201819 SH LCLR Funding bid'!#REF!,D$5)+SUMIFS('201819 SH LCLR Funding bid'!$G$12:$G$362,'201819 SH LCLR Funding bid'!$C$12:$C$362,"agreed with nzta",'201819 SH LCLR Funding bid'!#REF!,$B7,'201819 SH LCLR Funding bid'!#REF!,D$5)+SUMIFS('201819 SH LCLR Funding bid'!$G$12:$G$362,'201819 SH LCLR Funding bid'!$C$12:$C$362,"completed",'201819 SH LCLR Funding bid'!#REF!,$B7,'201819 SH LCLR Funding bid'!#REF!,D$5)),SUMIFS('201819 SH LCLR Funding bid'!$G$12:$G$362,'201819 SH LCLR Funding bid'!$C$12:$C$362,"completed",'201819 SH LCLR Funding bid'!#REF!,$B7,'201819 SH LCLR Funding bid'!#REF!,D$5))</f>
        <v>#REF!</v>
      </c>
      <c r="E7" s="43" t="e">
        <f>IF($D$4="Agreed",(SUMIFS('201819 SH LCLR Funding bid'!$G$12:$G$362,'201819 SH LCLR Funding bid'!$C$12:$C$362,"in construction (agreed)",'201819 SH LCLR Funding bid'!#REF!,$B7,'201819 SH LCLR Funding bid'!#REF!,E$5)+SUMIFS('201819 SH LCLR Funding bid'!$G$12:$G$362,'201819 SH LCLR Funding bid'!$C$12:$C$362,"in planning (agreed)",'201819 SH LCLR Funding bid'!#REF!,$B7,'201819 SH LCLR Funding bid'!#REF!,E$5)+SUMIFS('201819 SH LCLR Funding bid'!$G$12:$G$362,'201819 SH LCLR Funding bid'!$C$12:$C$362,"agreed with nzta",'201819 SH LCLR Funding bid'!#REF!,$B7,'201819 SH LCLR Funding bid'!#REF!,E$5)+SUMIFS('201819 SH LCLR Funding bid'!$G$12:$G$362,'201819 SH LCLR Funding bid'!$C$12:$C$362,"completed",'201819 SH LCLR Funding bid'!#REF!,$B7,'201819 SH LCLR Funding bid'!#REF!,E$5)),SUMIFS('201819 SH LCLR Funding bid'!$G$12:$G$362,'201819 SH LCLR Funding bid'!$C$12:$C$362,"completed",'201819 SH LCLR Funding bid'!#REF!,$B7,'201819 SH LCLR Funding bid'!#REF!,E$5))</f>
        <v>#REF!</v>
      </c>
      <c r="F7" s="43" t="e">
        <f>IF($D$4="Agreed",(SUMIFS('201819 SH LCLR Funding bid'!$G$12:$G$362,'201819 SH LCLR Funding bid'!$C$12:$C$362,"in construction (agreed)",'201819 SH LCLR Funding bid'!#REF!,$B7,'201819 SH LCLR Funding bid'!#REF!,F$5)+SUMIFS('201819 SH LCLR Funding bid'!$G$12:$G$362,'201819 SH LCLR Funding bid'!$C$12:$C$362,"in planning (agreed)",'201819 SH LCLR Funding bid'!#REF!,$B7,'201819 SH LCLR Funding bid'!#REF!,F$5)+SUMIFS('201819 SH LCLR Funding bid'!$G$12:$G$362,'201819 SH LCLR Funding bid'!$C$12:$C$362,"agreed with nzta",'201819 SH LCLR Funding bid'!#REF!,$B7,'201819 SH LCLR Funding bid'!#REF!,F$5)+SUMIFS('201819 SH LCLR Funding bid'!$G$12:$G$362,'201819 SH LCLR Funding bid'!$C$12:$C$362,"completed",'201819 SH LCLR Funding bid'!#REF!,$B7,'201819 SH LCLR Funding bid'!#REF!,F$5)),SUMIFS('201819 SH LCLR Funding bid'!$G$12:$G$362,'201819 SH LCLR Funding bid'!$C$12:$C$362,"completed",'201819 SH LCLR Funding bid'!#REF!,$B7,'201819 SH LCLR Funding bid'!#REF!,F$5))</f>
        <v>#REF!</v>
      </c>
      <c r="G7" s="43" t="e">
        <f>IF($D$4="Agreed",(SUMIFS('201819 SH LCLR Funding bid'!$G$12:$G$362,'201819 SH LCLR Funding bid'!$C$12:$C$362,"in construction (agreed)",'201819 SH LCLR Funding bid'!#REF!,$B7,'201819 SH LCLR Funding bid'!#REF!,G$5)+SUMIFS('201819 SH LCLR Funding bid'!$G$12:$G$362,'201819 SH LCLR Funding bid'!$C$12:$C$362,"in planning (agreed)",'201819 SH LCLR Funding bid'!#REF!,$B7,'201819 SH LCLR Funding bid'!#REF!,G$5)+SUMIFS('201819 SH LCLR Funding bid'!$G$12:$G$362,'201819 SH LCLR Funding bid'!$C$12:$C$362,"agreed with nzta",'201819 SH LCLR Funding bid'!#REF!,$B7,'201819 SH LCLR Funding bid'!#REF!,G$5)+SUMIFS('201819 SH LCLR Funding bid'!$G$12:$G$362,'201819 SH LCLR Funding bid'!$C$12:$C$362,"completed",'201819 SH LCLR Funding bid'!#REF!,$B7,'201819 SH LCLR Funding bid'!#REF!,G$5)),SUMIFS('201819 SH LCLR Funding bid'!$G$12:$G$362,'201819 SH LCLR Funding bid'!$C$12:$C$362,"completed",'201819 SH LCLR Funding bid'!#REF!,$B7,'201819 SH LCLR Funding bid'!#REF!,G$5))</f>
        <v>#REF!</v>
      </c>
      <c r="H7" s="43" t="e">
        <f>IF($D$4="Agreed",(SUMIFS('201819 SH LCLR Funding bid'!$G$12:$G$362,'201819 SH LCLR Funding bid'!$C$12:$C$362,"in construction (agreed)",'201819 SH LCLR Funding bid'!#REF!,$B7,'201819 SH LCLR Funding bid'!#REF!,H$5)+SUMIFS('201819 SH LCLR Funding bid'!$G$12:$G$362,'201819 SH LCLR Funding bid'!$C$12:$C$362,"in planning (agreed)",'201819 SH LCLR Funding bid'!#REF!,$B7,'201819 SH LCLR Funding bid'!#REF!,H$5)+SUMIFS('201819 SH LCLR Funding bid'!$G$12:$G$362,'201819 SH LCLR Funding bid'!$C$12:$C$362,"agreed with nzta",'201819 SH LCLR Funding bid'!#REF!,$B7,'201819 SH LCLR Funding bid'!#REF!,H$5)+SUMIFS('201819 SH LCLR Funding bid'!$G$12:$G$362,'201819 SH LCLR Funding bid'!$C$12:$C$362,"completed",'201819 SH LCLR Funding bid'!#REF!,$B7,'201819 SH LCLR Funding bid'!#REF!,H$5)),SUMIFS('201819 SH LCLR Funding bid'!$G$12:$G$362,'201819 SH LCLR Funding bid'!$C$12:$C$362,"completed",'201819 SH LCLR Funding bid'!#REF!,$B7,'201819 SH LCLR Funding bid'!#REF!,H$5))</f>
        <v>#REF!</v>
      </c>
      <c r="I7" s="43" t="e">
        <f>IF($D$4="Agreed",(SUMIFS('201819 SH LCLR Funding bid'!$G$12:$G$362,'201819 SH LCLR Funding bid'!$C$12:$C$362,"in construction (agreed)",'201819 SH LCLR Funding bid'!#REF!,$B7,'201819 SH LCLR Funding bid'!#REF!,I$5)+SUMIFS('201819 SH LCLR Funding bid'!$G$12:$G$362,'201819 SH LCLR Funding bid'!$C$12:$C$362,"in planning (agreed)",'201819 SH LCLR Funding bid'!#REF!,$B7,'201819 SH LCLR Funding bid'!#REF!,I$5)+SUMIFS('201819 SH LCLR Funding bid'!$G$12:$G$362,'201819 SH LCLR Funding bid'!$C$12:$C$362,"agreed with nzta",'201819 SH LCLR Funding bid'!#REF!,$B7,'201819 SH LCLR Funding bid'!#REF!,I$5)+SUMIFS('201819 SH LCLR Funding bid'!$G$12:$G$362,'201819 SH LCLR Funding bid'!$C$12:$C$362,"completed",'201819 SH LCLR Funding bid'!#REF!,$B7,'201819 SH LCLR Funding bid'!#REF!,I$5)),SUMIFS('201819 SH LCLR Funding bid'!$G$12:$G$362,'201819 SH LCLR Funding bid'!$C$12:$C$362,"completed",'201819 SH LCLR Funding bid'!#REF!,$B7,'201819 SH LCLR Funding bid'!#REF!,I$5))</f>
        <v>#REF!</v>
      </c>
      <c r="J7" s="43" t="e">
        <f>IF($D$4="Agreed",(SUMIFS('201819 SH LCLR Funding bid'!$G$12:$G$362,'201819 SH LCLR Funding bid'!$C$12:$C$362,"in construction (agreed)",'201819 SH LCLR Funding bid'!#REF!,$B7,'201819 SH LCLR Funding bid'!#REF!,J$5)+SUMIFS('201819 SH LCLR Funding bid'!$G$12:$G$362,'201819 SH LCLR Funding bid'!$C$12:$C$362,"in planning (agreed)",'201819 SH LCLR Funding bid'!#REF!,$B7,'201819 SH LCLR Funding bid'!#REF!,J$5)+SUMIFS('201819 SH LCLR Funding bid'!$G$12:$G$362,'201819 SH LCLR Funding bid'!$C$12:$C$362,"agreed with nzta",'201819 SH LCLR Funding bid'!#REF!,$B7,'201819 SH LCLR Funding bid'!#REF!,J$5)+SUMIFS('201819 SH LCLR Funding bid'!$G$12:$G$362,'201819 SH LCLR Funding bid'!$C$12:$C$362,"completed",'201819 SH LCLR Funding bid'!#REF!,$B7,'201819 SH LCLR Funding bid'!#REF!,J$5)),SUMIFS('201819 SH LCLR Funding bid'!$G$12:$G$362,'201819 SH LCLR Funding bid'!$C$12:$C$362,"completed",'201819 SH LCLR Funding bid'!#REF!,$B7,'201819 SH LCLR Funding bid'!#REF!,J$5))</f>
        <v>#REF!</v>
      </c>
      <c r="K7" s="43" t="e">
        <f>IF($D$4="Agreed",(SUMIFS('201819 SH LCLR Funding bid'!$G$12:$G$362,'201819 SH LCLR Funding bid'!$C$12:$C$362,"in construction (agreed)",'201819 SH LCLR Funding bid'!#REF!,$B7,'201819 SH LCLR Funding bid'!#REF!,K$5)+SUMIFS('201819 SH LCLR Funding bid'!$G$12:$G$362,'201819 SH LCLR Funding bid'!$C$12:$C$362,"in planning (agreed)",'201819 SH LCLR Funding bid'!#REF!,$B7,'201819 SH LCLR Funding bid'!#REF!,K$5)+SUMIFS('201819 SH LCLR Funding bid'!$G$12:$G$362,'201819 SH LCLR Funding bid'!$C$12:$C$362,"agreed with nzta",'201819 SH LCLR Funding bid'!#REF!,$B7,'201819 SH LCLR Funding bid'!#REF!,K$5)+SUMIFS('201819 SH LCLR Funding bid'!$G$12:$G$362,'201819 SH LCLR Funding bid'!$C$12:$C$362,"completed",'201819 SH LCLR Funding bid'!#REF!,$B7,'201819 SH LCLR Funding bid'!#REF!,K$5)),SUMIFS('201819 SH LCLR Funding bid'!$G$12:$G$362,'201819 SH LCLR Funding bid'!$C$12:$C$362,"completed",'201819 SH LCLR Funding bid'!#REF!,$B7,'201819 SH LCLR Funding bid'!#REF!,K$5))</f>
        <v>#REF!</v>
      </c>
      <c r="L7" s="43" t="e">
        <f>IF($D$4="Agreed",(SUMIFS('201819 SH LCLR Funding bid'!$G$12:$G$362,'201819 SH LCLR Funding bid'!$C$12:$C$362,"in construction (agreed)",'201819 SH LCLR Funding bid'!#REF!,$B7,'201819 SH LCLR Funding bid'!#REF!,L$5)+SUMIFS('201819 SH LCLR Funding bid'!$G$12:$G$362,'201819 SH LCLR Funding bid'!$C$12:$C$362,"in planning (agreed)",'201819 SH LCLR Funding bid'!#REF!,$B7,'201819 SH LCLR Funding bid'!#REF!,L$5)+SUMIFS('201819 SH LCLR Funding bid'!$G$12:$G$362,'201819 SH LCLR Funding bid'!$C$12:$C$362,"agreed with nzta",'201819 SH LCLR Funding bid'!#REF!,$B7,'201819 SH LCLR Funding bid'!#REF!,L$5)+SUMIFS('201819 SH LCLR Funding bid'!$G$12:$G$362,'201819 SH LCLR Funding bid'!$C$12:$C$362,"completed",'201819 SH LCLR Funding bid'!#REF!,$B7,'201819 SH LCLR Funding bid'!#REF!,L$5)),SUMIFS('201819 SH LCLR Funding bid'!$G$12:$G$362,'201819 SH LCLR Funding bid'!$C$12:$C$362,"completed",'201819 SH LCLR Funding bid'!#REF!,$B7,'201819 SH LCLR Funding bid'!#REF!,L$5))</f>
        <v>#REF!</v>
      </c>
      <c r="M7" s="43" t="e">
        <f>IF($D$4="Agreed",(SUMIFS('201819 SH LCLR Funding bid'!$G$12:$G$362,'201819 SH LCLR Funding bid'!$C$12:$C$362,"in construction (agreed)",'201819 SH LCLR Funding bid'!#REF!,$B7,'201819 SH LCLR Funding bid'!#REF!,M$5)+SUMIFS('201819 SH LCLR Funding bid'!$G$12:$G$362,'201819 SH LCLR Funding bid'!$C$12:$C$362,"in planning (agreed)",'201819 SH LCLR Funding bid'!#REF!,$B7,'201819 SH LCLR Funding bid'!#REF!,M$5)+SUMIFS('201819 SH LCLR Funding bid'!$G$12:$G$362,'201819 SH LCLR Funding bid'!$C$12:$C$362,"agreed with nzta",'201819 SH LCLR Funding bid'!#REF!,$B7,'201819 SH LCLR Funding bid'!#REF!,M$5)+SUMIFS('201819 SH LCLR Funding bid'!$G$12:$G$362,'201819 SH LCLR Funding bid'!$C$12:$C$362,"completed",'201819 SH LCLR Funding bid'!#REF!,$B7,'201819 SH LCLR Funding bid'!#REF!,M$5)),SUMIFS('201819 SH LCLR Funding bid'!$G$12:$G$362,'201819 SH LCLR Funding bid'!$C$12:$C$362,"completed",'201819 SH LCLR Funding bid'!#REF!,$B7,'201819 SH LCLR Funding bid'!#REF!,M$5))</f>
        <v>#REF!</v>
      </c>
      <c r="N7" s="43" t="e">
        <f>IF($D$4="Agreed",(SUMIFS('201819 SH LCLR Funding bid'!$G$12:$G$362,'201819 SH LCLR Funding bid'!$C$12:$C$362,"in construction (agreed)",'201819 SH LCLR Funding bid'!#REF!,$B7,'201819 SH LCLR Funding bid'!#REF!,N$5)+SUMIFS('201819 SH LCLR Funding bid'!$G$12:$G$362,'201819 SH LCLR Funding bid'!$C$12:$C$362,"in planning (agreed)",'201819 SH LCLR Funding bid'!#REF!,$B7,'201819 SH LCLR Funding bid'!#REF!,N$5)+SUMIFS('201819 SH LCLR Funding bid'!$G$12:$G$362,'201819 SH LCLR Funding bid'!$C$12:$C$362,"agreed with nzta",'201819 SH LCLR Funding bid'!#REF!,$B7,'201819 SH LCLR Funding bid'!#REF!,N$5)+SUMIFS('201819 SH LCLR Funding bid'!$G$12:$G$362,'201819 SH LCLR Funding bid'!$C$12:$C$362,"completed",'201819 SH LCLR Funding bid'!#REF!,$B7,'201819 SH LCLR Funding bid'!#REF!,N$5)),SUMIFS('201819 SH LCLR Funding bid'!$G$12:$G$362,'201819 SH LCLR Funding bid'!$C$12:$C$362,"completed",'201819 SH LCLR Funding bid'!#REF!,$B7,'201819 SH LCLR Funding bid'!#REF!,N$5))</f>
        <v>#REF!</v>
      </c>
      <c r="O7" s="43" t="e">
        <f>IF($D$4="Agreed",(SUMIFS('201819 SH LCLR Funding bid'!$G$12:$G$362,'201819 SH LCLR Funding bid'!$C$12:$C$362,"in construction (agreed)",'201819 SH LCLR Funding bid'!#REF!,$B7,'201819 SH LCLR Funding bid'!#REF!,O$5)+SUMIFS('201819 SH LCLR Funding bid'!$G$12:$G$362,'201819 SH LCLR Funding bid'!$C$12:$C$362,"in planning (agreed)",'201819 SH LCLR Funding bid'!#REF!,$B7,'201819 SH LCLR Funding bid'!#REF!,O$5)+SUMIFS('201819 SH LCLR Funding bid'!$G$12:$G$362,'201819 SH LCLR Funding bid'!$C$12:$C$362,"agreed with nzta",'201819 SH LCLR Funding bid'!#REF!,$B7,'201819 SH LCLR Funding bid'!#REF!,O$5)+SUMIFS('201819 SH LCLR Funding bid'!$G$12:$G$362,'201819 SH LCLR Funding bid'!$C$12:$C$362,"completed",'201819 SH LCLR Funding bid'!#REF!,$B7,'201819 SH LCLR Funding bid'!#REF!,O$5)),SUMIFS('201819 SH LCLR Funding bid'!$G$12:$G$362,'201819 SH LCLR Funding bid'!$C$12:$C$362,"completed",'201819 SH LCLR Funding bid'!#REF!,$B7,'201819 SH LCLR Funding bid'!#REF!,O$5))</f>
        <v>#REF!</v>
      </c>
      <c r="P7" s="43" t="e">
        <f>IF($D$4="Agreed",(SUMIFS('201819 SH LCLR Funding bid'!$G$12:$G$362,'201819 SH LCLR Funding bid'!$C$12:$C$362,"in construction (agreed)",'201819 SH LCLR Funding bid'!#REF!,$B7,'201819 SH LCLR Funding bid'!#REF!,P$5)+SUMIFS('201819 SH LCLR Funding bid'!$G$12:$G$362,'201819 SH LCLR Funding bid'!$C$12:$C$362,"in planning (agreed)",'201819 SH LCLR Funding bid'!#REF!,$B7,'201819 SH LCLR Funding bid'!#REF!,P$5)+SUMIFS('201819 SH LCLR Funding bid'!$G$12:$G$362,'201819 SH LCLR Funding bid'!$C$12:$C$362,"agreed with nzta",'201819 SH LCLR Funding bid'!#REF!,$B7,'201819 SH LCLR Funding bid'!#REF!,P$5)+SUMIFS('201819 SH LCLR Funding bid'!$G$12:$G$362,'201819 SH LCLR Funding bid'!$C$12:$C$362,"completed",'201819 SH LCLR Funding bid'!#REF!,$B7,'201819 SH LCLR Funding bid'!#REF!,P$5)),SUMIFS('201819 SH LCLR Funding bid'!$G$12:$G$362,'201819 SH LCLR Funding bid'!$C$12:$C$362,"completed",'201819 SH LCLR Funding bid'!#REF!,$B7,'201819 SH LCLR Funding bid'!#REF!,P$5))</f>
        <v>#REF!</v>
      </c>
      <c r="Q7" s="43" t="e">
        <f>IF($D$4="Agreed",(SUMIFS('201819 SH LCLR Funding bid'!$G$12:$G$362,'201819 SH LCLR Funding bid'!$C$12:$C$362,"in construction (agreed)",'201819 SH LCLR Funding bid'!#REF!,$B7,'201819 SH LCLR Funding bid'!#REF!,Q$5)+SUMIFS('201819 SH LCLR Funding bid'!$G$12:$G$362,'201819 SH LCLR Funding bid'!$C$12:$C$362,"in planning (agreed)",'201819 SH LCLR Funding bid'!#REF!,$B7,'201819 SH LCLR Funding bid'!#REF!,Q$5)+SUMIFS('201819 SH LCLR Funding bid'!$G$12:$G$362,'201819 SH LCLR Funding bid'!$C$12:$C$362,"agreed with nzta",'201819 SH LCLR Funding bid'!#REF!,$B7,'201819 SH LCLR Funding bid'!#REF!,Q$5)+SUMIFS('201819 SH LCLR Funding bid'!$G$12:$G$362,'201819 SH LCLR Funding bid'!$C$12:$C$362,"completed",'201819 SH LCLR Funding bid'!#REF!,$B7,'201819 SH LCLR Funding bid'!#REF!,Q$5)),SUMIFS('201819 SH LCLR Funding bid'!$G$12:$G$362,'201819 SH LCLR Funding bid'!$C$12:$C$362,"completed",'201819 SH LCLR Funding bid'!#REF!,$B7,'201819 SH LCLR Funding bid'!#REF!,Q$5))</f>
        <v>#REF!</v>
      </c>
      <c r="R7" s="43" t="e">
        <f>IF($D$4="Agreed",(SUMIFS('201819 SH LCLR Funding bid'!$G$12:$G$362,'201819 SH LCLR Funding bid'!$C$12:$C$362,"in construction (agreed)",'201819 SH LCLR Funding bid'!#REF!,$B7,'201819 SH LCLR Funding bid'!#REF!,R$5)+SUMIFS('201819 SH LCLR Funding bid'!$G$12:$G$362,'201819 SH LCLR Funding bid'!$C$12:$C$362,"in planning (agreed)",'201819 SH LCLR Funding bid'!#REF!,$B7,'201819 SH LCLR Funding bid'!#REF!,R$5)+SUMIFS('201819 SH LCLR Funding bid'!$G$12:$G$362,'201819 SH LCLR Funding bid'!$C$12:$C$362,"agreed with nzta",'201819 SH LCLR Funding bid'!#REF!,$B7,'201819 SH LCLR Funding bid'!#REF!,R$5)+SUMIFS('201819 SH LCLR Funding bid'!$G$12:$G$362,'201819 SH LCLR Funding bid'!$C$12:$C$362,"completed",'201819 SH LCLR Funding bid'!#REF!,$B7,'201819 SH LCLR Funding bid'!#REF!,R$5)),SUMIFS('201819 SH LCLR Funding bid'!$G$12:$G$362,'201819 SH LCLR Funding bid'!$C$12:$C$362,"completed",'201819 SH LCLR Funding bid'!#REF!,$B7,'201819 SH LCLR Funding bid'!#REF!,R$5))</f>
        <v>#REF!</v>
      </c>
      <c r="S7" s="43" t="e">
        <f>IF($D$4="Agreed",(SUMIFS('201819 SH LCLR Funding bid'!$G$12:$G$362,'201819 SH LCLR Funding bid'!$C$12:$C$362,"in construction (agreed)",'201819 SH LCLR Funding bid'!#REF!,$B7,'201819 SH LCLR Funding bid'!#REF!,S$5)+SUMIFS('201819 SH LCLR Funding bid'!$G$12:$G$362,'201819 SH LCLR Funding bid'!$C$12:$C$362,"in planning (agreed)",'201819 SH LCLR Funding bid'!#REF!,$B7,'201819 SH LCLR Funding bid'!#REF!,S$5)+SUMIFS('201819 SH LCLR Funding bid'!$G$12:$G$362,'201819 SH LCLR Funding bid'!$C$12:$C$362,"agreed with nzta",'201819 SH LCLR Funding bid'!#REF!,$B7,'201819 SH LCLR Funding bid'!#REF!,S$5)+SUMIFS('201819 SH LCLR Funding bid'!$G$12:$G$362,'201819 SH LCLR Funding bid'!$C$12:$C$362,"completed",'201819 SH LCLR Funding bid'!#REF!,$B7,'201819 SH LCLR Funding bid'!#REF!,S$5)),SUMIFS('201819 SH LCLR Funding bid'!$G$12:$G$362,'201819 SH LCLR Funding bid'!$C$12:$C$362,"completed",'201819 SH LCLR Funding bid'!#REF!,$B7,'201819 SH LCLR Funding bid'!#REF!,S$5))</f>
        <v>#REF!</v>
      </c>
      <c r="T7" s="43" t="e">
        <f>IF($D$4="Agreed",(SUMIFS('201819 SH LCLR Funding bid'!$G$12:$G$362,'201819 SH LCLR Funding bid'!$C$12:$C$362,"in construction (agreed)",'201819 SH LCLR Funding bid'!#REF!,$B7,'201819 SH LCLR Funding bid'!#REF!,T$5)+SUMIFS('201819 SH LCLR Funding bid'!$G$12:$G$362,'201819 SH LCLR Funding bid'!$C$12:$C$362,"in planning (agreed)",'201819 SH LCLR Funding bid'!#REF!,$B7,'201819 SH LCLR Funding bid'!#REF!,T$5)+SUMIFS('201819 SH LCLR Funding bid'!$G$12:$G$362,'201819 SH LCLR Funding bid'!$C$12:$C$362,"agreed with nzta",'201819 SH LCLR Funding bid'!#REF!,$B7,'201819 SH LCLR Funding bid'!#REF!,T$5)+SUMIFS('201819 SH LCLR Funding bid'!$G$12:$G$362,'201819 SH LCLR Funding bid'!$C$12:$C$362,"completed",'201819 SH LCLR Funding bid'!#REF!,$B7,'201819 SH LCLR Funding bid'!#REF!,T$5)),SUMIFS('201819 SH LCLR Funding bid'!$G$12:$G$362,'201819 SH LCLR Funding bid'!$C$12:$C$362,"completed",'201819 SH LCLR Funding bid'!#REF!,$B7,'201819 SH LCLR Funding bid'!#REF!,T$5))</f>
        <v>#REF!</v>
      </c>
      <c r="U7" s="13" t="e">
        <f>SUM(C7:T7)</f>
        <v>#REF!</v>
      </c>
      <c r="V7" s="22"/>
      <c r="W7" s="22"/>
      <c r="X7" s="22"/>
      <c r="Y7" s="22"/>
      <c r="Z7" s="22"/>
      <c r="AA7" s="22"/>
      <c r="AB7" s="22"/>
      <c r="AC7" s="22"/>
      <c r="AD7" s="22"/>
      <c r="AE7" s="22"/>
      <c r="AF7" s="22"/>
    </row>
    <row r="8" spans="1:32" ht="11.25" customHeight="1" x14ac:dyDescent="0.15">
      <c r="A8" s="20"/>
      <c r="B8" s="37" t="str">
        <f>Options!C4</f>
        <v>Drainage (incl. kerb and channel)</v>
      </c>
      <c r="C8" s="43" t="e">
        <f>IF($D$4="Agreed",(SUMIFS('201819 SH LCLR Funding bid'!$G$12:$G$362,'201819 SH LCLR Funding bid'!$C$12:$C$362,"in construction (agreed)",'201819 SH LCLR Funding bid'!#REF!,$B8,'201819 SH LCLR Funding bid'!#REF!,C$5)+SUMIFS('201819 SH LCLR Funding bid'!$G$12:$G$362,'201819 SH LCLR Funding bid'!$C$12:$C$362,"in planning (agreed)",'201819 SH LCLR Funding bid'!#REF!,$B8,'201819 SH LCLR Funding bid'!#REF!,C$5)+SUMIFS('201819 SH LCLR Funding bid'!$G$12:$G$362,'201819 SH LCLR Funding bid'!$C$12:$C$362,"agreed with nzta",'201819 SH LCLR Funding bid'!#REF!,$B8,'201819 SH LCLR Funding bid'!#REF!,C$5)+SUMIFS('201819 SH LCLR Funding bid'!$G$12:$G$362,'201819 SH LCLR Funding bid'!$C$12:$C$362,"completed",'201819 SH LCLR Funding bid'!#REF!,$B8,'201819 SH LCLR Funding bid'!#REF!,C$5)),SUMIFS('201819 SH LCLR Funding bid'!$G$12:$G$362,'201819 SH LCLR Funding bid'!$C$12:$C$362,"completed",'201819 SH LCLR Funding bid'!#REF!,$B8,'201819 SH LCLR Funding bid'!#REF!,C$5))</f>
        <v>#REF!</v>
      </c>
      <c r="D8" s="43" t="e">
        <f>IF($D$4="Agreed",(SUMIFS('201819 SH LCLR Funding bid'!$G$12:$G$362,'201819 SH LCLR Funding bid'!$C$12:$C$362,"in construction (agreed)",'201819 SH LCLR Funding bid'!#REF!,$B8,'201819 SH LCLR Funding bid'!#REF!,D$5)+SUMIFS('201819 SH LCLR Funding bid'!$G$12:$G$362,'201819 SH LCLR Funding bid'!$C$12:$C$362,"in planning (agreed)",'201819 SH LCLR Funding bid'!#REF!,$B8,'201819 SH LCLR Funding bid'!#REF!,D$5)+SUMIFS('201819 SH LCLR Funding bid'!$G$12:$G$362,'201819 SH LCLR Funding bid'!$C$12:$C$362,"agreed with nzta",'201819 SH LCLR Funding bid'!#REF!,$B8,'201819 SH LCLR Funding bid'!#REF!,D$5)+SUMIFS('201819 SH LCLR Funding bid'!$G$12:$G$362,'201819 SH LCLR Funding bid'!$C$12:$C$362,"completed",'201819 SH LCLR Funding bid'!#REF!,$B8,'201819 SH LCLR Funding bid'!#REF!,D$5)),SUMIFS('201819 SH LCLR Funding bid'!$G$12:$G$362,'201819 SH LCLR Funding bid'!$C$12:$C$362,"completed",'201819 SH LCLR Funding bid'!#REF!,$B8,'201819 SH LCLR Funding bid'!#REF!,D$5))</f>
        <v>#REF!</v>
      </c>
      <c r="E8" s="43" t="e">
        <f>IF($D$4="Agreed",(SUMIFS('201819 SH LCLR Funding bid'!$G$12:$G$362,'201819 SH LCLR Funding bid'!$C$12:$C$362,"in construction (agreed)",'201819 SH LCLR Funding bid'!#REF!,$B8,'201819 SH LCLR Funding bid'!#REF!,E$5)+SUMIFS('201819 SH LCLR Funding bid'!$G$12:$G$362,'201819 SH LCLR Funding bid'!$C$12:$C$362,"in planning (agreed)",'201819 SH LCLR Funding bid'!#REF!,$B8,'201819 SH LCLR Funding bid'!#REF!,E$5)+SUMIFS('201819 SH LCLR Funding bid'!$G$12:$G$362,'201819 SH LCLR Funding bid'!$C$12:$C$362,"agreed with nzta",'201819 SH LCLR Funding bid'!#REF!,$B8,'201819 SH LCLR Funding bid'!#REF!,E$5)+SUMIFS('201819 SH LCLR Funding bid'!$G$12:$G$362,'201819 SH LCLR Funding bid'!$C$12:$C$362,"completed",'201819 SH LCLR Funding bid'!#REF!,$B8,'201819 SH LCLR Funding bid'!#REF!,E$5)),SUMIFS('201819 SH LCLR Funding bid'!$G$12:$G$362,'201819 SH LCLR Funding bid'!$C$12:$C$362,"completed",'201819 SH LCLR Funding bid'!#REF!,$B8,'201819 SH LCLR Funding bid'!#REF!,E$5))</f>
        <v>#REF!</v>
      </c>
      <c r="F8" s="43" t="e">
        <f>IF($D$4="Agreed",(SUMIFS('201819 SH LCLR Funding bid'!$G$12:$G$362,'201819 SH LCLR Funding bid'!$C$12:$C$362,"in construction (agreed)",'201819 SH LCLR Funding bid'!#REF!,$B8,'201819 SH LCLR Funding bid'!#REF!,F$5)+SUMIFS('201819 SH LCLR Funding bid'!$G$12:$G$362,'201819 SH LCLR Funding bid'!$C$12:$C$362,"in planning (agreed)",'201819 SH LCLR Funding bid'!#REF!,$B8,'201819 SH LCLR Funding bid'!#REF!,F$5)+SUMIFS('201819 SH LCLR Funding bid'!$G$12:$G$362,'201819 SH LCLR Funding bid'!$C$12:$C$362,"agreed with nzta",'201819 SH LCLR Funding bid'!#REF!,$B8,'201819 SH LCLR Funding bid'!#REF!,F$5)+SUMIFS('201819 SH LCLR Funding bid'!$G$12:$G$362,'201819 SH LCLR Funding bid'!$C$12:$C$362,"completed",'201819 SH LCLR Funding bid'!#REF!,$B8,'201819 SH LCLR Funding bid'!#REF!,F$5)),SUMIFS('201819 SH LCLR Funding bid'!$G$12:$G$362,'201819 SH LCLR Funding bid'!$C$12:$C$362,"completed",'201819 SH LCLR Funding bid'!#REF!,$B8,'201819 SH LCLR Funding bid'!#REF!,F$5))</f>
        <v>#REF!</v>
      </c>
      <c r="G8" s="43" t="e">
        <f>IF($D$4="Agreed",(SUMIFS('201819 SH LCLR Funding bid'!$G$12:$G$362,'201819 SH LCLR Funding bid'!$C$12:$C$362,"in construction (agreed)",'201819 SH LCLR Funding bid'!#REF!,$B8,'201819 SH LCLR Funding bid'!#REF!,G$5)+SUMIFS('201819 SH LCLR Funding bid'!$G$12:$G$362,'201819 SH LCLR Funding bid'!$C$12:$C$362,"in planning (agreed)",'201819 SH LCLR Funding bid'!#REF!,$B8,'201819 SH LCLR Funding bid'!#REF!,G$5)+SUMIFS('201819 SH LCLR Funding bid'!$G$12:$G$362,'201819 SH LCLR Funding bid'!$C$12:$C$362,"agreed with nzta",'201819 SH LCLR Funding bid'!#REF!,$B8,'201819 SH LCLR Funding bid'!#REF!,G$5)+SUMIFS('201819 SH LCLR Funding bid'!$G$12:$G$362,'201819 SH LCLR Funding bid'!$C$12:$C$362,"completed",'201819 SH LCLR Funding bid'!#REF!,$B8,'201819 SH LCLR Funding bid'!#REF!,G$5)),SUMIFS('201819 SH LCLR Funding bid'!$G$12:$G$362,'201819 SH LCLR Funding bid'!$C$12:$C$362,"completed",'201819 SH LCLR Funding bid'!#REF!,$B8,'201819 SH LCLR Funding bid'!#REF!,G$5))</f>
        <v>#REF!</v>
      </c>
      <c r="H8" s="43" t="e">
        <f>IF($D$4="Agreed",(SUMIFS('201819 SH LCLR Funding bid'!$G$12:$G$362,'201819 SH LCLR Funding bid'!$C$12:$C$362,"in construction (agreed)",'201819 SH LCLR Funding bid'!#REF!,$B8,'201819 SH LCLR Funding bid'!#REF!,H$5)+SUMIFS('201819 SH LCLR Funding bid'!$G$12:$G$362,'201819 SH LCLR Funding bid'!$C$12:$C$362,"in planning (agreed)",'201819 SH LCLR Funding bid'!#REF!,$B8,'201819 SH LCLR Funding bid'!#REF!,H$5)+SUMIFS('201819 SH LCLR Funding bid'!$G$12:$G$362,'201819 SH LCLR Funding bid'!$C$12:$C$362,"agreed with nzta",'201819 SH LCLR Funding bid'!#REF!,$B8,'201819 SH LCLR Funding bid'!#REF!,H$5)+SUMIFS('201819 SH LCLR Funding bid'!$G$12:$G$362,'201819 SH LCLR Funding bid'!$C$12:$C$362,"completed",'201819 SH LCLR Funding bid'!#REF!,$B8,'201819 SH LCLR Funding bid'!#REF!,H$5)),SUMIFS('201819 SH LCLR Funding bid'!$G$12:$G$362,'201819 SH LCLR Funding bid'!$C$12:$C$362,"completed",'201819 SH LCLR Funding bid'!#REF!,$B8,'201819 SH LCLR Funding bid'!#REF!,H$5))</f>
        <v>#REF!</v>
      </c>
      <c r="I8" s="43" t="e">
        <f>IF($D$4="Agreed",(SUMIFS('201819 SH LCLR Funding bid'!$G$12:$G$362,'201819 SH LCLR Funding bid'!$C$12:$C$362,"in construction (agreed)",'201819 SH LCLR Funding bid'!#REF!,$B8,'201819 SH LCLR Funding bid'!#REF!,I$5)+SUMIFS('201819 SH LCLR Funding bid'!$G$12:$G$362,'201819 SH LCLR Funding bid'!$C$12:$C$362,"in planning (agreed)",'201819 SH LCLR Funding bid'!#REF!,$B8,'201819 SH LCLR Funding bid'!#REF!,I$5)+SUMIFS('201819 SH LCLR Funding bid'!$G$12:$G$362,'201819 SH LCLR Funding bid'!$C$12:$C$362,"agreed with nzta",'201819 SH LCLR Funding bid'!#REF!,$B8,'201819 SH LCLR Funding bid'!#REF!,I$5)+SUMIFS('201819 SH LCLR Funding bid'!$G$12:$G$362,'201819 SH LCLR Funding bid'!$C$12:$C$362,"completed",'201819 SH LCLR Funding bid'!#REF!,$B8,'201819 SH LCLR Funding bid'!#REF!,I$5)),SUMIFS('201819 SH LCLR Funding bid'!$G$12:$G$362,'201819 SH LCLR Funding bid'!$C$12:$C$362,"completed",'201819 SH LCLR Funding bid'!#REF!,$B8,'201819 SH LCLR Funding bid'!#REF!,I$5))</f>
        <v>#REF!</v>
      </c>
      <c r="J8" s="43" t="e">
        <f>IF($D$4="Agreed",(SUMIFS('201819 SH LCLR Funding bid'!$G$12:$G$362,'201819 SH LCLR Funding bid'!$C$12:$C$362,"in construction (agreed)",'201819 SH LCLR Funding bid'!#REF!,$B8,'201819 SH LCLR Funding bid'!#REF!,J$5)+SUMIFS('201819 SH LCLR Funding bid'!$G$12:$G$362,'201819 SH LCLR Funding bid'!$C$12:$C$362,"in planning (agreed)",'201819 SH LCLR Funding bid'!#REF!,$B8,'201819 SH LCLR Funding bid'!#REF!,J$5)+SUMIFS('201819 SH LCLR Funding bid'!$G$12:$G$362,'201819 SH LCLR Funding bid'!$C$12:$C$362,"agreed with nzta",'201819 SH LCLR Funding bid'!#REF!,$B8,'201819 SH LCLR Funding bid'!#REF!,J$5)+SUMIFS('201819 SH LCLR Funding bid'!$G$12:$G$362,'201819 SH LCLR Funding bid'!$C$12:$C$362,"completed",'201819 SH LCLR Funding bid'!#REF!,$B8,'201819 SH LCLR Funding bid'!#REF!,J$5)),SUMIFS('201819 SH LCLR Funding bid'!$G$12:$G$362,'201819 SH LCLR Funding bid'!$C$12:$C$362,"completed",'201819 SH LCLR Funding bid'!#REF!,$B8,'201819 SH LCLR Funding bid'!#REF!,J$5))</f>
        <v>#REF!</v>
      </c>
      <c r="K8" s="43" t="e">
        <f>IF($D$4="Agreed",(SUMIFS('201819 SH LCLR Funding bid'!$G$12:$G$362,'201819 SH LCLR Funding bid'!$C$12:$C$362,"in construction (agreed)",'201819 SH LCLR Funding bid'!#REF!,$B8,'201819 SH LCLR Funding bid'!#REF!,K$5)+SUMIFS('201819 SH LCLR Funding bid'!$G$12:$G$362,'201819 SH LCLR Funding bid'!$C$12:$C$362,"in planning (agreed)",'201819 SH LCLR Funding bid'!#REF!,$B8,'201819 SH LCLR Funding bid'!#REF!,K$5)+SUMIFS('201819 SH LCLR Funding bid'!$G$12:$G$362,'201819 SH LCLR Funding bid'!$C$12:$C$362,"agreed with nzta",'201819 SH LCLR Funding bid'!#REF!,$B8,'201819 SH LCLR Funding bid'!#REF!,K$5)+SUMIFS('201819 SH LCLR Funding bid'!$G$12:$G$362,'201819 SH LCLR Funding bid'!$C$12:$C$362,"completed",'201819 SH LCLR Funding bid'!#REF!,$B8,'201819 SH LCLR Funding bid'!#REF!,K$5)),SUMIFS('201819 SH LCLR Funding bid'!$G$12:$G$362,'201819 SH LCLR Funding bid'!$C$12:$C$362,"completed",'201819 SH LCLR Funding bid'!#REF!,$B8,'201819 SH LCLR Funding bid'!#REF!,K$5))</f>
        <v>#REF!</v>
      </c>
      <c r="L8" s="43" t="e">
        <f>IF($D$4="Agreed",(SUMIFS('201819 SH LCLR Funding bid'!$G$12:$G$362,'201819 SH LCLR Funding bid'!$C$12:$C$362,"in construction (agreed)",'201819 SH LCLR Funding bid'!#REF!,$B8,'201819 SH LCLR Funding bid'!#REF!,L$5)+SUMIFS('201819 SH LCLR Funding bid'!$G$12:$G$362,'201819 SH LCLR Funding bid'!$C$12:$C$362,"in planning (agreed)",'201819 SH LCLR Funding bid'!#REF!,$B8,'201819 SH LCLR Funding bid'!#REF!,L$5)+SUMIFS('201819 SH LCLR Funding bid'!$G$12:$G$362,'201819 SH LCLR Funding bid'!$C$12:$C$362,"agreed with nzta",'201819 SH LCLR Funding bid'!#REF!,$B8,'201819 SH LCLR Funding bid'!#REF!,L$5)+SUMIFS('201819 SH LCLR Funding bid'!$G$12:$G$362,'201819 SH LCLR Funding bid'!$C$12:$C$362,"completed",'201819 SH LCLR Funding bid'!#REF!,$B8,'201819 SH LCLR Funding bid'!#REF!,L$5)),SUMIFS('201819 SH LCLR Funding bid'!$G$12:$G$362,'201819 SH LCLR Funding bid'!$C$12:$C$362,"completed",'201819 SH LCLR Funding bid'!#REF!,$B8,'201819 SH LCLR Funding bid'!#REF!,L$5))</f>
        <v>#REF!</v>
      </c>
      <c r="M8" s="43" t="e">
        <f>IF($D$4="Agreed",(SUMIFS('201819 SH LCLR Funding bid'!$G$12:$G$362,'201819 SH LCLR Funding bid'!$C$12:$C$362,"in construction (agreed)",'201819 SH LCLR Funding bid'!#REF!,$B8,'201819 SH LCLR Funding bid'!#REF!,M$5)+SUMIFS('201819 SH LCLR Funding bid'!$G$12:$G$362,'201819 SH LCLR Funding bid'!$C$12:$C$362,"in planning (agreed)",'201819 SH LCLR Funding bid'!#REF!,$B8,'201819 SH LCLR Funding bid'!#REF!,M$5)+SUMIFS('201819 SH LCLR Funding bid'!$G$12:$G$362,'201819 SH LCLR Funding bid'!$C$12:$C$362,"agreed with nzta",'201819 SH LCLR Funding bid'!#REF!,$B8,'201819 SH LCLR Funding bid'!#REF!,M$5)+SUMIFS('201819 SH LCLR Funding bid'!$G$12:$G$362,'201819 SH LCLR Funding bid'!$C$12:$C$362,"completed",'201819 SH LCLR Funding bid'!#REF!,$B8,'201819 SH LCLR Funding bid'!#REF!,M$5)),SUMIFS('201819 SH LCLR Funding bid'!$G$12:$G$362,'201819 SH LCLR Funding bid'!$C$12:$C$362,"completed",'201819 SH LCLR Funding bid'!#REF!,$B8,'201819 SH LCLR Funding bid'!#REF!,M$5))</f>
        <v>#REF!</v>
      </c>
      <c r="N8" s="43" t="e">
        <f>IF($D$4="Agreed",(SUMIFS('201819 SH LCLR Funding bid'!$G$12:$G$362,'201819 SH LCLR Funding bid'!$C$12:$C$362,"in construction (agreed)",'201819 SH LCLR Funding bid'!#REF!,$B8,'201819 SH LCLR Funding bid'!#REF!,N$5)+SUMIFS('201819 SH LCLR Funding bid'!$G$12:$G$362,'201819 SH LCLR Funding bid'!$C$12:$C$362,"in planning (agreed)",'201819 SH LCLR Funding bid'!#REF!,$B8,'201819 SH LCLR Funding bid'!#REF!,N$5)+SUMIFS('201819 SH LCLR Funding bid'!$G$12:$G$362,'201819 SH LCLR Funding bid'!$C$12:$C$362,"agreed with nzta",'201819 SH LCLR Funding bid'!#REF!,$B8,'201819 SH LCLR Funding bid'!#REF!,N$5)+SUMIFS('201819 SH LCLR Funding bid'!$G$12:$G$362,'201819 SH LCLR Funding bid'!$C$12:$C$362,"completed",'201819 SH LCLR Funding bid'!#REF!,$B8,'201819 SH LCLR Funding bid'!#REF!,N$5)),SUMIFS('201819 SH LCLR Funding bid'!$G$12:$G$362,'201819 SH LCLR Funding bid'!$C$12:$C$362,"completed",'201819 SH LCLR Funding bid'!#REF!,$B8,'201819 SH LCLR Funding bid'!#REF!,N$5))</f>
        <v>#REF!</v>
      </c>
      <c r="O8" s="43" t="e">
        <f>IF($D$4="Agreed",(SUMIFS('201819 SH LCLR Funding bid'!$G$12:$G$362,'201819 SH LCLR Funding bid'!$C$12:$C$362,"in construction (agreed)",'201819 SH LCLR Funding bid'!#REF!,$B8,'201819 SH LCLR Funding bid'!#REF!,O$5)+SUMIFS('201819 SH LCLR Funding bid'!$G$12:$G$362,'201819 SH LCLR Funding bid'!$C$12:$C$362,"in planning (agreed)",'201819 SH LCLR Funding bid'!#REF!,$B8,'201819 SH LCLR Funding bid'!#REF!,O$5)+SUMIFS('201819 SH LCLR Funding bid'!$G$12:$G$362,'201819 SH LCLR Funding bid'!$C$12:$C$362,"agreed with nzta",'201819 SH LCLR Funding bid'!#REF!,$B8,'201819 SH LCLR Funding bid'!#REF!,O$5)+SUMIFS('201819 SH LCLR Funding bid'!$G$12:$G$362,'201819 SH LCLR Funding bid'!$C$12:$C$362,"completed",'201819 SH LCLR Funding bid'!#REF!,$B8,'201819 SH LCLR Funding bid'!#REF!,O$5)),SUMIFS('201819 SH LCLR Funding bid'!$G$12:$G$362,'201819 SH LCLR Funding bid'!$C$12:$C$362,"completed",'201819 SH LCLR Funding bid'!#REF!,$B8,'201819 SH LCLR Funding bid'!#REF!,O$5))</f>
        <v>#REF!</v>
      </c>
      <c r="P8" s="43" t="e">
        <f>IF($D$4="Agreed",(SUMIFS('201819 SH LCLR Funding bid'!$G$12:$G$362,'201819 SH LCLR Funding bid'!$C$12:$C$362,"in construction (agreed)",'201819 SH LCLR Funding bid'!#REF!,$B8,'201819 SH LCLR Funding bid'!#REF!,P$5)+SUMIFS('201819 SH LCLR Funding bid'!$G$12:$G$362,'201819 SH LCLR Funding bid'!$C$12:$C$362,"in planning (agreed)",'201819 SH LCLR Funding bid'!#REF!,$B8,'201819 SH LCLR Funding bid'!#REF!,P$5)+SUMIFS('201819 SH LCLR Funding bid'!$G$12:$G$362,'201819 SH LCLR Funding bid'!$C$12:$C$362,"agreed with nzta",'201819 SH LCLR Funding bid'!#REF!,$B8,'201819 SH LCLR Funding bid'!#REF!,P$5)+SUMIFS('201819 SH LCLR Funding bid'!$G$12:$G$362,'201819 SH LCLR Funding bid'!$C$12:$C$362,"completed",'201819 SH LCLR Funding bid'!#REF!,$B8,'201819 SH LCLR Funding bid'!#REF!,P$5)),SUMIFS('201819 SH LCLR Funding bid'!$G$12:$G$362,'201819 SH LCLR Funding bid'!$C$12:$C$362,"completed",'201819 SH LCLR Funding bid'!#REF!,$B8,'201819 SH LCLR Funding bid'!#REF!,P$5))</f>
        <v>#REF!</v>
      </c>
      <c r="Q8" s="43" t="e">
        <f>IF($D$4="Agreed",(SUMIFS('201819 SH LCLR Funding bid'!$G$12:$G$362,'201819 SH LCLR Funding bid'!$C$12:$C$362,"in construction (agreed)",'201819 SH LCLR Funding bid'!#REF!,$B8,'201819 SH LCLR Funding bid'!#REF!,Q$5)+SUMIFS('201819 SH LCLR Funding bid'!$G$12:$G$362,'201819 SH LCLR Funding bid'!$C$12:$C$362,"in planning (agreed)",'201819 SH LCLR Funding bid'!#REF!,$B8,'201819 SH LCLR Funding bid'!#REF!,Q$5)+SUMIFS('201819 SH LCLR Funding bid'!$G$12:$G$362,'201819 SH LCLR Funding bid'!$C$12:$C$362,"agreed with nzta",'201819 SH LCLR Funding bid'!#REF!,$B8,'201819 SH LCLR Funding bid'!#REF!,Q$5)+SUMIFS('201819 SH LCLR Funding bid'!$G$12:$G$362,'201819 SH LCLR Funding bid'!$C$12:$C$362,"completed",'201819 SH LCLR Funding bid'!#REF!,$B8,'201819 SH LCLR Funding bid'!#REF!,Q$5)),SUMIFS('201819 SH LCLR Funding bid'!$G$12:$G$362,'201819 SH LCLR Funding bid'!$C$12:$C$362,"completed",'201819 SH LCLR Funding bid'!#REF!,$B8,'201819 SH LCLR Funding bid'!#REF!,Q$5))</f>
        <v>#REF!</v>
      </c>
      <c r="R8" s="43" t="e">
        <f>IF($D$4="Agreed",(SUMIFS('201819 SH LCLR Funding bid'!$G$12:$G$362,'201819 SH LCLR Funding bid'!$C$12:$C$362,"in construction (agreed)",'201819 SH LCLR Funding bid'!#REF!,$B8,'201819 SH LCLR Funding bid'!#REF!,R$5)+SUMIFS('201819 SH LCLR Funding bid'!$G$12:$G$362,'201819 SH LCLR Funding bid'!$C$12:$C$362,"in planning (agreed)",'201819 SH LCLR Funding bid'!#REF!,$B8,'201819 SH LCLR Funding bid'!#REF!,R$5)+SUMIFS('201819 SH LCLR Funding bid'!$G$12:$G$362,'201819 SH LCLR Funding bid'!$C$12:$C$362,"agreed with nzta",'201819 SH LCLR Funding bid'!#REF!,$B8,'201819 SH LCLR Funding bid'!#REF!,R$5)+SUMIFS('201819 SH LCLR Funding bid'!$G$12:$G$362,'201819 SH LCLR Funding bid'!$C$12:$C$362,"completed",'201819 SH LCLR Funding bid'!#REF!,$B8,'201819 SH LCLR Funding bid'!#REF!,R$5)),SUMIFS('201819 SH LCLR Funding bid'!$G$12:$G$362,'201819 SH LCLR Funding bid'!$C$12:$C$362,"completed",'201819 SH LCLR Funding bid'!#REF!,$B8,'201819 SH LCLR Funding bid'!#REF!,R$5))</f>
        <v>#REF!</v>
      </c>
      <c r="S8" s="43" t="e">
        <f>IF($D$4="Agreed",(SUMIFS('201819 SH LCLR Funding bid'!$G$12:$G$362,'201819 SH LCLR Funding bid'!$C$12:$C$362,"in construction (agreed)",'201819 SH LCLR Funding bid'!#REF!,$B8,'201819 SH LCLR Funding bid'!#REF!,S$5)+SUMIFS('201819 SH LCLR Funding bid'!$G$12:$G$362,'201819 SH LCLR Funding bid'!$C$12:$C$362,"in planning (agreed)",'201819 SH LCLR Funding bid'!#REF!,$B8,'201819 SH LCLR Funding bid'!#REF!,S$5)+SUMIFS('201819 SH LCLR Funding bid'!$G$12:$G$362,'201819 SH LCLR Funding bid'!$C$12:$C$362,"agreed with nzta",'201819 SH LCLR Funding bid'!#REF!,$B8,'201819 SH LCLR Funding bid'!#REF!,S$5)+SUMIFS('201819 SH LCLR Funding bid'!$G$12:$G$362,'201819 SH LCLR Funding bid'!$C$12:$C$362,"completed",'201819 SH LCLR Funding bid'!#REF!,$B8,'201819 SH LCLR Funding bid'!#REF!,S$5)),SUMIFS('201819 SH LCLR Funding bid'!$G$12:$G$362,'201819 SH LCLR Funding bid'!$C$12:$C$362,"completed",'201819 SH LCLR Funding bid'!#REF!,$B8,'201819 SH LCLR Funding bid'!#REF!,S$5))</f>
        <v>#REF!</v>
      </c>
      <c r="T8" s="43" t="e">
        <f>IF($D$4="Agreed",(SUMIFS('201819 SH LCLR Funding bid'!$G$12:$G$362,'201819 SH LCLR Funding bid'!$C$12:$C$362,"in construction (agreed)",'201819 SH LCLR Funding bid'!#REF!,$B8,'201819 SH LCLR Funding bid'!#REF!,T$5)+SUMIFS('201819 SH LCLR Funding bid'!$G$12:$G$362,'201819 SH LCLR Funding bid'!$C$12:$C$362,"in planning (agreed)",'201819 SH LCLR Funding bid'!#REF!,$B8,'201819 SH LCLR Funding bid'!#REF!,T$5)+SUMIFS('201819 SH LCLR Funding bid'!$G$12:$G$362,'201819 SH LCLR Funding bid'!$C$12:$C$362,"agreed with nzta",'201819 SH LCLR Funding bid'!#REF!,$B8,'201819 SH LCLR Funding bid'!#REF!,T$5)+SUMIFS('201819 SH LCLR Funding bid'!$G$12:$G$362,'201819 SH LCLR Funding bid'!$C$12:$C$362,"completed",'201819 SH LCLR Funding bid'!#REF!,$B8,'201819 SH LCLR Funding bid'!#REF!,T$5)),SUMIFS('201819 SH LCLR Funding bid'!$G$12:$G$362,'201819 SH LCLR Funding bid'!$C$12:$C$362,"completed",'201819 SH LCLR Funding bid'!#REF!,$B8,'201819 SH LCLR Funding bid'!#REF!,T$5))</f>
        <v>#REF!</v>
      </c>
      <c r="U8" s="13" t="e">
        <f>SUM(C8:T8)</f>
        <v>#REF!</v>
      </c>
      <c r="V8" s="22"/>
      <c r="W8" s="22"/>
      <c r="X8" s="22"/>
      <c r="Y8" s="22"/>
      <c r="Z8" s="22"/>
      <c r="AA8" s="22"/>
      <c r="AB8" s="22"/>
      <c r="AC8" s="22"/>
      <c r="AD8" s="22"/>
      <c r="AE8" s="22"/>
      <c r="AF8" s="22"/>
    </row>
    <row r="9" spans="1:32" ht="11.25" customHeight="1" x14ac:dyDescent="0.15">
      <c r="A9" s="20"/>
      <c r="B9" s="37" t="str">
        <f>Options!C5</f>
        <v>Clear zone improvements</v>
      </c>
      <c r="C9" s="43" t="e">
        <f>IF($D$4="Agreed",(SUMIFS('201819 SH LCLR Funding bid'!$G$12:$G$362,'201819 SH LCLR Funding bid'!$C$12:$C$362,"in construction (agreed)",'201819 SH LCLR Funding bid'!#REF!,$B9,'201819 SH LCLR Funding bid'!#REF!,C$5)+SUMIFS('201819 SH LCLR Funding bid'!$G$12:$G$362,'201819 SH LCLR Funding bid'!$C$12:$C$362,"in planning (agreed)",'201819 SH LCLR Funding bid'!#REF!,$B9,'201819 SH LCLR Funding bid'!#REF!,C$5)+SUMIFS('201819 SH LCLR Funding bid'!$G$12:$G$362,'201819 SH LCLR Funding bid'!$C$12:$C$362,"agreed with nzta",'201819 SH LCLR Funding bid'!#REF!,$B9,'201819 SH LCLR Funding bid'!#REF!,C$5)+SUMIFS('201819 SH LCLR Funding bid'!$G$12:$G$362,'201819 SH LCLR Funding bid'!$C$12:$C$362,"completed",'201819 SH LCLR Funding bid'!#REF!,$B9,'201819 SH LCLR Funding bid'!#REF!,C$5)),SUMIFS('201819 SH LCLR Funding bid'!$G$12:$G$362,'201819 SH LCLR Funding bid'!$C$12:$C$362,"completed",'201819 SH LCLR Funding bid'!#REF!,$B9,'201819 SH LCLR Funding bid'!#REF!,C$5))</f>
        <v>#REF!</v>
      </c>
      <c r="D9" s="43" t="e">
        <f>IF($D$4="Agreed",(SUMIFS('201819 SH LCLR Funding bid'!$G$12:$G$362,'201819 SH LCLR Funding bid'!$C$12:$C$362,"in construction (agreed)",'201819 SH LCLR Funding bid'!#REF!,$B9,'201819 SH LCLR Funding bid'!#REF!,D$5)+SUMIFS('201819 SH LCLR Funding bid'!$G$12:$G$362,'201819 SH LCLR Funding bid'!$C$12:$C$362,"in planning (agreed)",'201819 SH LCLR Funding bid'!#REF!,$B9,'201819 SH LCLR Funding bid'!#REF!,D$5)+SUMIFS('201819 SH LCLR Funding bid'!$G$12:$G$362,'201819 SH LCLR Funding bid'!$C$12:$C$362,"agreed with nzta",'201819 SH LCLR Funding bid'!#REF!,$B9,'201819 SH LCLR Funding bid'!#REF!,D$5)+SUMIFS('201819 SH LCLR Funding bid'!$G$12:$G$362,'201819 SH LCLR Funding bid'!$C$12:$C$362,"completed",'201819 SH LCLR Funding bid'!#REF!,$B9,'201819 SH LCLR Funding bid'!#REF!,D$5)),SUMIFS('201819 SH LCLR Funding bid'!$G$12:$G$362,'201819 SH LCLR Funding bid'!$C$12:$C$362,"completed",'201819 SH LCLR Funding bid'!#REF!,$B9,'201819 SH LCLR Funding bid'!#REF!,D$5))</f>
        <v>#REF!</v>
      </c>
      <c r="E9" s="43" t="e">
        <f>IF($D$4="Agreed",(SUMIFS('201819 SH LCLR Funding bid'!$G$12:$G$362,'201819 SH LCLR Funding bid'!$C$12:$C$362,"in construction (agreed)",'201819 SH LCLR Funding bid'!#REF!,$B9,'201819 SH LCLR Funding bid'!#REF!,E$5)+SUMIFS('201819 SH LCLR Funding bid'!$G$12:$G$362,'201819 SH LCLR Funding bid'!$C$12:$C$362,"in planning (agreed)",'201819 SH LCLR Funding bid'!#REF!,$B9,'201819 SH LCLR Funding bid'!#REF!,E$5)+SUMIFS('201819 SH LCLR Funding bid'!$G$12:$G$362,'201819 SH LCLR Funding bid'!$C$12:$C$362,"agreed with nzta",'201819 SH LCLR Funding bid'!#REF!,$B9,'201819 SH LCLR Funding bid'!#REF!,E$5)+SUMIFS('201819 SH LCLR Funding bid'!$G$12:$G$362,'201819 SH LCLR Funding bid'!$C$12:$C$362,"completed",'201819 SH LCLR Funding bid'!#REF!,$B9,'201819 SH LCLR Funding bid'!#REF!,E$5)),SUMIFS('201819 SH LCLR Funding bid'!$G$12:$G$362,'201819 SH LCLR Funding bid'!$C$12:$C$362,"completed",'201819 SH LCLR Funding bid'!#REF!,$B9,'201819 SH LCLR Funding bid'!#REF!,E$5))</f>
        <v>#REF!</v>
      </c>
      <c r="F9" s="43" t="e">
        <f>IF($D$4="Agreed",(SUMIFS('201819 SH LCLR Funding bid'!$G$12:$G$362,'201819 SH LCLR Funding bid'!$C$12:$C$362,"in construction (agreed)",'201819 SH LCLR Funding bid'!#REF!,$B9,'201819 SH LCLR Funding bid'!#REF!,F$5)+SUMIFS('201819 SH LCLR Funding bid'!$G$12:$G$362,'201819 SH LCLR Funding bid'!$C$12:$C$362,"in planning (agreed)",'201819 SH LCLR Funding bid'!#REF!,$B9,'201819 SH LCLR Funding bid'!#REF!,F$5)+SUMIFS('201819 SH LCLR Funding bid'!$G$12:$G$362,'201819 SH LCLR Funding bid'!$C$12:$C$362,"agreed with nzta",'201819 SH LCLR Funding bid'!#REF!,$B9,'201819 SH LCLR Funding bid'!#REF!,F$5)+SUMIFS('201819 SH LCLR Funding bid'!$G$12:$G$362,'201819 SH LCLR Funding bid'!$C$12:$C$362,"completed",'201819 SH LCLR Funding bid'!#REF!,$B9,'201819 SH LCLR Funding bid'!#REF!,F$5)),SUMIFS('201819 SH LCLR Funding bid'!$G$12:$G$362,'201819 SH LCLR Funding bid'!$C$12:$C$362,"completed",'201819 SH LCLR Funding bid'!#REF!,$B9,'201819 SH LCLR Funding bid'!#REF!,F$5))</f>
        <v>#REF!</v>
      </c>
      <c r="G9" s="43" t="e">
        <f>IF($D$4="Agreed",(SUMIFS('201819 SH LCLR Funding bid'!$G$12:$G$362,'201819 SH LCLR Funding bid'!$C$12:$C$362,"in construction (agreed)",'201819 SH LCLR Funding bid'!#REF!,$B9,'201819 SH LCLR Funding bid'!#REF!,G$5)+SUMIFS('201819 SH LCLR Funding bid'!$G$12:$G$362,'201819 SH LCLR Funding bid'!$C$12:$C$362,"in planning (agreed)",'201819 SH LCLR Funding bid'!#REF!,$B9,'201819 SH LCLR Funding bid'!#REF!,G$5)+SUMIFS('201819 SH LCLR Funding bid'!$G$12:$G$362,'201819 SH LCLR Funding bid'!$C$12:$C$362,"agreed with nzta",'201819 SH LCLR Funding bid'!#REF!,$B9,'201819 SH LCLR Funding bid'!#REF!,G$5)+SUMIFS('201819 SH LCLR Funding bid'!$G$12:$G$362,'201819 SH LCLR Funding bid'!$C$12:$C$362,"completed",'201819 SH LCLR Funding bid'!#REF!,$B9,'201819 SH LCLR Funding bid'!#REF!,G$5)),SUMIFS('201819 SH LCLR Funding bid'!$G$12:$G$362,'201819 SH LCLR Funding bid'!$C$12:$C$362,"completed",'201819 SH LCLR Funding bid'!#REF!,$B9,'201819 SH LCLR Funding bid'!#REF!,G$5))</f>
        <v>#REF!</v>
      </c>
      <c r="H9" s="43" t="e">
        <f>IF($D$4="Agreed",(SUMIFS('201819 SH LCLR Funding bid'!$G$12:$G$362,'201819 SH LCLR Funding bid'!$C$12:$C$362,"in construction (agreed)",'201819 SH LCLR Funding bid'!#REF!,$B9,'201819 SH LCLR Funding bid'!#REF!,H$5)+SUMIFS('201819 SH LCLR Funding bid'!$G$12:$G$362,'201819 SH LCLR Funding bid'!$C$12:$C$362,"in planning (agreed)",'201819 SH LCLR Funding bid'!#REF!,$B9,'201819 SH LCLR Funding bid'!#REF!,H$5)+SUMIFS('201819 SH LCLR Funding bid'!$G$12:$G$362,'201819 SH LCLR Funding bid'!$C$12:$C$362,"agreed with nzta",'201819 SH LCLR Funding bid'!#REF!,$B9,'201819 SH LCLR Funding bid'!#REF!,H$5)+SUMIFS('201819 SH LCLR Funding bid'!$G$12:$G$362,'201819 SH LCLR Funding bid'!$C$12:$C$362,"completed",'201819 SH LCLR Funding bid'!#REF!,$B9,'201819 SH LCLR Funding bid'!#REF!,H$5)),SUMIFS('201819 SH LCLR Funding bid'!$G$12:$G$362,'201819 SH LCLR Funding bid'!$C$12:$C$362,"completed",'201819 SH LCLR Funding bid'!#REF!,$B9,'201819 SH LCLR Funding bid'!#REF!,H$5))</f>
        <v>#REF!</v>
      </c>
      <c r="I9" s="43" t="e">
        <f>IF($D$4="Agreed",(SUMIFS('201819 SH LCLR Funding bid'!$G$12:$G$362,'201819 SH LCLR Funding bid'!$C$12:$C$362,"in construction (agreed)",'201819 SH LCLR Funding bid'!#REF!,$B9,'201819 SH LCLR Funding bid'!#REF!,I$5)+SUMIFS('201819 SH LCLR Funding bid'!$G$12:$G$362,'201819 SH LCLR Funding bid'!$C$12:$C$362,"in planning (agreed)",'201819 SH LCLR Funding bid'!#REF!,$B9,'201819 SH LCLR Funding bid'!#REF!,I$5)+SUMIFS('201819 SH LCLR Funding bid'!$G$12:$G$362,'201819 SH LCLR Funding bid'!$C$12:$C$362,"agreed with nzta",'201819 SH LCLR Funding bid'!#REF!,$B9,'201819 SH LCLR Funding bid'!#REF!,I$5)+SUMIFS('201819 SH LCLR Funding bid'!$G$12:$G$362,'201819 SH LCLR Funding bid'!$C$12:$C$362,"completed",'201819 SH LCLR Funding bid'!#REF!,$B9,'201819 SH LCLR Funding bid'!#REF!,I$5)),SUMIFS('201819 SH LCLR Funding bid'!$G$12:$G$362,'201819 SH LCLR Funding bid'!$C$12:$C$362,"completed",'201819 SH LCLR Funding bid'!#REF!,$B9,'201819 SH LCLR Funding bid'!#REF!,I$5))</f>
        <v>#REF!</v>
      </c>
      <c r="J9" s="43" t="e">
        <f>IF($D$4="Agreed",(SUMIFS('201819 SH LCLR Funding bid'!$G$12:$G$362,'201819 SH LCLR Funding bid'!$C$12:$C$362,"in construction (agreed)",'201819 SH LCLR Funding bid'!#REF!,$B9,'201819 SH LCLR Funding bid'!#REF!,J$5)+SUMIFS('201819 SH LCLR Funding bid'!$G$12:$G$362,'201819 SH LCLR Funding bid'!$C$12:$C$362,"in planning (agreed)",'201819 SH LCLR Funding bid'!#REF!,$B9,'201819 SH LCLR Funding bid'!#REF!,J$5)+SUMIFS('201819 SH LCLR Funding bid'!$G$12:$G$362,'201819 SH LCLR Funding bid'!$C$12:$C$362,"agreed with nzta",'201819 SH LCLR Funding bid'!#REF!,$B9,'201819 SH LCLR Funding bid'!#REF!,J$5)+SUMIFS('201819 SH LCLR Funding bid'!$G$12:$G$362,'201819 SH LCLR Funding bid'!$C$12:$C$362,"completed",'201819 SH LCLR Funding bid'!#REF!,$B9,'201819 SH LCLR Funding bid'!#REF!,J$5)),SUMIFS('201819 SH LCLR Funding bid'!$G$12:$G$362,'201819 SH LCLR Funding bid'!$C$12:$C$362,"completed",'201819 SH LCLR Funding bid'!#REF!,$B9,'201819 SH LCLR Funding bid'!#REF!,J$5))</f>
        <v>#REF!</v>
      </c>
      <c r="K9" s="43" t="e">
        <f>IF($D$4="Agreed",(SUMIFS('201819 SH LCLR Funding bid'!$G$12:$G$362,'201819 SH LCLR Funding bid'!$C$12:$C$362,"in construction (agreed)",'201819 SH LCLR Funding bid'!#REF!,$B9,'201819 SH LCLR Funding bid'!#REF!,K$5)+SUMIFS('201819 SH LCLR Funding bid'!$G$12:$G$362,'201819 SH LCLR Funding bid'!$C$12:$C$362,"in planning (agreed)",'201819 SH LCLR Funding bid'!#REF!,$B9,'201819 SH LCLR Funding bid'!#REF!,K$5)+SUMIFS('201819 SH LCLR Funding bid'!$G$12:$G$362,'201819 SH LCLR Funding bid'!$C$12:$C$362,"agreed with nzta",'201819 SH LCLR Funding bid'!#REF!,$B9,'201819 SH LCLR Funding bid'!#REF!,K$5)+SUMIFS('201819 SH LCLR Funding bid'!$G$12:$G$362,'201819 SH LCLR Funding bid'!$C$12:$C$362,"completed",'201819 SH LCLR Funding bid'!#REF!,$B9,'201819 SH LCLR Funding bid'!#REF!,K$5)),SUMIFS('201819 SH LCLR Funding bid'!$G$12:$G$362,'201819 SH LCLR Funding bid'!$C$12:$C$362,"completed",'201819 SH LCLR Funding bid'!#REF!,$B9,'201819 SH LCLR Funding bid'!#REF!,K$5))</f>
        <v>#REF!</v>
      </c>
      <c r="L9" s="43" t="e">
        <f>IF($D$4="Agreed",(SUMIFS('201819 SH LCLR Funding bid'!$G$12:$G$362,'201819 SH LCLR Funding bid'!$C$12:$C$362,"in construction (agreed)",'201819 SH LCLR Funding bid'!#REF!,$B9,'201819 SH LCLR Funding bid'!#REF!,L$5)+SUMIFS('201819 SH LCLR Funding bid'!$G$12:$G$362,'201819 SH LCLR Funding bid'!$C$12:$C$362,"in planning (agreed)",'201819 SH LCLR Funding bid'!#REF!,$B9,'201819 SH LCLR Funding bid'!#REF!,L$5)+SUMIFS('201819 SH LCLR Funding bid'!$G$12:$G$362,'201819 SH LCLR Funding bid'!$C$12:$C$362,"agreed with nzta",'201819 SH LCLR Funding bid'!#REF!,$B9,'201819 SH LCLR Funding bid'!#REF!,L$5)+SUMIFS('201819 SH LCLR Funding bid'!$G$12:$G$362,'201819 SH LCLR Funding bid'!$C$12:$C$362,"completed",'201819 SH LCLR Funding bid'!#REF!,$B9,'201819 SH LCLR Funding bid'!#REF!,L$5)),SUMIFS('201819 SH LCLR Funding bid'!$G$12:$G$362,'201819 SH LCLR Funding bid'!$C$12:$C$362,"completed",'201819 SH LCLR Funding bid'!#REF!,$B9,'201819 SH LCLR Funding bid'!#REF!,L$5))</f>
        <v>#REF!</v>
      </c>
      <c r="M9" s="43" t="e">
        <f>IF($D$4="Agreed",(SUMIFS('201819 SH LCLR Funding bid'!$G$12:$G$362,'201819 SH LCLR Funding bid'!$C$12:$C$362,"in construction (agreed)",'201819 SH LCLR Funding bid'!#REF!,$B9,'201819 SH LCLR Funding bid'!#REF!,M$5)+SUMIFS('201819 SH LCLR Funding bid'!$G$12:$G$362,'201819 SH LCLR Funding bid'!$C$12:$C$362,"in planning (agreed)",'201819 SH LCLR Funding bid'!#REF!,$B9,'201819 SH LCLR Funding bid'!#REF!,M$5)+SUMIFS('201819 SH LCLR Funding bid'!$G$12:$G$362,'201819 SH LCLR Funding bid'!$C$12:$C$362,"agreed with nzta",'201819 SH LCLR Funding bid'!#REF!,$B9,'201819 SH LCLR Funding bid'!#REF!,M$5)+SUMIFS('201819 SH LCLR Funding bid'!$G$12:$G$362,'201819 SH LCLR Funding bid'!$C$12:$C$362,"completed",'201819 SH LCLR Funding bid'!#REF!,$B9,'201819 SH LCLR Funding bid'!#REF!,M$5)),SUMIFS('201819 SH LCLR Funding bid'!$G$12:$G$362,'201819 SH LCLR Funding bid'!$C$12:$C$362,"completed",'201819 SH LCLR Funding bid'!#REF!,$B9,'201819 SH LCLR Funding bid'!#REF!,M$5))</f>
        <v>#REF!</v>
      </c>
      <c r="N9" s="43" t="e">
        <f>IF($D$4="Agreed",(SUMIFS('201819 SH LCLR Funding bid'!$G$12:$G$362,'201819 SH LCLR Funding bid'!$C$12:$C$362,"in construction (agreed)",'201819 SH LCLR Funding bid'!#REF!,$B9,'201819 SH LCLR Funding bid'!#REF!,N$5)+SUMIFS('201819 SH LCLR Funding bid'!$G$12:$G$362,'201819 SH LCLR Funding bid'!$C$12:$C$362,"in planning (agreed)",'201819 SH LCLR Funding bid'!#REF!,$B9,'201819 SH LCLR Funding bid'!#REF!,N$5)+SUMIFS('201819 SH LCLR Funding bid'!$G$12:$G$362,'201819 SH LCLR Funding bid'!$C$12:$C$362,"agreed with nzta",'201819 SH LCLR Funding bid'!#REF!,$B9,'201819 SH LCLR Funding bid'!#REF!,N$5)+SUMIFS('201819 SH LCLR Funding bid'!$G$12:$G$362,'201819 SH LCLR Funding bid'!$C$12:$C$362,"completed",'201819 SH LCLR Funding bid'!#REF!,$B9,'201819 SH LCLR Funding bid'!#REF!,N$5)),SUMIFS('201819 SH LCLR Funding bid'!$G$12:$G$362,'201819 SH LCLR Funding bid'!$C$12:$C$362,"completed",'201819 SH LCLR Funding bid'!#REF!,$B9,'201819 SH LCLR Funding bid'!#REF!,N$5))</f>
        <v>#REF!</v>
      </c>
      <c r="O9" s="43" t="e">
        <f>IF($D$4="Agreed",(SUMIFS('201819 SH LCLR Funding bid'!$G$12:$G$362,'201819 SH LCLR Funding bid'!$C$12:$C$362,"in construction (agreed)",'201819 SH LCLR Funding bid'!#REF!,$B9,'201819 SH LCLR Funding bid'!#REF!,O$5)+SUMIFS('201819 SH LCLR Funding bid'!$G$12:$G$362,'201819 SH LCLR Funding bid'!$C$12:$C$362,"in planning (agreed)",'201819 SH LCLR Funding bid'!#REF!,$B9,'201819 SH LCLR Funding bid'!#REF!,O$5)+SUMIFS('201819 SH LCLR Funding bid'!$G$12:$G$362,'201819 SH LCLR Funding bid'!$C$12:$C$362,"agreed with nzta",'201819 SH LCLR Funding bid'!#REF!,$B9,'201819 SH LCLR Funding bid'!#REF!,O$5)+SUMIFS('201819 SH LCLR Funding bid'!$G$12:$G$362,'201819 SH LCLR Funding bid'!$C$12:$C$362,"completed",'201819 SH LCLR Funding bid'!#REF!,$B9,'201819 SH LCLR Funding bid'!#REF!,O$5)),SUMIFS('201819 SH LCLR Funding bid'!$G$12:$G$362,'201819 SH LCLR Funding bid'!$C$12:$C$362,"completed",'201819 SH LCLR Funding bid'!#REF!,$B9,'201819 SH LCLR Funding bid'!#REF!,O$5))</f>
        <v>#REF!</v>
      </c>
      <c r="P9" s="43" t="e">
        <f>IF($D$4="Agreed",(SUMIFS('201819 SH LCLR Funding bid'!$G$12:$G$362,'201819 SH LCLR Funding bid'!$C$12:$C$362,"in construction (agreed)",'201819 SH LCLR Funding bid'!#REF!,$B9,'201819 SH LCLR Funding bid'!#REF!,P$5)+SUMIFS('201819 SH LCLR Funding bid'!$G$12:$G$362,'201819 SH LCLR Funding bid'!$C$12:$C$362,"in planning (agreed)",'201819 SH LCLR Funding bid'!#REF!,$B9,'201819 SH LCLR Funding bid'!#REF!,P$5)+SUMIFS('201819 SH LCLR Funding bid'!$G$12:$G$362,'201819 SH LCLR Funding bid'!$C$12:$C$362,"agreed with nzta",'201819 SH LCLR Funding bid'!#REF!,$B9,'201819 SH LCLR Funding bid'!#REF!,P$5)+SUMIFS('201819 SH LCLR Funding bid'!$G$12:$G$362,'201819 SH LCLR Funding bid'!$C$12:$C$362,"completed",'201819 SH LCLR Funding bid'!#REF!,$B9,'201819 SH LCLR Funding bid'!#REF!,P$5)),SUMIFS('201819 SH LCLR Funding bid'!$G$12:$G$362,'201819 SH LCLR Funding bid'!$C$12:$C$362,"completed",'201819 SH LCLR Funding bid'!#REF!,$B9,'201819 SH LCLR Funding bid'!#REF!,P$5))</f>
        <v>#REF!</v>
      </c>
      <c r="Q9" s="43" t="e">
        <f>IF($D$4="Agreed",(SUMIFS('201819 SH LCLR Funding bid'!$G$12:$G$362,'201819 SH LCLR Funding bid'!$C$12:$C$362,"in construction (agreed)",'201819 SH LCLR Funding bid'!#REF!,$B9,'201819 SH LCLR Funding bid'!#REF!,Q$5)+SUMIFS('201819 SH LCLR Funding bid'!$G$12:$G$362,'201819 SH LCLR Funding bid'!$C$12:$C$362,"in planning (agreed)",'201819 SH LCLR Funding bid'!#REF!,$B9,'201819 SH LCLR Funding bid'!#REF!,Q$5)+SUMIFS('201819 SH LCLR Funding bid'!$G$12:$G$362,'201819 SH LCLR Funding bid'!$C$12:$C$362,"agreed with nzta",'201819 SH LCLR Funding bid'!#REF!,$B9,'201819 SH LCLR Funding bid'!#REF!,Q$5)+SUMIFS('201819 SH LCLR Funding bid'!$G$12:$G$362,'201819 SH LCLR Funding bid'!$C$12:$C$362,"completed",'201819 SH LCLR Funding bid'!#REF!,$B9,'201819 SH LCLR Funding bid'!#REF!,Q$5)),SUMIFS('201819 SH LCLR Funding bid'!$G$12:$G$362,'201819 SH LCLR Funding bid'!$C$12:$C$362,"completed",'201819 SH LCLR Funding bid'!#REF!,$B9,'201819 SH LCLR Funding bid'!#REF!,Q$5))</f>
        <v>#REF!</v>
      </c>
      <c r="R9" s="43" t="e">
        <f>IF($D$4="Agreed",(SUMIFS('201819 SH LCLR Funding bid'!$G$12:$G$362,'201819 SH LCLR Funding bid'!$C$12:$C$362,"in construction (agreed)",'201819 SH LCLR Funding bid'!#REF!,$B9,'201819 SH LCLR Funding bid'!#REF!,R$5)+SUMIFS('201819 SH LCLR Funding bid'!$G$12:$G$362,'201819 SH LCLR Funding bid'!$C$12:$C$362,"in planning (agreed)",'201819 SH LCLR Funding bid'!#REF!,$B9,'201819 SH LCLR Funding bid'!#REF!,R$5)+SUMIFS('201819 SH LCLR Funding bid'!$G$12:$G$362,'201819 SH LCLR Funding bid'!$C$12:$C$362,"agreed with nzta",'201819 SH LCLR Funding bid'!#REF!,$B9,'201819 SH LCLR Funding bid'!#REF!,R$5)+SUMIFS('201819 SH LCLR Funding bid'!$G$12:$G$362,'201819 SH LCLR Funding bid'!$C$12:$C$362,"completed",'201819 SH LCLR Funding bid'!#REF!,$B9,'201819 SH LCLR Funding bid'!#REF!,R$5)),SUMIFS('201819 SH LCLR Funding bid'!$G$12:$G$362,'201819 SH LCLR Funding bid'!$C$12:$C$362,"completed",'201819 SH LCLR Funding bid'!#REF!,$B9,'201819 SH LCLR Funding bid'!#REF!,R$5))</f>
        <v>#REF!</v>
      </c>
      <c r="S9" s="43" t="e">
        <f>IF($D$4="Agreed",(SUMIFS('201819 SH LCLR Funding bid'!$G$12:$G$362,'201819 SH LCLR Funding bid'!$C$12:$C$362,"in construction (agreed)",'201819 SH LCLR Funding bid'!#REF!,$B9,'201819 SH LCLR Funding bid'!#REF!,S$5)+SUMIFS('201819 SH LCLR Funding bid'!$G$12:$G$362,'201819 SH LCLR Funding bid'!$C$12:$C$362,"in planning (agreed)",'201819 SH LCLR Funding bid'!#REF!,$B9,'201819 SH LCLR Funding bid'!#REF!,S$5)+SUMIFS('201819 SH LCLR Funding bid'!$G$12:$G$362,'201819 SH LCLR Funding bid'!$C$12:$C$362,"agreed with nzta",'201819 SH LCLR Funding bid'!#REF!,$B9,'201819 SH LCLR Funding bid'!#REF!,S$5)+SUMIFS('201819 SH LCLR Funding bid'!$G$12:$G$362,'201819 SH LCLR Funding bid'!$C$12:$C$362,"completed",'201819 SH LCLR Funding bid'!#REF!,$B9,'201819 SH LCLR Funding bid'!#REF!,S$5)),SUMIFS('201819 SH LCLR Funding bid'!$G$12:$G$362,'201819 SH LCLR Funding bid'!$C$12:$C$362,"completed",'201819 SH LCLR Funding bid'!#REF!,$B9,'201819 SH LCLR Funding bid'!#REF!,S$5))</f>
        <v>#REF!</v>
      </c>
      <c r="T9" s="43" t="e">
        <f>IF($D$4="Agreed",(SUMIFS('201819 SH LCLR Funding bid'!$G$12:$G$362,'201819 SH LCLR Funding bid'!$C$12:$C$362,"in construction (agreed)",'201819 SH LCLR Funding bid'!#REF!,$B9,'201819 SH LCLR Funding bid'!#REF!,T$5)+SUMIFS('201819 SH LCLR Funding bid'!$G$12:$G$362,'201819 SH LCLR Funding bid'!$C$12:$C$362,"in planning (agreed)",'201819 SH LCLR Funding bid'!#REF!,$B9,'201819 SH LCLR Funding bid'!#REF!,T$5)+SUMIFS('201819 SH LCLR Funding bid'!$G$12:$G$362,'201819 SH LCLR Funding bid'!$C$12:$C$362,"agreed with nzta",'201819 SH LCLR Funding bid'!#REF!,$B9,'201819 SH LCLR Funding bid'!#REF!,T$5)+SUMIFS('201819 SH LCLR Funding bid'!$G$12:$G$362,'201819 SH LCLR Funding bid'!$C$12:$C$362,"completed",'201819 SH LCLR Funding bid'!#REF!,$B9,'201819 SH LCLR Funding bid'!#REF!,T$5)),SUMIFS('201819 SH LCLR Funding bid'!$G$12:$G$362,'201819 SH LCLR Funding bid'!$C$12:$C$362,"completed",'201819 SH LCLR Funding bid'!#REF!,$B9,'201819 SH LCLR Funding bid'!#REF!,T$5))</f>
        <v>#REF!</v>
      </c>
      <c r="U9" s="13" t="e">
        <f t="shared" ref="U9:U19" si="0">SUM(C9:T9)</f>
        <v>#REF!</v>
      </c>
      <c r="V9" s="22"/>
      <c r="W9" s="22"/>
      <c r="X9" s="22"/>
      <c r="Y9" s="22"/>
      <c r="Z9" s="22"/>
      <c r="AA9" s="22"/>
      <c r="AB9" s="22"/>
      <c r="AC9" s="22"/>
      <c r="AD9" s="22"/>
      <c r="AE9" s="22"/>
      <c r="AF9" s="22"/>
    </row>
    <row r="10" spans="1:32" ht="11.25" customHeight="1" x14ac:dyDescent="0.15">
      <c r="A10" s="20"/>
      <c r="B10" s="37" t="str">
        <f>Options!C6</f>
        <v>Guardrail improvements</v>
      </c>
      <c r="C10" s="43" t="e">
        <f>IF($D$4="Agreed",(SUMIFS('201819 SH LCLR Funding bid'!$G$12:$G$362,'201819 SH LCLR Funding bid'!$C$12:$C$362,"in construction (agreed)",'201819 SH LCLR Funding bid'!#REF!,$B10,'201819 SH LCLR Funding bid'!#REF!,C$5)+SUMIFS('201819 SH LCLR Funding bid'!$G$12:$G$362,'201819 SH LCLR Funding bid'!$C$12:$C$362,"in planning (agreed)",'201819 SH LCLR Funding bid'!#REF!,$B10,'201819 SH LCLR Funding bid'!#REF!,C$5)+SUMIFS('201819 SH LCLR Funding bid'!$G$12:$G$362,'201819 SH LCLR Funding bid'!$C$12:$C$362,"agreed with nzta",'201819 SH LCLR Funding bid'!#REF!,$B10,'201819 SH LCLR Funding bid'!#REF!,C$5)+SUMIFS('201819 SH LCLR Funding bid'!$G$12:$G$362,'201819 SH LCLR Funding bid'!$C$12:$C$362,"completed",'201819 SH LCLR Funding bid'!#REF!,$B10,'201819 SH LCLR Funding bid'!#REF!,C$5)),SUMIFS('201819 SH LCLR Funding bid'!$G$12:$G$362,'201819 SH LCLR Funding bid'!$C$12:$C$362,"completed",'201819 SH LCLR Funding bid'!#REF!,$B10,'201819 SH LCLR Funding bid'!#REF!,C$5))</f>
        <v>#REF!</v>
      </c>
      <c r="D10" s="43" t="e">
        <f>IF($D$4="Agreed",(SUMIFS('201819 SH LCLR Funding bid'!$G$12:$G$362,'201819 SH LCLR Funding bid'!$C$12:$C$362,"in construction (agreed)",'201819 SH LCLR Funding bid'!#REF!,$B10,'201819 SH LCLR Funding bid'!#REF!,D$5)+SUMIFS('201819 SH LCLR Funding bid'!$G$12:$G$362,'201819 SH LCLR Funding bid'!$C$12:$C$362,"in planning (agreed)",'201819 SH LCLR Funding bid'!#REF!,$B10,'201819 SH LCLR Funding bid'!#REF!,D$5)+SUMIFS('201819 SH LCLR Funding bid'!$G$12:$G$362,'201819 SH LCLR Funding bid'!$C$12:$C$362,"agreed with nzta",'201819 SH LCLR Funding bid'!#REF!,$B10,'201819 SH LCLR Funding bid'!#REF!,D$5)+SUMIFS('201819 SH LCLR Funding bid'!$G$12:$G$362,'201819 SH LCLR Funding bid'!$C$12:$C$362,"completed",'201819 SH LCLR Funding bid'!#REF!,$B10,'201819 SH LCLR Funding bid'!#REF!,D$5)),SUMIFS('201819 SH LCLR Funding bid'!$G$12:$G$362,'201819 SH LCLR Funding bid'!$C$12:$C$362,"completed",'201819 SH LCLR Funding bid'!#REF!,$B10,'201819 SH LCLR Funding bid'!#REF!,D$5))</f>
        <v>#REF!</v>
      </c>
      <c r="E10" s="43" t="e">
        <f>IF($D$4="Agreed",(SUMIFS('201819 SH LCLR Funding bid'!$G$12:$G$362,'201819 SH LCLR Funding bid'!$C$12:$C$362,"in construction (agreed)",'201819 SH LCLR Funding bid'!#REF!,$B10,'201819 SH LCLR Funding bid'!#REF!,E$5)+SUMIFS('201819 SH LCLR Funding bid'!$G$12:$G$362,'201819 SH LCLR Funding bid'!$C$12:$C$362,"in planning (agreed)",'201819 SH LCLR Funding bid'!#REF!,$B10,'201819 SH LCLR Funding bid'!#REF!,E$5)+SUMIFS('201819 SH LCLR Funding bid'!$G$12:$G$362,'201819 SH LCLR Funding bid'!$C$12:$C$362,"agreed with nzta",'201819 SH LCLR Funding bid'!#REF!,$B10,'201819 SH LCLR Funding bid'!#REF!,E$5)+SUMIFS('201819 SH LCLR Funding bid'!$G$12:$G$362,'201819 SH LCLR Funding bid'!$C$12:$C$362,"completed",'201819 SH LCLR Funding bid'!#REF!,$B10,'201819 SH LCLR Funding bid'!#REF!,E$5)),SUMIFS('201819 SH LCLR Funding bid'!$G$12:$G$362,'201819 SH LCLR Funding bid'!$C$12:$C$362,"completed",'201819 SH LCLR Funding bid'!#REF!,$B10,'201819 SH LCLR Funding bid'!#REF!,E$5))</f>
        <v>#REF!</v>
      </c>
      <c r="F10" s="43" t="e">
        <f>IF($D$4="Agreed",(SUMIFS('201819 SH LCLR Funding bid'!$G$12:$G$362,'201819 SH LCLR Funding bid'!$C$12:$C$362,"in construction (agreed)",'201819 SH LCLR Funding bid'!#REF!,$B10,'201819 SH LCLR Funding bid'!#REF!,F$5)+SUMIFS('201819 SH LCLR Funding bid'!$G$12:$G$362,'201819 SH LCLR Funding bid'!$C$12:$C$362,"in planning (agreed)",'201819 SH LCLR Funding bid'!#REF!,$B10,'201819 SH LCLR Funding bid'!#REF!,F$5)+SUMIFS('201819 SH LCLR Funding bid'!$G$12:$G$362,'201819 SH LCLR Funding bid'!$C$12:$C$362,"agreed with nzta",'201819 SH LCLR Funding bid'!#REF!,$B10,'201819 SH LCLR Funding bid'!#REF!,F$5)+SUMIFS('201819 SH LCLR Funding bid'!$G$12:$G$362,'201819 SH LCLR Funding bid'!$C$12:$C$362,"completed",'201819 SH LCLR Funding bid'!#REF!,$B10,'201819 SH LCLR Funding bid'!#REF!,F$5)),SUMIFS('201819 SH LCLR Funding bid'!$G$12:$G$362,'201819 SH LCLR Funding bid'!$C$12:$C$362,"completed",'201819 SH LCLR Funding bid'!#REF!,$B10,'201819 SH LCLR Funding bid'!#REF!,F$5))</f>
        <v>#REF!</v>
      </c>
      <c r="G10" s="43" t="e">
        <f>IF($D$4="Agreed",(SUMIFS('201819 SH LCLR Funding bid'!$G$12:$G$362,'201819 SH LCLR Funding bid'!$C$12:$C$362,"in construction (agreed)",'201819 SH LCLR Funding bid'!#REF!,$B10,'201819 SH LCLR Funding bid'!#REF!,G$5)+SUMIFS('201819 SH LCLR Funding bid'!$G$12:$G$362,'201819 SH LCLR Funding bid'!$C$12:$C$362,"in planning (agreed)",'201819 SH LCLR Funding bid'!#REF!,$B10,'201819 SH LCLR Funding bid'!#REF!,G$5)+SUMIFS('201819 SH LCLR Funding bid'!$G$12:$G$362,'201819 SH LCLR Funding bid'!$C$12:$C$362,"agreed with nzta",'201819 SH LCLR Funding bid'!#REF!,$B10,'201819 SH LCLR Funding bid'!#REF!,G$5)+SUMIFS('201819 SH LCLR Funding bid'!$G$12:$G$362,'201819 SH LCLR Funding bid'!$C$12:$C$362,"completed",'201819 SH LCLR Funding bid'!#REF!,$B10,'201819 SH LCLR Funding bid'!#REF!,G$5)),SUMIFS('201819 SH LCLR Funding bid'!$G$12:$G$362,'201819 SH LCLR Funding bid'!$C$12:$C$362,"completed",'201819 SH LCLR Funding bid'!#REF!,$B10,'201819 SH LCLR Funding bid'!#REF!,G$5))</f>
        <v>#REF!</v>
      </c>
      <c r="H10" s="43" t="e">
        <f>IF($D$4="Agreed",(SUMIFS('201819 SH LCLR Funding bid'!$G$12:$G$362,'201819 SH LCLR Funding bid'!$C$12:$C$362,"in construction (agreed)",'201819 SH LCLR Funding bid'!#REF!,$B10,'201819 SH LCLR Funding bid'!#REF!,H$5)+SUMIFS('201819 SH LCLR Funding bid'!$G$12:$G$362,'201819 SH LCLR Funding bid'!$C$12:$C$362,"in planning (agreed)",'201819 SH LCLR Funding bid'!#REF!,$B10,'201819 SH LCLR Funding bid'!#REF!,H$5)+SUMIFS('201819 SH LCLR Funding bid'!$G$12:$G$362,'201819 SH LCLR Funding bid'!$C$12:$C$362,"agreed with nzta",'201819 SH LCLR Funding bid'!#REF!,$B10,'201819 SH LCLR Funding bid'!#REF!,H$5)+SUMIFS('201819 SH LCLR Funding bid'!$G$12:$G$362,'201819 SH LCLR Funding bid'!$C$12:$C$362,"completed",'201819 SH LCLR Funding bid'!#REF!,$B10,'201819 SH LCLR Funding bid'!#REF!,H$5)),SUMIFS('201819 SH LCLR Funding bid'!$G$12:$G$362,'201819 SH LCLR Funding bid'!$C$12:$C$362,"completed",'201819 SH LCLR Funding bid'!#REF!,$B10,'201819 SH LCLR Funding bid'!#REF!,H$5))</f>
        <v>#REF!</v>
      </c>
      <c r="I10" s="43" t="e">
        <f>IF($D$4="Agreed",(SUMIFS('201819 SH LCLR Funding bid'!$G$12:$G$362,'201819 SH LCLR Funding bid'!$C$12:$C$362,"in construction (agreed)",'201819 SH LCLR Funding bid'!#REF!,$B10,'201819 SH LCLR Funding bid'!#REF!,I$5)+SUMIFS('201819 SH LCLR Funding bid'!$G$12:$G$362,'201819 SH LCLR Funding bid'!$C$12:$C$362,"in planning (agreed)",'201819 SH LCLR Funding bid'!#REF!,$B10,'201819 SH LCLR Funding bid'!#REF!,I$5)+SUMIFS('201819 SH LCLR Funding bid'!$G$12:$G$362,'201819 SH LCLR Funding bid'!$C$12:$C$362,"agreed with nzta",'201819 SH LCLR Funding bid'!#REF!,$B10,'201819 SH LCLR Funding bid'!#REF!,I$5)+SUMIFS('201819 SH LCLR Funding bid'!$G$12:$G$362,'201819 SH LCLR Funding bid'!$C$12:$C$362,"completed",'201819 SH LCLR Funding bid'!#REF!,$B10,'201819 SH LCLR Funding bid'!#REF!,I$5)),SUMIFS('201819 SH LCLR Funding bid'!$G$12:$G$362,'201819 SH LCLR Funding bid'!$C$12:$C$362,"completed",'201819 SH LCLR Funding bid'!#REF!,$B10,'201819 SH LCLR Funding bid'!#REF!,I$5))</f>
        <v>#REF!</v>
      </c>
      <c r="J10" s="43" t="e">
        <f>IF($D$4="Agreed",(SUMIFS('201819 SH LCLR Funding bid'!$G$12:$G$362,'201819 SH LCLR Funding bid'!$C$12:$C$362,"in construction (agreed)",'201819 SH LCLR Funding bid'!#REF!,$B10,'201819 SH LCLR Funding bid'!#REF!,J$5)+SUMIFS('201819 SH LCLR Funding bid'!$G$12:$G$362,'201819 SH LCLR Funding bid'!$C$12:$C$362,"in planning (agreed)",'201819 SH LCLR Funding bid'!#REF!,$B10,'201819 SH LCLR Funding bid'!#REF!,J$5)+SUMIFS('201819 SH LCLR Funding bid'!$G$12:$G$362,'201819 SH LCLR Funding bid'!$C$12:$C$362,"agreed with nzta",'201819 SH LCLR Funding bid'!#REF!,$B10,'201819 SH LCLR Funding bid'!#REF!,J$5)+SUMIFS('201819 SH LCLR Funding bid'!$G$12:$G$362,'201819 SH LCLR Funding bid'!$C$12:$C$362,"completed",'201819 SH LCLR Funding bid'!#REF!,$B10,'201819 SH LCLR Funding bid'!#REF!,J$5)),SUMIFS('201819 SH LCLR Funding bid'!$G$12:$G$362,'201819 SH LCLR Funding bid'!$C$12:$C$362,"completed",'201819 SH LCLR Funding bid'!#REF!,$B10,'201819 SH LCLR Funding bid'!#REF!,J$5))</f>
        <v>#REF!</v>
      </c>
      <c r="K10" s="43" t="e">
        <f>IF($D$4="Agreed",(SUMIFS('201819 SH LCLR Funding bid'!$G$12:$G$362,'201819 SH LCLR Funding bid'!$C$12:$C$362,"in construction (agreed)",'201819 SH LCLR Funding bid'!#REF!,$B10,'201819 SH LCLR Funding bid'!#REF!,K$5)+SUMIFS('201819 SH LCLR Funding bid'!$G$12:$G$362,'201819 SH LCLR Funding bid'!$C$12:$C$362,"in planning (agreed)",'201819 SH LCLR Funding bid'!#REF!,$B10,'201819 SH LCLR Funding bid'!#REF!,K$5)+SUMIFS('201819 SH LCLR Funding bid'!$G$12:$G$362,'201819 SH LCLR Funding bid'!$C$12:$C$362,"agreed with nzta",'201819 SH LCLR Funding bid'!#REF!,$B10,'201819 SH LCLR Funding bid'!#REF!,K$5)+SUMIFS('201819 SH LCLR Funding bid'!$G$12:$G$362,'201819 SH LCLR Funding bid'!$C$12:$C$362,"completed",'201819 SH LCLR Funding bid'!#REF!,$B10,'201819 SH LCLR Funding bid'!#REF!,K$5)),SUMIFS('201819 SH LCLR Funding bid'!$G$12:$G$362,'201819 SH LCLR Funding bid'!$C$12:$C$362,"completed",'201819 SH LCLR Funding bid'!#REF!,$B10,'201819 SH LCLR Funding bid'!#REF!,K$5))</f>
        <v>#REF!</v>
      </c>
      <c r="L10" s="43" t="e">
        <f>IF($D$4="Agreed",(SUMIFS('201819 SH LCLR Funding bid'!$G$12:$G$362,'201819 SH LCLR Funding bid'!$C$12:$C$362,"in construction (agreed)",'201819 SH LCLR Funding bid'!#REF!,$B10,'201819 SH LCLR Funding bid'!#REF!,L$5)+SUMIFS('201819 SH LCLR Funding bid'!$G$12:$G$362,'201819 SH LCLR Funding bid'!$C$12:$C$362,"in planning (agreed)",'201819 SH LCLR Funding bid'!#REF!,$B10,'201819 SH LCLR Funding bid'!#REF!,L$5)+SUMIFS('201819 SH LCLR Funding bid'!$G$12:$G$362,'201819 SH LCLR Funding bid'!$C$12:$C$362,"agreed with nzta",'201819 SH LCLR Funding bid'!#REF!,$B10,'201819 SH LCLR Funding bid'!#REF!,L$5)+SUMIFS('201819 SH LCLR Funding bid'!$G$12:$G$362,'201819 SH LCLR Funding bid'!$C$12:$C$362,"completed",'201819 SH LCLR Funding bid'!#REF!,$B10,'201819 SH LCLR Funding bid'!#REF!,L$5)),SUMIFS('201819 SH LCLR Funding bid'!$G$12:$G$362,'201819 SH LCLR Funding bid'!$C$12:$C$362,"completed",'201819 SH LCLR Funding bid'!#REF!,$B10,'201819 SH LCLR Funding bid'!#REF!,L$5))</f>
        <v>#REF!</v>
      </c>
      <c r="M10" s="43" t="e">
        <f>IF($D$4="Agreed",(SUMIFS('201819 SH LCLR Funding bid'!$G$12:$G$362,'201819 SH LCLR Funding bid'!$C$12:$C$362,"in construction (agreed)",'201819 SH LCLR Funding bid'!#REF!,$B10,'201819 SH LCLR Funding bid'!#REF!,M$5)+SUMIFS('201819 SH LCLR Funding bid'!$G$12:$G$362,'201819 SH LCLR Funding bid'!$C$12:$C$362,"in planning (agreed)",'201819 SH LCLR Funding bid'!#REF!,$B10,'201819 SH LCLR Funding bid'!#REF!,M$5)+SUMIFS('201819 SH LCLR Funding bid'!$G$12:$G$362,'201819 SH LCLR Funding bid'!$C$12:$C$362,"agreed with nzta",'201819 SH LCLR Funding bid'!#REF!,$B10,'201819 SH LCLR Funding bid'!#REF!,M$5)+SUMIFS('201819 SH LCLR Funding bid'!$G$12:$G$362,'201819 SH LCLR Funding bid'!$C$12:$C$362,"completed",'201819 SH LCLR Funding bid'!#REF!,$B10,'201819 SH LCLR Funding bid'!#REF!,M$5)),SUMIFS('201819 SH LCLR Funding bid'!$G$12:$G$362,'201819 SH LCLR Funding bid'!$C$12:$C$362,"completed",'201819 SH LCLR Funding bid'!#REF!,$B10,'201819 SH LCLR Funding bid'!#REF!,M$5))</f>
        <v>#REF!</v>
      </c>
      <c r="N10" s="43" t="e">
        <f>IF($D$4="Agreed",(SUMIFS('201819 SH LCLR Funding bid'!$G$12:$G$362,'201819 SH LCLR Funding bid'!$C$12:$C$362,"in construction (agreed)",'201819 SH LCLR Funding bid'!#REF!,$B10,'201819 SH LCLR Funding bid'!#REF!,N$5)+SUMIFS('201819 SH LCLR Funding bid'!$G$12:$G$362,'201819 SH LCLR Funding bid'!$C$12:$C$362,"in planning (agreed)",'201819 SH LCLR Funding bid'!#REF!,$B10,'201819 SH LCLR Funding bid'!#REF!,N$5)+SUMIFS('201819 SH LCLR Funding bid'!$G$12:$G$362,'201819 SH LCLR Funding bid'!$C$12:$C$362,"agreed with nzta",'201819 SH LCLR Funding bid'!#REF!,$B10,'201819 SH LCLR Funding bid'!#REF!,N$5)+SUMIFS('201819 SH LCLR Funding bid'!$G$12:$G$362,'201819 SH LCLR Funding bid'!$C$12:$C$362,"completed",'201819 SH LCLR Funding bid'!#REF!,$B10,'201819 SH LCLR Funding bid'!#REF!,N$5)),SUMIFS('201819 SH LCLR Funding bid'!$G$12:$G$362,'201819 SH LCLR Funding bid'!$C$12:$C$362,"completed",'201819 SH LCLR Funding bid'!#REF!,$B10,'201819 SH LCLR Funding bid'!#REF!,N$5))</f>
        <v>#REF!</v>
      </c>
      <c r="O10" s="43" t="e">
        <f>IF($D$4="Agreed",(SUMIFS('201819 SH LCLR Funding bid'!$G$12:$G$362,'201819 SH LCLR Funding bid'!$C$12:$C$362,"in construction (agreed)",'201819 SH LCLR Funding bid'!#REF!,$B10,'201819 SH LCLR Funding bid'!#REF!,O$5)+SUMIFS('201819 SH LCLR Funding bid'!$G$12:$G$362,'201819 SH LCLR Funding bid'!$C$12:$C$362,"in planning (agreed)",'201819 SH LCLR Funding bid'!#REF!,$B10,'201819 SH LCLR Funding bid'!#REF!,O$5)+SUMIFS('201819 SH LCLR Funding bid'!$G$12:$G$362,'201819 SH LCLR Funding bid'!$C$12:$C$362,"agreed with nzta",'201819 SH LCLR Funding bid'!#REF!,$B10,'201819 SH LCLR Funding bid'!#REF!,O$5)+SUMIFS('201819 SH LCLR Funding bid'!$G$12:$G$362,'201819 SH LCLR Funding bid'!$C$12:$C$362,"completed",'201819 SH LCLR Funding bid'!#REF!,$B10,'201819 SH LCLR Funding bid'!#REF!,O$5)),SUMIFS('201819 SH LCLR Funding bid'!$G$12:$G$362,'201819 SH LCLR Funding bid'!$C$12:$C$362,"completed",'201819 SH LCLR Funding bid'!#REF!,$B10,'201819 SH LCLR Funding bid'!#REF!,O$5))</f>
        <v>#REF!</v>
      </c>
      <c r="P10" s="43" t="e">
        <f>IF($D$4="Agreed",(SUMIFS('201819 SH LCLR Funding bid'!$G$12:$G$362,'201819 SH LCLR Funding bid'!$C$12:$C$362,"in construction (agreed)",'201819 SH LCLR Funding bid'!#REF!,$B10,'201819 SH LCLR Funding bid'!#REF!,P$5)+SUMIFS('201819 SH LCLR Funding bid'!$G$12:$G$362,'201819 SH LCLR Funding bid'!$C$12:$C$362,"in planning (agreed)",'201819 SH LCLR Funding bid'!#REF!,$B10,'201819 SH LCLR Funding bid'!#REF!,P$5)+SUMIFS('201819 SH LCLR Funding bid'!$G$12:$G$362,'201819 SH LCLR Funding bid'!$C$12:$C$362,"agreed with nzta",'201819 SH LCLR Funding bid'!#REF!,$B10,'201819 SH LCLR Funding bid'!#REF!,P$5)+SUMIFS('201819 SH LCLR Funding bid'!$G$12:$G$362,'201819 SH LCLR Funding bid'!$C$12:$C$362,"completed",'201819 SH LCLR Funding bid'!#REF!,$B10,'201819 SH LCLR Funding bid'!#REF!,P$5)),SUMIFS('201819 SH LCLR Funding bid'!$G$12:$G$362,'201819 SH LCLR Funding bid'!$C$12:$C$362,"completed",'201819 SH LCLR Funding bid'!#REF!,$B10,'201819 SH LCLR Funding bid'!#REF!,P$5))</f>
        <v>#REF!</v>
      </c>
      <c r="Q10" s="43" t="e">
        <f>IF($D$4="Agreed",(SUMIFS('201819 SH LCLR Funding bid'!$G$12:$G$362,'201819 SH LCLR Funding bid'!$C$12:$C$362,"in construction (agreed)",'201819 SH LCLR Funding bid'!#REF!,$B10,'201819 SH LCLR Funding bid'!#REF!,Q$5)+SUMIFS('201819 SH LCLR Funding bid'!$G$12:$G$362,'201819 SH LCLR Funding bid'!$C$12:$C$362,"in planning (agreed)",'201819 SH LCLR Funding bid'!#REF!,$B10,'201819 SH LCLR Funding bid'!#REF!,Q$5)+SUMIFS('201819 SH LCLR Funding bid'!$G$12:$G$362,'201819 SH LCLR Funding bid'!$C$12:$C$362,"agreed with nzta",'201819 SH LCLR Funding bid'!#REF!,$B10,'201819 SH LCLR Funding bid'!#REF!,Q$5)+SUMIFS('201819 SH LCLR Funding bid'!$G$12:$G$362,'201819 SH LCLR Funding bid'!$C$12:$C$362,"completed",'201819 SH LCLR Funding bid'!#REF!,$B10,'201819 SH LCLR Funding bid'!#REF!,Q$5)),SUMIFS('201819 SH LCLR Funding bid'!$G$12:$G$362,'201819 SH LCLR Funding bid'!$C$12:$C$362,"completed",'201819 SH LCLR Funding bid'!#REF!,$B10,'201819 SH LCLR Funding bid'!#REF!,Q$5))</f>
        <v>#REF!</v>
      </c>
      <c r="R10" s="43" t="e">
        <f>IF($D$4="Agreed",(SUMIFS('201819 SH LCLR Funding bid'!$G$12:$G$362,'201819 SH LCLR Funding bid'!$C$12:$C$362,"in construction (agreed)",'201819 SH LCLR Funding bid'!#REF!,$B10,'201819 SH LCLR Funding bid'!#REF!,R$5)+SUMIFS('201819 SH LCLR Funding bid'!$G$12:$G$362,'201819 SH LCLR Funding bid'!$C$12:$C$362,"in planning (agreed)",'201819 SH LCLR Funding bid'!#REF!,$B10,'201819 SH LCLR Funding bid'!#REF!,R$5)+SUMIFS('201819 SH LCLR Funding bid'!$G$12:$G$362,'201819 SH LCLR Funding bid'!$C$12:$C$362,"agreed with nzta",'201819 SH LCLR Funding bid'!#REF!,$B10,'201819 SH LCLR Funding bid'!#REF!,R$5)+SUMIFS('201819 SH LCLR Funding bid'!$G$12:$G$362,'201819 SH LCLR Funding bid'!$C$12:$C$362,"completed",'201819 SH LCLR Funding bid'!#REF!,$B10,'201819 SH LCLR Funding bid'!#REF!,R$5)),SUMIFS('201819 SH LCLR Funding bid'!$G$12:$G$362,'201819 SH LCLR Funding bid'!$C$12:$C$362,"completed",'201819 SH LCLR Funding bid'!#REF!,$B10,'201819 SH LCLR Funding bid'!#REF!,R$5))</f>
        <v>#REF!</v>
      </c>
      <c r="S10" s="43" t="e">
        <f>IF($D$4="Agreed",(SUMIFS('201819 SH LCLR Funding bid'!$G$12:$G$362,'201819 SH LCLR Funding bid'!$C$12:$C$362,"in construction (agreed)",'201819 SH LCLR Funding bid'!#REF!,$B10,'201819 SH LCLR Funding bid'!#REF!,S$5)+SUMIFS('201819 SH LCLR Funding bid'!$G$12:$G$362,'201819 SH LCLR Funding bid'!$C$12:$C$362,"in planning (agreed)",'201819 SH LCLR Funding bid'!#REF!,$B10,'201819 SH LCLR Funding bid'!#REF!,S$5)+SUMIFS('201819 SH LCLR Funding bid'!$G$12:$G$362,'201819 SH LCLR Funding bid'!$C$12:$C$362,"agreed with nzta",'201819 SH LCLR Funding bid'!#REF!,$B10,'201819 SH LCLR Funding bid'!#REF!,S$5)+SUMIFS('201819 SH LCLR Funding bid'!$G$12:$G$362,'201819 SH LCLR Funding bid'!$C$12:$C$362,"completed",'201819 SH LCLR Funding bid'!#REF!,$B10,'201819 SH LCLR Funding bid'!#REF!,S$5)),SUMIFS('201819 SH LCLR Funding bid'!$G$12:$G$362,'201819 SH LCLR Funding bid'!$C$12:$C$362,"completed",'201819 SH LCLR Funding bid'!#REF!,$B10,'201819 SH LCLR Funding bid'!#REF!,S$5))</f>
        <v>#REF!</v>
      </c>
      <c r="T10" s="43" t="e">
        <f>IF($D$4="Agreed",(SUMIFS('201819 SH LCLR Funding bid'!$G$12:$G$362,'201819 SH LCLR Funding bid'!$C$12:$C$362,"in construction (agreed)",'201819 SH LCLR Funding bid'!#REF!,$B10,'201819 SH LCLR Funding bid'!#REF!,T$5)+SUMIFS('201819 SH LCLR Funding bid'!$G$12:$G$362,'201819 SH LCLR Funding bid'!$C$12:$C$362,"in planning (agreed)",'201819 SH LCLR Funding bid'!#REF!,$B10,'201819 SH LCLR Funding bid'!#REF!,T$5)+SUMIFS('201819 SH LCLR Funding bid'!$G$12:$G$362,'201819 SH LCLR Funding bid'!$C$12:$C$362,"agreed with nzta",'201819 SH LCLR Funding bid'!#REF!,$B10,'201819 SH LCLR Funding bid'!#REF!,T$5)+SUMIFS('201819 SH LCLR Funding bid'!$G$12:$G$362,'201819 SH LCLR Funding bid'!$C$12:$C$362,"completed",'201819 SH LCLR Funding bid'!#REF!,$B10,'201819 SH LCLR Funding bid'!#REF!,T$5)),SUMIFS('201819 SH LCLR Funding bid'!$G$12:$G$362,'201819 SH LCLR Funding bid'!$C$12:$C$362,"completed",'201819 SH LCLR Funding bid'!#REF!,$B10,'201819 SH LCLR Funding bid'!#REF!,T$5))</f>
        <v>#REF!</v>
      </c>
      <c r="U10" s="13" t="e">
        <f t="shared" si="0"/>
        <v>#REF!</v>
      </c>
      <c r="V10" s="22"/>
      <c r="W10" s="22"/>
      <c r="X10" s="22"/>
      <c r="Y10" s="22"/>
      <c r="Z10" s="22"/>
      <c r="AA10" s="22"/>
      <c r="AB10" s="22"/>
      <c r="AC10" s="22"/>
      <c r="AD10" s="22"/>
      <c r="AE10" s="22"/>
      <c r="AF10" s="22"/>
    </row>
    <row r="11" spans="1:32" ht="11.25" customHeight="1" x14ac:dyDescent="0.15">
      <c r="A11" s="20"/>
      <c r="B11" s="37" t="str">
        <f>Options!C7</f>
        <v>Intersection improvements (inc. signalisation / roundabouts, traffic islands, slip lanes)</v>
      </c>
      <c r="C11" s="43" t="e">
        <f>IF($D$4="Agreed",(SUMIFS('201819 SH LCLR Funding bid'!$G$12:$G$362,'201819 SH LCLR Funding bid'!$C$12:$C$362,"in construction (agreed)",'201819 SH LCLR Funding bid'!#REF!,$B11,'201819 SH LCLR Funding bid'!#REF!,C$5)+SUMIFS('201819 SH LCLR Funding bid'!$G$12:$G$362,'201819 SH LCLR Funding bid'!$C$12:$C$362,"in planning (agreed)",'201819 SH LCLR Funding bid'!#REF!,$B11,'201819 SH LCLR Funding bid'!#REF!,C$5)+SUMIFS('201819 SH LCLR Funding bid'!$G$12:$G$362,'201819 SH LCLR Funding bid'!$C$12:$C$362,"agreed with nzta",'201819 SH LCLR Funding bid'!#REF!,$B11,'201819 SH LCLR Funding bid'!#REF!,C$5)+SUMIFS('201819 SH LCLR Funding bid'!$G$12:$G$362,'201819 SH LCLR Funding bid'!$C$12:$C$362,"completed",'201819 SH LCLR Funding bid'!#REF!,$B11,'201819 SH LCLR Funding bid'!#REF!,C$5)),SUMIFS('201819 SH LCLR Funding bid'!$G$12:$G$362,'201819 SH LCLR Funding bid'!$C$12:$C$362,"completed",'201819 SH LCLR Funding bid'!#REF!,$B11,'201819 SH LCLR Funding bid'!#REF!,C$5))</f>
        <v>#REF!</v>
      </c>
      <c r="D11" s="43" t="e">
        <f>IF($D$4="Agreed",(SUMIFS('201819 SH LCLR Funding bid'!$G$12:$G$362,'201819 SH LCLR Funding bid'!$C$12:$C$362,"in construction (agreed)",'201819 SH LCLR Funding bid'!#REF!,$B11,'201819 SH LCLR Funding bid'!#REF!,D$5)+SUMIFS('201819 SH LCLR Funding bid'!$G$12:$G$362,'201819 SH LCLR Funding bid'!$C$12:$C$362,"in planning (agreed)",'201819 SH LCLR Funding bid'!#REF!,$B11,'201819 SH LCLR Funding bid'!#REF!,D$5)+SUMIFS('201819 SH LCLR Funding bid'!$G$12:$G$362,'201819 SH LCLR Funding bid'!$C$12:$C$362,"agreed with nzta",'201819 SH LCLR Funding bid'!#REF!,$B11,'201819 SH LCLR Funding bid'!#REF!,D$5)+SUMIFS('201819 SH LCLR Funding bid'!$G$12:$G$362,'201819 SH LCLR Funding bid'!$C$12:$C$362,"completed",'201819 SH LCLR Funding bid'!#REF!,$B11,'201819 SH LCLR Funding bid'!#REF!,D$5)),SUMIFS('201819 SH LCLR Funding bid'!$G$12:$G$362,'201819 SH LCLR Funding bid'!$C$12:$C$362,"completed",'201819 SH LCLR Funding bid'!#REF!,$B11,'201819 SH LCLR Funding bid'!#REF!,D$5))</f>
        <v>#REF!</v>
      </c>
      <c r="E11" s="43" t="e">
        <f>IF($D$4="Agreed",(SUMIFS('201819 SH LCLR Funding bid'!$G$12:$G$362,'201819 SH LCLR Funding bid'!$C$12:$C$362,"in construction (agreed)",'201819 SH LCLR Funding bid'!#REF!,$B11,'201819 SH LCLR Funding bid'!#REF!,E$5)+SUMIFS('201819 SH LCLR Funding bid'!$G$12:$G$362,'201819 SH LCLR Funding bid'!$C$12:$C$362,"in planning (agreed)",'201819 SH LCLR Funding bid'!#REF!,$B11,'201819 SH LCLR Funding bid'!#REF!,E$5)+SUMIFS('201819 SH LCLR Funding bid'!$G$12:$G$362,'201819 SH LCLR Funding bid'!$C$12:$C$362,"agreed with nzta",'201819 SH LCLR Funding bid'!#REF!,$B11,'201819 SH LCLR Funding bid'!#REF!,E$5)+SUMIFS('201819 SH LCLR Funding bid'!$G$12:$G$362,'201819 SH LCLR Funding bid'!$C$12:$C$362,"completed",'201819 SH LCLR Funding bid'!#REF!,$B11,'201819 SH LCLR Funding bid'!#REF!,E$5)),SUMIFS('201819 SH LCLR Funding bid'!$G$12:$G$362,'201819 SH LCLR Funding bid'!$C$12:$C$362,"completed",'201819 SH LCLR Funding bid'!#REF!,$B11,'201819 SH LCLR Funding bid'!#REF!,E$5))</f>
        <v>#REF!</v>
      </c>
      <c r="F11" s="43" t="e">
        <f>IF($D$4="Agreed",(SUMIFS('201819 SH LCLR Funding bid'!$G$12:$G$362,'201819 SH LCLR Funding bid'!$C$12:$C$362,"in construction (agreed)",'201819 SH LCLR Funding bid'!#REF!,$B11,'201819 SH LCLR Funding bid'!#REF!,F$5)+SUMIFS('201819 SH LCLR Funding bid'!$G$12:$G$362,'201819 SH LCLR Funding bid'!$C$12:$C$362,"in planning (agreed)",'201819 SH LCLR Funding bid'!#REF!,$B11,'201819 SH LCLR Funding bid'!#REF!,F$5)+SUMIFS('201819 SH LCLR Funding bid'!$G$12:$G$362,'201819 SH LCLR Funding bid'!$C$12:$C$362,"agreed with nzta",'201819 SH LCLR Funding bid'!#REF!,$B11,'201819 SH LCLR Funding bid'!#REF!,F$5)+SUMIFS('201819 SH LCLR Funding bid'!$G$12:$G$362,'201819 SH LCLR Funding bid'!$C$12:$C$362,"completed",'201819 SH LCLR Funding bid'!#REF!,$B11,'201819 SH LCLR Funding bid'!#REF!,F$5)),SUMIFS('201819 SH LCLR Funding bid'!$G$12:$G$362,'201819 SH LCLR Funding bid'!$C$12:$C$362,"completed",'201819 SH LCLR Funding bid'!#REF!,$B11,'201819 SH LCLR Funding bid'!#REF!,F$5))</f>
        <v>#REF!</v>
      </c>
      <c r="G11" s="43" t="e">
        <f>IF($D$4="Agreed",(SUMIFS('201819 SH LCLR Funding bid'!$G$12:$G$362,'201819 SH LCLR Funding bid'!$C$12:$C$362,"in construction (agreed)",'201819 SH LCLR Funding bid'!#REF!,$B11,'201819 SH LCLR Funding bid'!#REF!,G$5)+SUMIFS('201819 SH LCLR Funding bid'!$G$12:$G$362,'201819 SH LCLR Funding bid'!$C$12:$C$362,"in planning (agreed)",'201819 SH LCLR Funding bid'!#REF!,$B11,'201819 SH LCLR Funding bid'!#REF!,G$5)+SUMIFS('201819 SH LCLR Funding bid'!$G$12:$G$362,'201819 SH LCLR Funding bid'!$C$12:$C$362,"agreed with nzta",'201819 SH LCLR Funding bid'!#REF!,$B11,'201819 SH LCLR Funding bid'!#REF!,G$5)+SUMIFS('201819 SH LCLR Funding bid'!$G$12:$G$362,'201819 SH LCLR Funding bid'!$C$12:$C$362,"completed",'201819 SH LCLR Funding bid'!#REF!,$B11,'201819 SH LCLR Funding bid'!#REF!,G$5)),SUMIFS('201819 SH LCLR Funding bid'!$G$12:$G$362,'201819 SH LCLR Funding bid'!$C$12:$C$362,"completed",'201819 SH LCLR Funding bid'!#REF!,$B11,'201819 SH LCLR Funding bid'!#REF!,G$5))</f>
        <v>#REF!</v>
      </c>
      <c r="H11" s="43" t="e">
        <f>IF($D$4="Agreed",(SUMIFS('201819 SH LCLR Funding bid'!$G$12:$G$362,'201819 SH LCLR Funding bid'!$C$12:$C$362,"in construction (agreed)",'201819 SH LCLR Funding bid'!#REF!,$B11,'201819 SH LCLR Funding bid'!#REF!,H$5)+SUMIFS('201819 SH LCLR Funding bid'!$G$12:$G$362,'201819 SH LCLR Funding bid'!$C$12:$C$362,"in planning (agreed)",'201819 SH LCLR Funding bid'!#REF!,$B11,'201819 SH LCLR Funding bid'!#REF!,H$5)+SUMIFS('201819 SH LCLR Funding bid'!$G$12:$G$362,'201819 SH LCLR Funding bid'!$C$12:$C$362,"agreed with nzta",'201819 SH LCLR Funding bid'!#REF!,$B11,'201819 SH LCLR Funding bid'!#REF!,H$5)+SUMIFS('201819 SH LCLR Funding bid'!$G$12:$G$362,'201819 SH LCLR Funding bid'!$C$12:$C$362,"completed",'201819 SH LCLR Funding bid'!#REF!,$B11,'201819 SH LCLR Funding bid'!#REF!,H$5)),SUMIFS('201819 SH LCLR Funding bid'!$G$12:$G$362,'201819 SH LCLR Funding bid'!$C$12:$C$362,"completed",'201819 SH LCLR Funding bid'!#REF!,$B11,'201819 SH LCLR Funding bid'!#REF!,H$5))</f>
        <v>#REF!</v>
      </c>
      <c r="I11" s="43" t="e">
        <f>IF($D$4="Agreed",(SUMIFS('201819 SH LCLR Funding bid'!$G$12:$G$362,'201819 SH LCLR Funding bid'!$C$12:$C$362,"in construction (agreed)",'201819 SH LCLR Funding bid'!#REF!,$B11,'201819 SH LCLR Funding bid'!#REF!,I$5)+SUMIFS('201819 SH LCLR Funding bid'!$G$12:$G$362,'201819 SH LCLR Funding bid'!$C$12:$C$362,"in planning (agreed)",'201819 SH LCLR Funding bid'!#REF!,$B11,'201819 SH LCLR Funding bid'!#REF!,I$5)+SUMIFS('201819 SH LCLR Funding bid'!$G$12:$G$362,'201819 SH LCLR Funding bid'!$C$12:$C$362,"agreed with nzta",'201819 SH LCLR Funding bid'!#REF!,$B11,'201819 SH LCLR Funding bid'!#REF!,I$5)+SUMIFS('201819 SH LCLR Funding bid'!$G$12:$G$362,'201819 SH LCLR Funding bid'!$C$12:$C$362,"completed",'201819 SH LCLR Funding bid'!#REF!,$B11,'201819 SH LCLR Funding bid'!#REF!,I$5)),SUMIFS('201819 SH LCLR Funding bid'!$G$12:$G$362,'201819 SH LCLR Funding bid'!$C$12:$C$362,"completed",'201819 SH LCLR Funding bid'!#REF!,$B11,'201819 SH LCLR Funding bid'!#REF!,I$5))</f>
        <v>#REF!</v>
      </c>
      <c r="J11" s="43" t="e">
        <f>IF($D$4="Agreed",(SUMIFS('201819 SH LCLR Funding bid'!$G$12:$G$362,'201819 SH LCLR Funding bid'!$C$12:$C$362,"in construction (agreed)",'201819 SH LCLR Funding bid'!#REF!,$B11,'201819 SH LCLR Funding bid'!#REF!,J$5)+SUMIFS('201819 SH LCLR Funding bid'!$G$12:$G$362,'201819 SH LCLR Funding bid'!$C$12:$C$362,"in planning (agreed)",'201819 SH LCLR Funding bid'!#REF!,$B11,'201819 SH LCLR Funding bid'!#REF!,J$5)+SUMIFS('201819 SH LCLR Funding bid'!$G$12:$G$362,'201819 SH LCLR Funding bid'!$C$12:$C$362,"agreed with nzta",'201819 SH LCLR Funding bid'!#REF!,$B11,'201819 SH LCLR Funding bid'!#REF!,J$5)+SUMIFS('201819 SH LCLR Funding bid'!$G$12:$G$362,'201819 SH LCLR Funding bid'!$C$12:$C$362,"completed",'201819 SH LCLR Funding bid'!#REF!,$B11,'201819 SH LCLR Funding bid'!#REF!,J$5)),SUMIFS('201819 SH LCLR Funding bid'!$G$12:$G$362,'201819 SH LCLR Funding bid'!$C$12:$C$362,"completed",'201819 SH LCLR Funding bid'!#REF!,$B11,'201819 SH LCLR Funding bid'!#REF!,J$5))</f>
        <v>#REF!</v>
      </c>
      <c r="K11" s="43" t="e">
        <f>IF($D$4="Agreed",(SUMIFS('201819 SH LCLR Funding bid'!$G$12:$G$362,'201819 SH LCLR Funding bid'!$C$12:$C$362,"in construction (agreed)",'201819 SH LCLR Funding bid'!#REF!,$B11,'201819 SH LCLR Funding bid'!#REF!,K$5)+SUMIFS('201819 SH LCLR Funding bid'!$G$12:$G$362,'201819 SH LCLR Funding bid'!$C$12:$C$362,"in planning (agreed)",'201819 SH LCLR Funding bid'!#REF!,$B11,'201819 SH LCLR Funding bid'!#REF!,K$5)+SUMIFS('201819 SH LCLR Funding bid'!$G$12:$G$362,'201819 SH LCLR Funding bid'!$C$12:$C$362,"agreed with nzta",'201819 SH LCLR Funding bid'!#REF!,$B11,'201819 SH LCLR Funding bid'!#REF!,K$5)+SUMIFS('201819 SH LCLR Funding bid'!$G$12:$G$362,'201819 SH LCLR Funding bid'!$C$12:$C$362,"completed",'201819 SH LCLR Funding bid'!#REF!,$B11,'201819 SH LCLR Funding bid'!#REF!,K$5)),SUMIFS('201819 SH LCLR Funding bid'!$G$12:$G$362,'201819 SH LCLR Funding bid'!$C$12:$C$362,"completed",'201819 SH LCLR Funding bid'!#REF!,$B11,'201819 SH LCLR Funding bid'!#REF!,K$5))</f>
        <v>#REF!</v>
      </c>
      <c r="L11" s="43" t="e">
        <f>IF($D$4="Agreed",(SUMIFS('201819 SH LCLR Funding bid'!$G$12:$G$362,'201819 SH LCLR Funding bid'!$C$12:$C$362,"in construction (agreed)",'201819 SH LCLR Funding bid'!#REF!,$B11,'201819 SH LCLR Funding bid'!#REF!,L$5)+SUMIFS('201819 SH LCLR Funding bid'!$G$12:$G$362,'201819 SH LCLR Funding bid'!$C$12:$C$362,"in planning (agreed)",'201819 SH LCLR Funding bid'!#REF!,$B11,'201819 SH LCLR Funding bid'!#REF!,L$5)+SUMIFS('201819 SH LCLR Funding bid'!$G$12:$G$362,'201819 SH LCLR Funding bid'!$C$12:$C$362,"agreed with nzta",'201819 SH LCLR Funding bid'!#REF!,$B11,'201819 SH LCLR Funding bid'!#REF!,L$5)+SUMIFS('201819 SH LCLR Funding bid'!$G$12:$G$362,'201819 SH LCLR Funding bid'!$C$12:$C$362,"completed",'201819 SH LCLR Funding bid'!#REF!,$B11,'201819 SH LCLR Funding bid'!#REF!,L$5)),SUMIFS('201819 SH LCLR Funding bid'!$G$12:$G$362,'201819 SH LCLR Funding bid'!$C$12:$C$362,"completed",'201819 SH LCLR Funding bid'!#REF!,$B11,'201819 SH LCLR Funding bid'!#REF!,L$5))</f>
        <v>#REF!</v>
      </c>
      <c r="M11" s="43" t="e">
        <f>IF($D$4="Agreed",(SUMIFS('201819 SH LCLR Funding bid'!$G$12:$G$362,'201819 SH LCLR Funding bid'!$C$12:$C$362,"in construction (agreed)",'201819 SH LCLR Funding bid'!#REF!,$B11,'201819 SH LCLR Funding bid'!#REF!,M$5)+SUMIFS('201819 SH LCLR Funding bid'!$G$12:$G$362,'201819 SH LCLR Funding bid'!$C$12:$C$362,"in planning (agreed)",'201819 SH LCLR Funding bid'!#REF!,$B11,'201819 SH LCLR Funding bid'!#REF!,M$5)+SUMIFS('201819 SH LCLR Funding bid'!$G$12:$G$362,'201819 SH LCLR Funding bid'!$C$12:$C$362,"agreed with nzta",'201819 SH LCLR Funding bid'!#REF!,$B11,'201819 SH LCLR Funding bid'!#REF!,M$5)+SUMIFS('201819 SH LCLR Funding bid'!$G$12:$G$362,'201819 SH LCLR Funding bid'!$C$12:$C$362,"completed",'201819 SH LCLR Funding bid'!#REF!,$B11,'201819 SH LCLR Funding bid'!#REF!,M$5)),SUMIFS('201819 SH LCLR Funding bid'!$G$12:$G$362,'201819 SH LCLR Funding bid'!$C$12:$C$362,"completed",'201819 SH LCLR Funding bid'!#REF!,$B11,'201819 SH LCLR Funding bid'!#REF!,M$5))</f>
        <v>#REF!</v>
      </c>
      <c r="N11" s="43" t="e">
        <f>IF($D$4="Agreed",(SUMIFS('201819 SH LCLR Funding bid'!$G$12:$G$362,'201819 SH LCLR Funding bid'!$C$12:$C$362,"in construction (agreed)",'201819 SH LCLR Funding bid'!#REF!,$B11,'201819 SH LCLR Funding bid'!#REF!,N$5)+SUMIFS('201819 SH LCLR Funding bid'!$G$12:$G$362,'201819 SH LCLR Funding bid'!$C$12:$C$362,"in planning (agreed)",'201819 SH LCLR Funding bid'!#REF!,$B11,'201819 SH LCLR Funding bid'!#REF!,N$5)+SUMIFS('201819 SH LCLR Funding bid'!$G$12:$G$362,'201819 SH LCLR Funding bid'!$C$12:$C$362,"agreed with nzta",'201819 SH LCLR Funding bid'!#REF!,$B11,'201819 SH LCLR Funding bid'!#REF!,N$5)+SUMIFS('201819 SH LCLR Funding bid'!$G$12:$G$362,'201819 SH LCLR Funding bid'!$C$12:$C$362,"completed",'201819 SH LCLR Funding bid'!#REF!,$B11,'201819 SH LCLR Funding bid'!#REF!,N$5)),SUMIFS('201819 SH LCLR Funding bid'!$G$12:$G$362,'201819 SH LCLR Funding bid'!$C$12:$C$362,"completed",'201819 SH LCLR Funding bid'!#REF!,$B11,'201819 SH LCLR Funding bid'!#REF!,N$5))</f>
        <v>#REF!</v>
      </c>
      <c r="O11" s="43" t="e">
        <f>IF($D$4="Agreed",(SUMIFS('201819 SH LCLR Funding bid'!$G$12:$G$362,'201819 SH LCLR Funding bid'!$C$12:$C$362,"in construction (agreed)",'201819 SH LCLR Funding bid'!#REF!,$B11,'201819 SH LCLR Funding bid'!#REF!,O$5)+SUMIFS('201819 SH LCLR Funding bid'!$G$12:$G$362,'201819 SH LCLR Funding bid'!$C$12:$C$362,"in planning (agreed)",'201819 SH LCLR Funding bid'!#REF!,$B11,'201819 SH LCLR Funding bid'!#REF!,O$5)+SUMIFS('201819 SH LCLR Funding bid'!$G$12:$G$362,'201819 SH LCLR Funding bid'!$C$12:$C$362,"agreed with nzta",'201819 SH LCLR Funding bid'!#REF!,$B11,'201819 SH LCLR Funding bid'!#REF!,O$5)+SUMIFS('201819 SH LCLR Funding bid'!$G$12:$G$362,'201819 SH LCLR Funding bid'!$C$12:$C$362,"completed",'201819 SH LCLR Funding bid'!#REF!,$B11,'201819 SH LCLR Funding bid'!#REF!,O$5)),SUMIFS('201819 SH LCLR Funding bid'!$G$12:$G$362,'201819 SH LCLR Funding bid'!$C$12:$C$362,"completed",'201819 SH LCLR Funding bid'!#REF!,$B11,'201819 SH LCLR Funding bid'!#REF!,O$5))</f>
        <v>#REF!</v>
      </c>
      <c r="P11" s="43" t="e">
        <f>IF($D$4="Agreed",(SUMIFS('201819 SH LCLR Funding bid'!$G$12:$G$362,'201819 SH LCLR Funding bid'!$C$12:$C$362,"in construction (agreed)",'201819 SH LCLR Funding bid'!#REF!,$B11,'201819 SH LCLR Funding bid'!#REF!,P$5)+SUMIFS('201819 SH LCLR Funding bid'!$G$12:$G$362,'201819 SH LCLR Funding bid'!$C$12:$C$362,"in planning (agreed)",'201819 SH LCLR Funding bid'!#REF!,$B11,'201819 SH LCLR Funding bid'!#REF!,P$5)+SUMIFS('201819 SH LCLR Funding bid'!$G$12:$G$362,'201819 SH LCLR Funding bid'!$C$12:$C$362,"agreed with nzta",'201819 SH LCLR Funding bid'!#REF!,$B11,'201819 SH LCLR Funding bid'!#REF!,P$5)+SUMIFS('201819 SH LCLR Funding bid'!$G$12:$G$362,'201819 SH LCLR Funding bid'!$C$12:$C$362,"completed",'201819 SH LCLR Funding bid'!#REF!,$B11,'201819 SH LCLR Funding bid'!#REF!,P$5)),SUMIFS('201819 SH LCLR Funding bid'!$G$12:$G$362,'201819 SH LCLR Funding bid'!$C$12:$C$362,"completed",'201819 SH LCLR Funding bid'!#REF!,$B11,'201819 SH LCLR Funding bid'!#REF!,P$5))</f>
        <v>#REF!</v>
      </c>
      <c r="Q11" s="43" t="e">
        <f>IF($D$4="Agreed",(SUMIFS('201819 SH LCLR Funding bid'!$G$12:$G$362,'201819 SH LCLR Funding bid'!$C$12:$C$362,"in construction (agreed)",'201819 SH LCLR Funding bid'!#REF!,$B11,'201819 SH LCLR Funding bid'!#REF!,Q$5)+SUMIFS('201819 SH LCLR Funding bid'!$G$12:$G$362,'201819 SH LCLR Funding bid'!$C$12:$C$362,"in planning (agreed)",'201819 SH LCLR Funding bid'!#REF!,$B11,'201819 SH LCLR Funding bid'!#REF!,Q$5)+SUMIFS('201819 SH LCLR Funding bid'!$G$12:$G$362,'201819 SH LCLR Funding bid'!$C$12:$C$362,"agreed with nzta",'201819 SH LCLR Funding bid'!#REF!,$B11,'201819 SH LCLR Funding bid'!#REF!,Q$5)+SUMIFS('201819 SH LCLR Funding bid'!$G$12:$G$362,'201819 SH LCLR Funding bid'!$C$12:$C$362,"completed",'201819 SH LCLR Funding bid'!#REF!,$B11,'201819 SH LCLR Funding bid'!#REF!,Q$5)),SUMIFS('201819 SH LCLR Funding bid'!$G$12:$G$362,'201819 SH LCLR Funding bid'!$C$12:$C$362,"completed",'201819 SH LCLR Funding bid'!#REF!,$B11,'201819 SH LCLR Funding bid'!#REF!,Q$5))</f>
        <v>#REF!</v>
      </c>
      <c r="R11" s="43" t="e">
        <f>IF($D$4="Agreed",(SUMIFS('201819 SH LCLR Funding bid'!$G$12:$G$362,'201819 SH LCLR Funding bid'!$C$12:$C$362,"in construction (agreed)",'201819 SH LCLR Funding bid'!#REF!,$B11,'201819 SH LCLR Funding bid'!#REF!,R$5)+SUMIFS('201819 SH LCLR Funding bid'!$G$12:$G$362,'201819 SH LCLR Funding bid'!$C$12:$C$362,"in planning (agreed)",'201819 SH LCLR Funding bid'!#REF!,$B11,'201819 SH LCLR Funding bid'!#REF!,R$5)+SUMIFS('201819 SH LCLR Funding bid'!$G$12:$G$362,'201819 SH LCLR Funding bid'!$C$12:$C$362,"agreed with nzta",'201819 SH LCLR Funding bid'!#REF!,$B11,'201819 SH LCLR Funding bid'!#REF!,R$5)+SUMIFS('201819 SH LCLR Funding bid'!$G$12:$G$362,'201819 SH LCLR Funding bid'!$C$12:$C$362,"completed",'201819 SH LCLR Funding bid'!#REF!,$B11,'201819 SH LCLR Funding bid'!#REF!,R$5)),SUMIFS('201819 SH LCLR Funding bid'!$G$12:$G$362,'201819 SH LCLR Funding bid'!$C$12:$C$362,"completed",'201819 SH LCLR Funding bid'!#REF!,$B11,'201819 SH LCLR Funding bid'!#REF!,R$5))</f>
        <v>#REF!</v>
      </c>
      <c r="S11" s="43" t="e">
        <f>IF($D$4="Agreed",(SUMIFS('201819 SH LCLR Funding bid'!$G$12:$G$362,'201819 SH LCLR Funding bid'!$C$12:$C$362,"in construction (agreed)",'201819 SH LCLR Funding bid'!#REF!,$B11,'201819 SH LCLR Funding bid'!#REF!,S$5)+SUMIFS('201819 SH LCLR Funding bid'!$G$12:$G$362,'201819 SH LCLR Funding bid'!$C$12:$C$362,"in planning (agreed)",'201819 SH LCLR Funding bid'!#REF!,$B11,'201819 SH LCLR Funding bid'!#REF!,S$5)+SUMIFS('201819 SH LCLR Funding bid'!$G$12:$G$362,'201819 SH LCLR Funding bid'!$C$12:$C$362,"agreed with nzta",'201819 SH LCLR Funding bid'!#REF!,$B11,'201819 SH LCLR Funding bid'!#REF!,S$5)+SUMIFS('201819 SH LCLR Funding bid'!$G$12:$G$362,'201819 SH LCLR Funding bid'!$C$12:$C$362,"completed",'201819 SH LCLR Funding bid'!#REF!,$B11,'201819 SH LCLR Funding bid'!#REF!,S$5)),SUMIFS('201819 SH LCLR Funding bid'!$G$12:$G$362,'201819 SH LCLR Funding bid'!$C$12:$C$362,"completed",'201819 SH LCLR Funding bid'!#REF!,$B11,'201819 SH LCLR Funding bid'!#REF!,S$5))</f>
        <v>#REF!</v>
      </c>
      <c r="T11" s="43" t="e">
        <f>IF($D$4="Agreed",(SUMIFS('201819 SH LCLR Funding bid'!$G$12:$G$362,'201819 SH LCLR Funding bid'!$C$12:$C$362,"in construction (agreed)",'201819 SH LCLR Funding bid'!#REF!,$B11,'201819 SH LCLR Funding bid'!#REF!,T$5)+SUMIFS('201819 SH LCLR Funding bid'!$G$12:$G$362,'201819 SH LCLR Funding bid'!$C$12:$C$362,"in planning (agreed)",'201819 SH LCLR Funding bid'!#REF!,$B11,'201819 SH LCLR Funding bid'!#REF!,T$5)+SUMIFS('201819 SH LCLR Funding bid'!$G$12:$G$362,'201819 SH LCLR Funding bid'!$C$12:$C$362,"agreed with nzta",'201819 SH LCLR Funding bid'!#REF!,$B11,'201819 SH LCLR Funding bid'!#REF!,T$5)+SUMIFS('201819 SH LCLR Funding bid'!$G$12:$G$362,'201819 SH LCLR Funding bid'!$C$12:$C$362,"completed",'201819 SH LCLR Funding bid'!#REF!,$B11,'201819 SH LCLR Funding bid'!#REF!,T$5)),SUMIFS('201819 SH LCLR Funding bid'!$G$12:$G$362,'201819 SH LCLR Funding bid'!$C$12:$C$362,"completed",'201819 SH LCLR Funding bid'!#REF!,$B11,'201819 SH LCLR Funding bid'!#REF!,T$5))</f>
        <v>#REF!</v>
      </c>
      <c r="U11" s="13" t="e">
        <f t="shared" si="0"/>
        <v>#REF!</v>
      </c>
      <c r="V11" s="22"/>
      <c r="W11" s="22"/>
      <c r="X11" s="22"/>
      <c r="Y11" s="22"/>
      <c r="Z11" s="22"/>
      <c r="AA11" s="22"/>
      <c r="AB11" s="22"/>
      <c r="AC11" s="22"/>
      <c r="AD11" s="22"/>
      <c r="AE11" s="22"/>
      <c r="AF11" s="22"/>
    </row>
    <row r="12" spans="1:32" ht="11.25" customHeight="1" x14ac:dyDescent="0.15">
      <c r="A12" s="20"/>
      <c r="B12" s="37" t="str">
        <f>Options!C8</f>
        <v>Lighting improvements</v>
      </c>
      <c r="C12" s="43" t="e">
        <f>IF($D$4="Agreed",(SUMIFS('201819 SH LCLR Funding bid'!$G$12:$G$362,'201819 SH LCLR Funding bid'!$C$12:$C$362,"in construction (agreed)",'201819 SH LCLR Funding bid'!#REF!,$B12,'201819 SH LCLR Funding bid'!#REF!,C$5)+SUMIFS('201819 SH LCLR Funding bid'!$G$12:$G$362,'201819 SH LCLR Funding bid'!$C$12:$C$362,"in planning (agreed)",'201819 SH LCLR Funding bid'!#REF!,$B12,'201819 SH LCLR Funding bid'!#REF!,C$5)+SUMIFS('201819 SH LCLR Funding bid'!$G$12:$G$362,'201819 SH LCLR Funding bid'!$C$12:$C$362,"agreed with nzta",'201819 SH LCLR Funding bid'!#REF!,$B12,'201819 SH LCLR Funding bid'!#REF!,C$5)+SUMIFS('201819 SH LCLR Funding bid'!$G$12:$G$362,'201819 SH LCLR Funding bid'!$C$12:$C$362,"completed",'201819 SH LCLR Funding bid'!#REF!,$B12,'201819 SH LCLR Funding bid'!#REF!,C$5)),SUMIFS('201819 SH LCLR Funding bid'!$G$12:$G$362,'201819 SH LCLR Funding bid'!$C$12:$C$362,"completed",'201819 SH LCLR Funding bid'!#REF!,$B12,'201819 SH LCLR Funding bid'!#REF!,C$5))</f>
        <v>#REF!</v>
      </c>
      <c r="D12" s="43" t="e">
        <f>IF($D$4="Agreed",(SUMIFS('201819 SH LCLR Funding bid'!$G$12:$G$362,'201819 SH LCLR Funding bid'!$C$12:$C$362,"in construction (agreed)",'201819 SH LCLR Funding bid'!#REF!,$B12,'201819 SH LCLR Funding bid'!#REF!,D$5)+SUMIFS('201819 SH LCLR Funding bid'!$G$12:$G$362,'201819 SH LCLR Funding bid'!$C$12:$C$362,"in planning (agreed)",'201819 SH LCLR Funding bid'!#REF!,$B12,'201819 SH LCLR Funding bid'!#REF!,D$5)+SUMIFS('201819 SH LCLR Funding bid'!$G$12:$G$362,'201819 SH LCLR Funding bid'!$C$12:$C$362,"agreed with nzta",'201819 SH LCLR Funding bid'!#REF!,$B12,'201819 SH LCLR Funding bid'!#REF!,D$5)+SUMIFS('201819 SH LCLR Funding bid'!$G$12:$G$362,'201819 SH LCLR Funding bid'!$C$12:$C$362,"completed",'201819 SH LCLR Funding bid'!#REF!,$B12,'201819 SH LCLR Funding bid'!#REF!,D$5)),SUMIFS('201819 SH LCLR Funding bid'!$G$12:$G$362,'201819 SH LCLR Funding bid'!$C$12:$C$362,"completed",'201819 SH LCLR Funding bid'!#REF!,$B12,'201819 SH LCLR Funding bid'!#REF!,D$5))</f>
        <v>#REF!</v>
      </c>
      <c r="E12" s="43" t="e">
        <f>IF($D$4="Agreed",(SUMIFS('201819 SH LCLR Funding bid'!$G$12:$G$362,'201819 SH LCLR Funding bid'!$C$12:$C$362,"in construction (agreed)",'201819 SH LCLR Funding bid'!#REF!,$B12,'201819 SH LCLR Funding bid'!#REF!,E$5)+SUMIFS('201819 SH LCLR Funding bid'!$G$12:$G$362,'201819 SH LCLR Funding bid'!$C$12:$C$362,"in planning (agreed)",'201819 SH LCLR Funding bid'!#REF!,$B12,'201819 SH LCLR Funding bid'!#REF!,E$5)+SUMIFS('201819 SH LCLR Funding bid'!$G$12:$G$362,'201819 SH LCLR Funding bid'!$C$12:$C$362,"agreed with nzta",'201819 SH LCLR Funding bid'!#REF!,$B12,'201819 SH LCLR Funding bid'!#REF!,E$5)+SUMIFS('201819 SH LCLR Funding bid'!$G$12:$G$362,'201819 SH LCLR Funding bid'!$C$12:$C$362,"completed",'201819 SH LCLR Funding bid'!#REF!,$B12,'201819 SH LCLR Funding bid'!#REF!,E$5)),SUMIFS('201819 SH LCLR Funding bid'!$G$12:$G$362,'201819 SH LCLR Funding bid'!$C$12:$C$362,"completed",'201819 SH LCLR Funding bid'!#REF!,$B12,'201819 SH LCLR Funding bid'!#REF!,E$5))</f>
        <v>#REF!</v>
      </c>
      <c r="F12" s="43" t="e">
        <f>IF($D$4="Agreed",(SUMIFS('201819 SH LCLR Funding bid'!$G$12:$G$362,'201819 SH LCLR Funding bid'!$C$12:$C$362,"in construction (agreed)",'201819 SH LCLR Funding bid'!#REF!,$B12,'201819 SH LCLR Funding bid'!#REF!,F$5)+SUMIFS('201819 SH LCLR Funding bid'!$G$12:$G$362,'201819 SH LCLR Funding bid'!$C$12:$C$362,"in planning (agreed)",'201819 SH LCLR Funding bid'!#REF!,$B12,'201819 SH LCLR Funding bid'!#REF!,F$5)+SUMIFS('201819 SH LCLR Funding bid'!$G$12:$G$362,'201819 SH LCLR Funding bid'!$C$12:$C$362,"agreed with nzta",'201819 SH LCLR Funding bid'!#REF!,$B12,'201819 SH LCLR Funding bid'!#REF!,F$5)+SUMIFS('201819 SH LCLR Funding bid'!$G$12:$G$362,'201819 SH LCLR Funding bid'!$C$12:$C$362,"completed",'201819 SH LCLR Funding bid'!#REF!,$B12,'201819 SH LCLR Funding bid'!#REF!,F$5)),SUMIFS('201819 SH LCLR Funding bid'!$G$12:$G$362,'201819 SH LCLR Funding bid'!$C$12:$C$362,"completed",'201819 SH LCLR Funding bid'!#REF!,$B12,'201819 SH LCLR Funding bid'!#REF!,F$5))</f>
        <v>#REF!</v>
      </c>
      <c r="G12" s="43" t="e">
        <f>IF($D$4="Agreed",(SUMIFS('201819 SH LCLR Funding bid'!$G$12:$G$362,'201819 SH LCLR Funding bid'!$C$12:$C$362,"in construction (agreed)",'201819 SH LCLR Funding bid'!#REF!,$B12,'201819 SH LCLR Funding bid'!#REF!,G$5)+SUMIFS('201819 SH LCLR Funding bid'!$G$12:$G$362,'201819 SH LCLR Funding bid'!$C$12:$C$362,"in planning (agreed)",'201819 SH LCLR Funding bid'!#REF!,$B12,'201819 SH LCLR Funding bid'!#REF!,G$5)+SUMIFS('201819 SH LCLR Funding bid'!$G$12:$G$362,'201819 SH LCLR Funding bid'!$C$12:$C$362,"agreed with nzta",'201819 SH LCLR Funding bid'!#REF!,$B12,'201819 SH LCLR Funding bid'!#REF!,G$5)+SUMIFS('201819 SH LCLR Funding bid'!$G$12:$G$362,'201819 SH LCLR Funding bid'!$C$12:$C$362,"completed",'201819 SH LCLR Funding bid'!#REF!,$B12,'201819 SH LCLR Funding bid'!#REF!,G$5)),SUMIFS('201819 SH LCLR Funding bid'!$G$12:$G$362,'201819 SH LCLR Funding bid'!$C$12:$C$362,"completed",'201819 SH LCLR Funding bid'!#REF!,$B12,'201819 SH LCLR Funding bid'!#REF!,G$5))</f>
        <v>#REF!</v>
      </c>
      <c r="H12" s="43" t="e">
        <f>IF($D$4="Agreed",(SUMIFS('201819 SH LCLR Funding bid'!$G$12:$G$362,'201819 SH LCLR Funding bid'!$C$12:$C$362,"in construction (agreed)",'201819 SH LCLR Funding bid'!#REF!,$B12,'201819 SH LCLR Funding bid'!#REF!,H$5)+SUMIFS('201819 SH LCLR Funding bid'!$G$12:$G$362,'201819 SH LCLR Funding bid'!$C$12:$C$362,"in planning (agreed)",'201819 SH LCLR Funding bid'!#REF!,$B12,'201819 SH LCLR Funding bid'!#REF!,H$5)+SUMIFS('201819 SH LCLR Funding bid'!$G$12:$G$362,'201819 SH LCLR Funding bid'!$C$12:$C$362,"agreed with nzta",'201819 SH LCLR Funding bid'!#REF!,$B12,'201819 SH LCLR Funding bid'!#REF!,H$5)+SUMIFS('201819 SH LCLR Funding bid'!$G$12:$G$362,'201819 SH LCLR Funding bid'!$C$12:$C$362,"completed",'201819 SH LCLR Funding bid'!#REF!,$B12,'201819 SH LCLR Funding bid'!#REF!,H$5)),SUMIFS('201819 SH LCLR Funding bid'!$G$12:$G$362,'201819 SH LCLR Funding bid'!$C$12:$C$362,"completed",'201819 SH LCLR Funding bid'!#REF!,$B12,'201819 SH LCLR Funding bid'!#REF!,H$5))</f>
        <v>#REF!</v>
      </c>
      <c r="I12" s="43" t="e">
        <f>IF($D$4="Agreed",(SUMIFS('201819 SH LCLR Funding bid'!$G$12:$G$362,'201819 SH LCLR Funding bid'!$C$12:$C$362,"in construction (agreed)",'201819 SH LCLR Funding bid'!#REF!,$B12,'201819 SH LCLR Funding bid'!#REF!,I$5)+SUMIFS('201819 SH LCLR Funding bid'!$G$12:$G$362,'201819 SH LCLR Funding bid'!$C$12:$C$362,"in planning (agreed)",'201819 SH LCLR Funding bid'!#REF!,$B12,'201819 SH LCLR Funding bid'!#REF!,I$5)+SUMIFS('201819 SH LCLR Funding bid'!$G$12:$G$362,'201819 SH LCLR Funding bid'!$C$12:$C$362,"agreed with nzta",'201819 SH LCLR Funding bid'!#REF!,$B12,'201819 SH LCLR Funding bid'!#REF!,I$5)+SUMIFS('201819 SH LCLR Funding bid'!$G$12:$G$362,'201819 SH LCLR Funding bid'!$C$12:$C$362,"completed",'201819 SH LCLR Funding bid'!#REF!,$B12,'201819 SH LCLR Funding bid'!#REF!,I$5)),SUMIFS('201819 SH LCLR Funding bid'!$G$12:$G$362,'201819 SH LCLR Funding bid'!$C$12:$C$362,"completed",'201819 SH LCLR Funding bid'!#REF!,$B12,'201819 SH LCLR Funding bid'!#REF!,I$5))</f>
        <v>#REF!</v>
      </c>
      <c r="J12" s="43" t="e">
        <f>IF($D$4="Agreed",(SUMIFS('201819 SH LCLR Funding bid'!$G$12:$G$362,'201819 SH LCLR Funding bid'!$C$12:$C$362,"in construction (agreed)",'201819 SH LCLR Funding bid'!#REF!,$B12,'201819 SH LCLR Funding bid'!#REF!,J$5)+SUMIFS('201819 SH LCLR Funding bid'!$G$12:$G$362,'201819 SH LCLR Funding bid'!$C$12:$C$362,"in planning (agreed)",'201819 SH LCLR Funding bid'!#REF!,$B12,'201819 SH LCLR Funding bid'!#REF!,J$5)+SUMIFS('201819 SH LCLR Funding bid'!$G$12:$G$362,'201819 SH LCLR Funding bid'!$C$12:$C$362,"agreed with nzta",'201819 SH LCLR Funding bid'!#REF!,$B12,'201819 SH LCLR Funding bid'!#REF!,J$5)+SUMIFS('201819 SH LCLR Funding bid'!$G$12:$G$362,'201819 SH LCLR Funding bid'!$C$12:$C$362,"completed",'201819 SH LCLR Funding bid'!#REF!,$B12,'201819 SH LCLR Funding bid'!#REF!,J$5)),SUMIFS('201819 SH LCLR Funding bid'!$G$12:$G$362,'201819 SH LCLR Funding bid'!$C$12:$C$362,"completed",'201819 SH LCLR Funding bid'!#REF!,$B12,'201819 SH LCLR Funding bid'!#REF!,J$5))</f>
        <v>#REF!</v>
      </c>
      <c r="K12" s="43" t="e">
        <f>IF($D$4="Agreed",(SUMIFS('201819 SH LCLR Funding bid'!$G$12:$G$362,'201819 SH LCLR Funding bid'!$C$12:$C$362,"in construction (agreed)",'201819 SH LCLR Funding bid'!#REF!,$B12,'201819 SH LCLR Funding bid'!#REF!,K$5)+SUMIFS('201819 SH LCLR Funding bid'!$G$12:$G$362,'201819 SH LCLR Funding bid'!$C$12:$C$362,"in planning (agreed)",'201819 SH LCLR Funding bid'!#REF!,$B12,'201819 SH LCLR Funding bid'!#REF!,K$5)+SUMIFS('201819 SH LCLR Funding bid'!$G$12:$G$362,'201819 SH LCLR Funding bid'!$C$12:$C$362,"agreed with nzta",'201819 SH LCLR Funding bid'!#REF!,$B12,'201819 SH LCLR Funding bid'!#REF!,K$5)+SUMIFS('201819 SH LCLR Funding bid'!$G$12:$G$362,'201819 SH LCLR Funding bid'!$C$12:$C$362,"completed",'201819 SH LCLR Funding bid'!#REF!,$B12,'201819 SH LCLR Funding bid'!#REF!,K$5)),SUMIFS('201819 SH LCLR Funding bid'!$G$12:$G$362,'201819 SH LCLR Funding bid'!$C$12:$C$362,"completed",'201819 SH LCLR Funding bid'!#REF!,$B12,'201819 SH LCLR Funding bid'!#REF!,K$5))</f>
        <v>#REF!</v>
      </c>
      <c r="L12" s="43" t="e">
        <f>IF($D$4="Agreed",(SUMIFS('201819 SH LCLR Funding bid'!$G$12:$G$362,'201819 SH LCLR Funding bid'!$C$12:$C$362,"in construction (agreed)",'201819 SH LCLR Funding bid'!#REF!,$B12,'201819 SH LCLR Funding bid'!#REF!,L$5)+SUMIFS('201819 SH LCLR Funding bid'!$G$12:$G$362,'201819 SH LCLR Funding bid'!$C$12:$C$362,"in planning (agreed)",'201819 SH LCLR Funding bid'!#REF!,$B12,'201819 SH LCLR Funding bid'!#REF!,L$5)+SUMIFS('201819 SH LCLR Funding bid'!$G$12:$G$362,'201819 SH LCLR Funding bid'!$C$12:$C$362,"agreed with nzta",'201819 SH LCLR Funding bid'!#REF!,$B12,'201819 SH LCLR Funding bid'!#REF!,L$5)+SUMIFS('201819 SH LCLR Funding bid'!$G$12:$G$362,'201819 SH LCLR Funding bid'!$C$12:$C$362,"completed",'201819 SH LCLR Funding bid'!#REF!,$B12,'201819 SH LCLR Funding bid'!#REF!,L$5)),SUMIFS('201819 SH LCLR Funding bid'!$G$12:$G$362,'201819 SH LCLR Funding bid'!$C$12:$C$362,"completed",'201819 SH LCLR Funding bid'!#REF!,$B12,'201819 SH LCLR Funding bid'!#REF!,L$5))</f>
        <v>#REF!</v>
      </c>
      <c r="M12" s="43" t="e">
        <f>IF($D$4="Agreed",(SUMIFS('201819 SH LCLR Funding bid'!$G$12:$G$362,'201819 SH LCLR Funding bid'!$C$12:$C$362,"in construction (agreed)",'201819 SH LCLR Funding bid'!#REF!,$B12,'201819 SH LCLR Funding bid'!#REF!,M$5)+SUMIFS('201819 SH LCLR Funding bid'!$G$12:$G$362,'201819 SH LCLR Funding bid'!$C$12:$C$362,"in planning (agreed)",'201819 SH LCLR Funding bid'!#REF!,$B12,'201819 SH LCLR Funding bid'!#REF!,M$5)+SUMIFS('201819 SH LCLR Funding bid'!$G$12:$G$362,'201819 SH LCLR Funding bid'!$C$12:$C$362,"agreed with nzta",'201819 SH LCLR Funding bid'!#REF!,$B12,'201819 SH LCLR Funding bid'!#REF!,M$5)+SUMIFS('201819 SH LCLR Funding bid'!$G$12:$G$362,'201819 SH LCLR Funding bid'!$C$12:$C$362,"completed",'201819 SH LCLR Funding bid'!#REF!,$B12,'201819 SH LCLR Funding bid'!#REF!,M$5)),SUMIFS('201819 SH LCLR Funding bid'!$G$12:$G$362,'201819 SH LCLR Funding bid'!$C$12:$C$362,"completed",'201819 SH LCLR Funding bid'!#REF!,$B12,'201819 SH LCLR Funding bid'!#REF!,M$5))</f>
        <v>#REF!</v>
      </c>
      <c r="N12" s="43" t="e">
        <f>IF($D$4="Agreed",(SUMIFS('201819 SH LCLR Funding bid'!$G$12:$G$362,'201819 SH LCLR Funding bid'!$C$12:$C$362,"in construction (agreed)",'201819 SH LCLR Funding bid'!#REF!,$B12,'201819 SH LCLR Funding bid'!#REF!,N$5)+SUMIFS('201819 SH LCLR Funding bid'!$G$12:$G$362,'201819 SH LCLR Funding bid'!$C$12:$C$362,"in planning (agreed)",'201819 SH LCLR Funding bid'!#REF!,$B12,'201819 SH LCLR Funding bid'!#REF!,N$5)+SUMIFS('201819 SH LCLR Funding bid'!$G$12:$G$362,'201819 SH LCLR Funding bid'!$C$12:$C$362,"agreed with nzta",'201819 SH LCLR Funding bid'!#REF!,$B12,'201819 SH LCLR Funding bid'!#REF!,N$5)+SUMIFS('201819 SH LCLR Funding bid'!$G$12:$G$362,'201819 SH LCLR Funding bid'!$C$12:$C$362,"completed",'201819 SH LCLR Funding bid'!#REF!,$B12,'201819 SH LCLR Funding bid'!#REF!,N$5)),SUMIFS('201819 SH LCLR Funding bid'!$G$12:$G$362,'201819 SH LCLR Funding bid'!$C$12:$C$362,"completed",'201819 SH LCLR Funding bid'!#REF!,$B12,'201819 SH LCLR Funding bid'!#REF!,N$5))</f>
        <v>#REF!</v>
      </c>
      <c r="O12" s="43" t="e">
        <f>IF($D$4="Agreed",(SUMIFS('201819 SH LCLR Funding bid'!$G$12:$G$362,'201819 SH LCLR Funding bid'!$C$12:$C$362,"in construction (agreed)",'201819 SH LCLR Funding bid'!#REF!,$B12,'201819 SH LCLR Funding bid'!#REF!,O$5)+SUMIFS('201819 SH LCLR Funding bid'!$G$12:$G$362,'201819 SH LCLR Funding bid'!$C$12:$C$362,"in planning (agreed)",'201819 SH LCLR Funding bid'!#REF!,$B12,'201819 SH LCLR Funding bid'!#REF!,O$5)+SUMIFS('201819 SH LCLR Funding bid'!$G$12:$G$362,'201819 SH LCLR Funding bid'!$C$12:$C$362,"agreed with nzta",'201819 SH LCLR Funding bid'!#REF!,$B12,'201819 SH LCLR Funding bid'!#REF!,O$5)+SUMIFS('201819 SH LCLR Funding bid'!$G$12:$G$362,'201819 SH LCLR Funding bid'!$C$12:$C$362,"completed",'201819 SH LCLR Funding bid'!#REF!,$B12,'201819 SH LCLR Funding bid'!#REF!,O$5)),SUMIFS('201819 SH LCLR Funding bid'!$G$12:$G$362,'201819 SH LCLR Funding bid'!$C$12:$C$362,"completed",'201819 SH LCLR Funding bid'!#REF!,$B12,'201819 SH LCLR Funding bid'!#REF!,O$5))</f>
        <v>#REF!</v>
      </c>
      <c r="P12" s="43" t="e">
        <f>IF($D$4="Agreed",(SUMIFS('201819 SH LCLR Funding bid'!$G$12:$G$362,'201819 SH LCLR Funding bid'!$C$12:$C$362,"in construction (agreed)",'201819 SH LCLR Funding bid'!#REF!,$B12,'201819 SH LCLR Funding bid'!#REF!,P$5)+SUMIFS('201819 SH LCLR Funding bid'!$G$12:$G$362,'201819 SH LCLR Funding bid'!$C$12:$C$362,"in planning (agreed)",'201819 SH LCLR Funding bid'!#REF!,$B12,'201819 SH LCLR Funding bid'!#REF!,P$5)+SUMIFS('201819 SH LCLR Funding bid'!$G$12:$G$362,'201819 SH LCLR Funding bid'!$C$12:$C$362,"agreed with nzta",'201819 SH LCLR Funding bid'!#REF!,$B12,'201819 SH LCLR Funding bid'!#REF!,P$5)+SUMIFS('201819 SH LCLR Funding bid'!$G$12:$G$362,'201819 SH LCLR Funding bid'!$C$12:$C$362,"completed",'201819 SH LCLR Funding bid'!#REF!,$B12,'201819 SH LCLR Funding bid'!#REF!,P$5)),SUMIFS('201819 SH LCLR Funding bid'!$G$12:$G$362,'201819 SH LCLR Funding bid'!$C$12:$C$362,"completed",'201819 SH LCLR Funding bid'!#REF!,$B12,'201819 SH LCLR Funding bid'!#REF!,P$5))</f>
        <v>#REF!</v>
      </c>
      <c r="Q12" s="43" t="e">
        <f>IF($D$4="Agreed",(SUMIFS('201819 SH LCLR Funding bid'!$G$12:$G$362,'201819 SH LCLR Funding bid'!$C$12:$C$362,"in construction (agreed)",'201819 SH LCLR Funding bid'!#REF!,$B12,'201819 SH LCLR Funding bid'!#REF!,Q$5)+SUMIFS('201819 SH LCLR Funding bid'!$G$12:$G$362,'201819 SH LCLR Funding bid'!$C$12:$C$362,"in planning (agreed)",'201819 SH LCLR Funding bid'!#REF!,$B12,'201819 SH LCLR Funding bid'!#REF!,Q$5)+SUMIFS('201819 SH LCLR Funding bid'!$G$12:$G$362,'201819 SH LCLR Funding bid'!$C$12:$C$362,"agreed with nzta",'201819 SH LCLR Funding bid'!#REF!,$B12,'201819 SH LCLR Funding bid'!#REF!,Q$5)+SUMIFS('201819 SH LCLR Funding bid'!$G$12:$G$362,'201819 SH LCLR Funding bid'!$C$12:$C$362,"completed",'201819 SH LCLR Funding bid'!#REF!,$B12,'201819 SH LCLR Funding bid'!#REF!,Q$5)),SUMIFS('201819 SH LCLR Funding bid'!$G$12:$G$362,'201819 SH LCLR Funding bid'!$C$12:$C$362,"completed",'201819 SH LCLR Funding bid'!#REF!,$B12,'201819 SH LCLR Funding bid'!#REF!,Q$5))</f>
        <v>#REF!</v>
      </c>
      <c r="R12" s="43" t="e">
        <f>IF($D$4="Agreed",(SUMIFS('201819 SH LCLR Funding bid'!$G$12:$G$362,'201819 SH LCLR Funding bid'!$C$12:$C$362,"in construction (agreed)",'201819 SH LCLR Funding bid'!#REF!,$B12,'201819 SH LCLR Funding bid'!#REF!,R$5)+SUMIFS('201819 SH LCLR Funding bid'!$G$12:$G$362,'201819 SH LCLR Funding bid'!$C$12:$C$362,"in planning (agreed)",'201819 SH LCLR Funding bid'!#REF!,$B12,'201819 SH LCLR Funding bid'!#REF!,R$5)+SUMIFS('201819 SH LCLR Funding bid'!$G$12:$G$362,'201819 SH LCLR Funding bid'!$C$12:$C$362,"agreed with nzta",'201819 SH LCLR Funding bid'!#REF!,$B12,'201819 SH LCLR Funding bid'!#REF!,R$5)+SUMIFS('201819 SH LCLR Funding bid'!$G$12:$G$362,'201819 SH LCLR Funding bid'!$C$12:$C$362,"completed",'201819 SH LCLR Funding bid'!#REF!,$B12,'201819 SH LCLR Funding bid'!#REF!,R$5)),SUMIFS('201819 SH LCLR Funding bid'!$G$12:$G$362,'201819 SH LCLR Funding bid'!$C$12:$C$362,"completed",'201819 SH LCLR Funding bid'!#REF!,$B12,'201819 SH LCLR Funding bid'!#REF!,R$5))</f>
        <v>#REF!</v>
      </c>
      <c r="S12" s="43" t="e">
        <f>IF($D$4="Agreed",(SUMIFS('201819 SH LCLR Funding bid'!$G$12:$G$362,'201819 SH LCLR Funding bid'!$C$12:$C$362,"in construction (agreed)",'201819 SH LCLR Funding bid'!#REF!,$B12,'201819 SH LCLR Funding bid'!#REF!,S$5)+SUMIFS('201819 SH LCLR Funding bid'!$G$12:$G$362,'201819 SH LCLR Funding bid'!$C$12:$C$362,"in planning (agreed)",'201819 SH LCLR Funding bid'!#REF!,$B12,'201819 SH LCLR Funding bid'!#REF!,S$5)+SUMIFS('201819 SH LCLR Funding bid'!$G$12:$G$362,'201819 SH LCLR Funding bid'!$C$12:$C$362,"agreed with nzta",'201819 SH LCLR Funding bid'!#REF!,$B12,'201819 SH LCLR Funding bid'!#REF!,S$5)+SUMIFS('201819 SH LCLR Funding bid'!$G$12:$G$362,'201819 SH LCLR Funding bid'!$C$12:$C$362,"completed",'201819 SH LCLR Funding bid'!#REF!,$B12,'201819 SH LCLR Funding bid'!#REF!,S$5)),SUMIFS('201819 SH LCLR Funding bid'!$G$12:$G$362,'201819 SH LCLR Funding bid'!$C$12:$C$362,"completed",'201819 SH LCLR Funding bid'!#REF!,$B12,'201819 SH LCLR Funding bid'!#REF!,S$5))</f>
        <v>#REF!</v>
      </c>
      <c r="T12" s="43" t="e">
        <f>IF($D$4="Agreed",(SUMIFS('201819 SH LCLR Funding bid'!$G$12:$G$362,'201819 SH LCLR Funding bid'!$C$12:$C$362,"in construction (agreed)",'201819 SH LCLR Funding bid'!#REF!,$B12,'201819 SH LCLR Funding bid'!#REF!,T$5)+SUMIFS('201819 SH LCLR Funding bid'!$G$12:$G$362,'201819 SH LCLR Funding bid'!$C$12:$C$362,"in planning (agreed)",'201819 SH LCLR Funding bid'!#REF!,$B12,'201819 SH LCLR Funding bid'!#REF!,T$5)+SUMIFS('201819 SH LCLR Funding bid'!$G$12:$G$362,'201819 SH LCLR Funding bid'!$C$12:$C$362,"agreed with nzta",'201819 SH LCLR Funding bid'!#REF!,$B12,'201819 SH LCLR Funding bid'!#REF!,T$5)+SUMIFS('201819 SH LCLR Funding bid'!$G$12:$G$362,'201819 SH LCLR Funding bid'!$C$12:$C$362,"completed",'201819 SH LCLR Funding bid'!#REF!,$B12,'201819 SH LCLR Funding bid'!#REF!,T$5)),SUMIFS('201819 SH LCLR Funding bid'!$G$12:$G$362,'201819 SH LCLR Funding bid'!$C$12:$C$362,"completed",'201819 SH LCLR Funding bid'!#REF!,$B12,'201819 SH LCLR Funding bid'!#REF!,T$5))</f>
        <v>#REF!</v>
      </c>
      <c r="U12" s="13" t="e">
        <f t="shared" si="0"/>
        <v>#REF!</v>
      </c>
      <c r="V12" s="22"/>
      <c r="W12" s="22"/>
      <c r="X12" s="22"/>
      <c r="Y12" s="22"/>
      <c r="Z12" s="22"/>
      <c r="AA12" s="22"/>
      <c r="AB12" s="22"/>
      <c r="AC12" s="22"/>
      <c r="AD12" s="22"/>
      <c r="AE12" s="22"/>
      <c r="AF12" s="22"/>
    </row>
    <row r="13" spans="1:32" ht="11.25" customHeight="1" x14ac:dyDescent="0.15">
      <c r="A13" s="20"/>
      <c r="B13" s="37" t="str">
        <f>Options!C9</f>
        <v>Minor geometric improvements</v>
      </c>
      <c r="C13" s="43" t="e">
        <f>IF($D$4="Agreed",(SUMIFS('201819 SH LCLR Funding bid'!$G$12:$G$362,'201819 SH LCLR Funding bid'!$C$12:$C$362,"in construction (agreed)",'201819 SH LCLR Funding bid'!#REF!,$B13,'201819 SH LCLR Funding bid'!#REF!,C$5)+SUMIFS('201819 SH LCLR Funding bid'!$G$12:$G$362,'201819 SH LCLR Funding bid'!$C$12:$C$362,"in planning (agreed)",'201819 SH LCLR Funding bid'!#REF!,$B13,'201819 SH LCLR Funding bid'!#REF!,C$5)+SUMIFS('201819 SH LCLR Funding bid'!$G$12:$G$362,'201819 SH LCLR Funding bid'!$C$12:$C$362,"agreed with nzta",'201819 SH LCLR Funding bid'!#REF!,$B13,'201819 SH LCLR Funding bid'!#REF!,C$5)+SUMIFS('201819 SH LCLR Funding bid'!$G$12:$G$362,'201819 SH LCLR Funding bid'!$C$12:$C$362,"completed",'201819 SH LCLR Funding bid'!#REF!,$B13,'201819 SH LCLR Funding bid'!#REF!,C$5)),SUMIFS('201819 SH LCLR Funding bid'!$G$12:$G$362,'201819 SH LCLR Funding bid'!$C$12:$C$362,"completed",'201819 SH LCLR Funding bid'!#REF!,$B13,'201819 SH LCLR Funding bid'!#REF!,C$5))</f>
        <v>#REF!</v>
      </c>
      <c r="D13" s="43" t="e">
        <f>IF($D$4="Agreed",(SUMIFS('201819 SH LCLR Funding bid'!$G$12:$G$362,'201819 SH LCLR Funding bid'!$C$12:$C$362,"in construction (agreed)",'201819 SH LCLR Funding bid'!#REF!,$B13,'201819 SH LCLR Funding bid'!#REF!,D$5)+SUMIFS('201819 SH LCLR Funding bid'!$G$12:$G$362,'201819 SH LCLR Funding bid'!$C$12:$C$362,"in planning (agreed)",'201819 SH LCLR Funding bid'!#REF!,$B13,'201819 SH LCLR Funding bid'!#REF!,D$5)+SUMIFS('201819 SH LCLR Funding bid'!$G$12:$G$362,'201819 SH LCLR Funding bid'!$C$12:$C$362,"agreed with nzta",'201819 SH LCLR Funding bid'!#REF!,$B13,'201819 SH LCLR Funding bid'!#REF!,D$5)+SUMIFS('201819 SH LCLR Funding bid'!$G$12:$G$362,'201819 SH LCLR Funding bid'!$C$12:$C$362,"completed",'201819 SH LCLR Funding bid'!#REF!,$B13,'201819 SH LCLR Funding bid'!#REF!,D$5)),SUMIFS('201819 SH LCLR Funding bid'!$G$12:$G$362,'201819 SH LCLR Funding bid'!$C$12:$C$362,"completed",'201819 SH LCLR Funding bid'!#REF!,$B13,'201819 SH LCLR Funding bid'!#REF!,D$5))</f>
        <v>#REF!</v>
      </c>
      <c r="E13" s="43" t="e">
        <f>IF($D$4="Agreed",(SUMIFS('201819 SH LCLR Funding bid'!$G$12:$G$362,'201819 SH LCLR Funding bid'!$C$12:$C$362,"in construction (agreed)",'201819 SH LCLR Funding bid'!#REF!,$B13,'201819 SH LCLR Funding bid'!#REF!,E$5)+SUMIFS('201819 SH LCLR Funding bid'!$G$12:$G$362,'201819 SH LCLR Funding bid'!$C$12:$C$362,"in planning (agreed)",'201819 SH LCLR Funding bid'!#REF!,$B13,'201819 SH LCLR Funding bid'!#REF!,E$5)+SUMIFS('201819 SH LCLR Funding bid'!$G$12:$G$362,'201819 SH LCLR Funding bid'!$C$12:$C$362,"agreed with nzta",'201819 SH LCLR Funding bid'!#REF!,$B13,'201819 SH LCLR Funding bid'!#REF!,E$5)+SUMIFS('201819 SH LCLR Funding bid'!$G$12:$G$362,'201819 SH LCLR Funding bid'!$C$12:$C$362,"completed",'201819 SH LCLR Funding bid'!#REF!,$B13,'201819 SH LCLR Funding bid'!#REF!,E$5)),SUMIFS('201819 SH LCLR Funding bid'!$G$12:$G$362,'201819 SH LCLR Funding bid'!$C$12:$C$362,"completed",'201819 SH LCLR Funding bid'!#REF!,$B13,'201819 SH LCLR Funding bid'!#REF!,E$5))</f>
        <v>#REF!</v>
      </c>
      <c r="F13" s="43" t="e">
        <f>IF($D$4="Agreed",(SUMIFS('201819 SH LCLR Funding bid'!$G$12:$G$362,'201819 SH LCLR Funding bid'!$C$12:$C$362,"in construction (agreed)",'201819 SH LCLR Funding bid'!#REF!,$B13,'201819 SH LCLR Funding bid'!#REF!,F$5)+SUMIFS('201819 SH LCLR Funding bid'!$G$12:$G$362,'201819 SH LCLR Funding bid'!$C$12:$C$362,"in planning (agreed)",'201819 SH LCLR Funding bid'!#REF!,$B13,'201819 SH LCLR Funding bid'!#REF!,F$5)+SUMIFS('201819 SH LCLR Funding bid'!$G$12:$G$362,'201819 SH LCLR Funding bid'!$C$12:$C$362,"agreed with nzta",'201819 SH LCLR Funding bid'!#REF!,$B13,'201819 SH LCLR Funding bid'!#REF!,F$5)+SUMIFS('201819 SH LCLR Funding bid'!$G$12:$G$362,'201819 SH LCLR Funding bid'!$C$12:$C$362,"completed",'201819 SH LCLR Funding bid'!#REF!,$B13,'201819 SH LCLR Funding bid'!#REF!,F$5)),SUMIFS('201819 SH LCLR Funding bid'!$G$12:$G$362,'201819 SH LCLR Funding bid'!$C$12:$C$362,"completed",'201819 SH LCLR Funding bid'!#REF!,$B13,'201819 SH LCLR Funding bid'!#REF!,F$5))</f>
        <v>#REF!</v>
      </c>
      <c r="G13" s="43" t="e">
        <f>IF($D$4="Agreed",(SUMIFS('201819 SH LCLR Funding bid'!$G$12:$G$362,'201819 SH LCLR Funding bid'!$C$12:$C$362,"in construction (agreed)",'201819 SH LCLR Funding bid'!#REF!,$B13,'201819 SH LCLR Funding bid'!#REF!,G$5)+SUMIFS('201819 SH LCLR Funding bid'!$G$12:$G$362,'201819 SH LCLR Funding bid'!$C$12:$C$362,"in planning (agreed)",'201819 SH LCLR Funding bid'!#REF!,$B13,'201819 SH LCLR Funding bid'!#REF!,G$5)+SUMIFS('201819 SH LCLR Funding bid'!$G$12:$G$362,'201819 SH LCLR Funding bid'!$C$12:$C$362,"agreed with nzta",'201819 SH LCLR Funding bid'!#REF!,$B13,'201819 SH LCLR Funding bid'!#REF!,G$5)+SUMIFS('201819 SH LCLR Funding bid'!$G$12:$G$362,'201819 SH LCLR Funding bid'!$C$12:$C$362,"completed",'201819 SH LCLR Funding bid'!#REF!,$B13,'201819 SH LCLR Funding bid'!#REF!,G$5)),SUMIFS('201819 SH LCLR Funding bid'!$G$12:$G$362,'201819 SH LCLR Funding bid'!$C$12:$C$362,"completed",'201819 SH LCLR Funding bid'!#REF!,$B13,'201819 SH LCLR Funding bid'!#REF!,G$5))</f>
        <v>#REF!</v>
      </c>
      <c r="H13" s="43" t="e">
        <f>IF($D$4="Agreed",(SUMIFS('201819 SH LCLR Funding bid'!$G$12:$G$362,'201819 SH LCLR Funding bid'!$C$12:$C$362,"in construction (agreed)",'201819 SH LCLR Funding bid'!#REF!,$B13,'201819 SH LCLR Funding bid'!#REF!,H$5)+SUMIFS('201819 SH LCLR Funding bid'!$G$12:$G$362,'201819 SH LCLR Funding bid'!$C$12:$C$362,"in planning (agreed)",'201819 SH LCLR Funding bid'!#REF!,$B13,'201819 SH LCLR Funding bid'!#REF!,H$5)+SUMIFS('201819 SH LCLR Funding bid'!$G$12:$G$362,'201819 SH LCLR Funding bid'!$C$12:$C$362,"agreed with nzta",'201819 SH LCLR Funding bid'!#REF!,$B13,'201819 SH LCLR Funding bid'!#REF!,H$5)+SUMIFS('201819 SH LCLR Funding bid'!$G$12:$G$362,'201819 SH LCLR Funding bid'!$C$12:$C$362,"completed",'201819 SH LCLR Funding bid'!#REF!,$B13,'201819 SH LCLR Funding bid'!#REF!,H$5)),SUMIFS('201819 SH LCLR Funding bid'!$G$12:$G$362,'201819 SH LCLR Funding bid'!$C$12:$C$362,"completed",'201819 SH LCLR Funding bid'!#REF!,$B13,'201819 SH LCLR Funding bid'!#REF!,H$5))</f>
        <v>#REF!</v>
      </c>
      <c r="I13" s="43" t="e">
        <f>IF($D$4="Agreed",(SUMIFS('201819 SH LCLR Funding bid'!$G$12:$G$362,'201819 SH LCLR Funding bid'!$C$12:$C$362,"in construction (agreed)",'201819 SH LCLR Funding bid'!#REF!,$B13,'201819 SH LCLR Funding bid'!#REF!,I$5)+SUMIFS('201819 SH LCLR Funding bid'!$G$12:$G$362,'201819 SH LCLR Funding bid'!$C$12:$C$362,"in planning (agreed)",'201819 SH LCLR Funding bid'!#REF!,$B13,'201819 SH LCLR Funding bid'!#REF!,I$5)+SUMIFS('201819 SH LCLR Funding bid'!$G$12:$G$362,'201819 SH LCLR Funding bid'!$C$12:$C$362,"agreed with nzta",'201819 SH LCLR Funding bid'!#REF!,$B13,'201819 SH LCLR Funding bid'!#REF!,I$5)+SUMIFS('201819 SH LCLR Funding bid'!$G$12:$G$362,'201819 SH LCLR Funding bid'!$C$12:$C$362,"completed",'201819 SH LCLR Funding bid'!#REF!,$B13,'201819 SH LCLR Funding bid'!#REF!,I$5)),SUMIFS('201819 SH LCLR Funding bid'!$G$12:$G$362,'201819 SH LCLR Funding bid'!$C$12:$C$362,"completed",'201819 SH LCLR Funding bid'!#REF!,$B13,'201819 SH LCLR Funding bid'!#REF!,I$5))</f>
        <v>#REF!</v>
      </c>
      <c r="J13" s="43" t="e">
        <f>IF($D$4="Agreed",(SUMIFS('201819 SH LCLR Funding bid'!$G$12:$G$362,'201819 SH LCLR Funding bid'!$C$12:$C$362,"in construction (agreed)",'201819 SH LCLR Funding bid'!#REF!,$B13,'201819 SH LCLR Funding bid'!#REF!,J$5)+SUMIFS('201819 SH LCLR Funding bid'!$G$12:$G$362,'201819 SH LCLR Funding bid'!$C$12:$C$362,"in planning (agreed)",'201819 SH LCLR Funding bid'!#REF!,$B13,'201819 SH LCLR Funding bid'!#REF!,J$5)+SUMIFS('201819 SH LCLR Funding bid'!$G$12:$G$362,'201819 SH LCLR Funding bid'!$C$12:$C$362,"agreed with nzta",'201819 SH LCLR Funding bid'!#REF!,$B13,'201819 SH LCLR Funding bid'!#REF!,J$5)+SUMIFS('201819 SH LCLR Funding bid'!$G$12:$G$362,'201819 SH LCLR Funding bid'!$C$12:$C$362,"completed",'201819 SH LCLR Funding bid'!#REF!,$B13,'201819 SH LCLR Funding bid'!#REF!,J$5)),SUMIFS('201819 SH LCLR Funding bid'!$G$12:$G$362,'201819 SH LCLR Funding bid'!$C$12:$C$362,"completed",'201819 SH LCLR Funding bid'!#REF!,$B13,'201819 SH LCLR Funding bid'!#REF!,J$5))</f>
        <v>#REF!</v>
      </c>
      <c r="K13" s="43" t="e">
        <f>IF($D$4="Agreed",(SUMIFS('201819 SH LCLR Funding bid'!$G$12:$G$362,'201819 SH LCLR Funding bid'!$C$12:$C$362,"in construction (agreed)",'201819 SH LCLR Funding bid'!#REF!,$B13,'201819 SH LCLR Funding bid'!#REF!,K$5)+SUMIFS('201819 SH LCLR Funding bid'!$G$12:$G$362,'201819 SH LCLR Funding bid'!$C$12:$C$362,"in planning (agreed)",'201819 SH LCLR Funding bid'!#REF!,$B13,'201819 SH LCLR Funding bid'!#REF!,K$5)+SUMIFS('201819 SH LCLR Funding bid'!$G$12:$G$362,'201819 SH LCLR Funding bid'!$C$12:$C$362,"agreed with nzta",'201819 SH LCLR Funding bid'!#REF!,$B13,'201819 SH LCLR Funding bid'!#REF!,K$5)+SUMIFS('201819 SH LCLR Funding bid'!$G$12:$G$362,'201819 SH LCLR Funding bid'!$C$12:$C$362,"completed",'201819 SH LCLR Funding bid'!#REF!,$B13,'201819 SH LCLR Funding bid'!#REF!,K$5)),SUMIFS('201819 SH LCLR Funding bid'!$G$12:$G$362,'201819 SH LCLR Funding bid'!$C$12:$C$362,"completed",'201819 SH LCLR Funding bid'!#REF!,$B13,'201819 SH LCLR Funding bid'!#REF!,K$5))</f>
        <v>#REF!</v>
      </c>
      <c r="L13" s="43" t="e">
        <f>IF($D$4="Agreed",(SUMIFS('201819 SH LCLR Funding bid'!$G$12:$G$362,'201819 SH LCLR Funding bid'!$C$12:$C$362,"in construction (agreed)",'201819 SH LCLR Funding bid'!#REF!,$B13,'201819 SH LCLR Funding bid'!#REF!,L$5)+SUMIFS('201819 SH LCLR Funding bid'!$G$12:$G$362,'201819 SH LCLR Funding bid'!$C$12:$C$362,"in planning (agreed)",'201819 SH LCLR Funding bid'!#REF!,$B13,'201819 SH LCLR Funding bid'!#REF!,L$5)+SUMIFS('201819 SH LCLR Funding bid'!$G$12:$G$362,'201819 SH LCLR Funding bid'!$C$12:$C$362,"agreed with nzta",'201819 SH LCLR Funding bid'!#REF!,$B13,'201819 SH LCLR Funding bid'!#REF!,L$5)+SUMIFS('201819 SH LCLR Funding bid'!$G$12:$G$362,'201819 SH LCLR Funding bid'!$C$12:$C$362,"completed",'201819 SH LCLR Funding bid'!#REF!,$B13,'201819 SH LCLR Funding bid'!#REF!,L$5)),SUMIFS('201819 SH LCLR Funding bid'!$G$12:$G$362,'201819 SH LCLR Funding bid'!$C$12:$C$362,"completed",'201819 SH LCLR Funding bid'!#REF!,$B13,'201819 SH LCLR Funding bid'!#REF!,L$5))</f>
        <v>#REF!</v>
      </c>
      <c r="M13" s="43" t="e">
        <f>IF($D$4="Agreed",(SUMIFS('201819 SH LCLR Funding bid'!$G$12:$G$362,'201819 SH LCLR Funding bid'!$C$12:$C$362,"in construction (agreed)",'201819 SH LCLR Funding bid'!#REF!,$B13,'201819 SH LCLR Funding bid'!#REF!,M$5)+SUMIFS('201819 SH LCLR Funding bid'!$G$12:$G$362,'201819 SH LCLR Funding bid'!$C$12:$C$362,"in planning (agreed)",'201819 SH LCLR Funding bid'!#REF!,$B13,'201819 SH LCLR Funding bid'!#REF!,M$5)+SUMIFS('201819 SH LCLR Funding bid'!$G$12:$G$362,'201819 SH LCLR Funding bid'!$C$12:$C$362,"agreed with nzta",'201819 SH LCLR Funding bid'!#REF!,$B13,'201819 SH LCLR Funding bid'!#REF!,M$5)+SUMIFS('201819 SH LCLR Funding bid'!$G$12:$G$362,'201819 SH LCLR Funding bid'!$C$12:$C$362,"completed",'201819 SH LCLR Funding bid'!#REF!,$B13,'201819 SH LCLR Funding bid'!#REF!,M$5)),SUMIFS('201819 SH LCLR Funding bid'!$G$12:$G$362,'201819 SH LCLR Funding bid'!$C$12:$C$362,"completed",'201819 SH LCLR Funding bid'!#REF!,$B13,'201819 SH LCLR Funding bid'!#REF!,M$5))</f>
        <v>#REF!</v>
      </c>
      <c r="N13" s="43" t="e">
        <f>IF($D$4="Agreed",(SUMIFS('201819 SH LCLR Funding bid'!$G$12:$G$362,'201819 SH LCLR Funding bid'!$C$12:$C$362,"in construction (agreed)",'201819 SH LCLR Funding bid'!#REF!,$B13,'201819 SH LCLR Funding bid'!#REF!,N$5)+SUMIFS('201819 SH LCLR Funding bid'!$G$12:$G$362,'201819 SH LCLR Funding bid'!$C$12:$C$362,"in planning (agreed)",'201819 SH LCLR Funding bid'!#REF!,$B13,'201819 SH LCLR Funding bid'!#REF!,N$5)+SUMIFS('201819 SH LCLR Funding bid'!$G$12:$G$362,'201819 SH LCLR Funding bid'!$C$12:$C$362,"agreed with nzta",'201819 SH LCLR Funding bid'!#REF!,$B13,'201819 SH LCLR Funding bid'!#REF!,N$5)+SUMIFS('201819 SH LCLR Funding bid'!$G$12:$G$362,'201819 SH LCLR Funding bid'!$C$12:$C$362,"completed",'201819 SH LCLR Funding bid'!#REF!,$B13,'201819 SH LCLR Funding bid'!#REF!,N$5)),SUMIFS('201819 SH LCLR Funding bid'!$G$12:$G$362,'201819 SH LCLR Funding bid'!$C$12:$C$362,"completed",'201819 SH LCLR Funding bid'!#REF!,$B13,'201819 SH LCLR Funding bid'!#REF!,N$5))</f>
        <v>#REF!</v>
      </c>
      <c r="O13" s="43" t="e">
        <f>IF($D$4="Agreed",(SUMIFS('201819 SH LCLR Funding bid'!$G$12:$G$362,'201819 SH LCLR Funding bid'!$C$12:$C$362,"in construction (agreed)",'201819 SH LCLR Funding bid'!#REF!,$B13,'201819 SH LCLR Funding bid'!#REF!,O$5)+SUMIFS('201819 SH LCLR Funding bid'!$G$12:$G$362,'201819 SH LCLR Funding bid'!$C$12:$C$362,"in planning (agreed)",'201819 SH LCLR Funding bid'!#REF!,$B13,'201819 SH LCLR Funding bid'!#REF!,O$5)+SUMIFS('201819 SH LCLR Funding bid'!$G$12:$G$362,'201819 SH LCLR Funding bid'!$C$12:$C$362,"agreed with nzta",'201819 SH LCLR Funding bid'!#REF!,$B13,'201819 SH LCLR Funding bid'!#REF!,O$5)+SUMIFS('201819 SH LCLR Funding bid'!$G$12:$G$362,'201819 SH LCLR Funding bid'!$C$12:$C$362,"completed",'201819 SH LCLR Funding bid'!#REF!,$B13,'201819 SH LCLR Funding bid'!#REF!,O$5)),SUMIFS('201819 SH LCLR Funding bid'!$G$12:$G$362,'201819 SH LCLR Funding bid'!$C$12:$C$362,"completed",'201819 SH LCLR Funding bid'!#REF!,$B13,'201819 SH LCLR Funding bid'!#REF!,O$5))</f>
        <v>#REF!</v>
      </c>
      <c r="P13" s="43" t="e">
        <f>IF($D$4="Agreed",(SUMIFS('201819 SH LCLR Funding bid'!$G$12:$G$362,'201819 SH LCLR Funding bid'!$C$12:$C$362,"in construction (agreed)",'201819 SH LCLR Funding bid'!#REF!,$B13,'201819 SH LCLR Funding bid'!#REF!,P$5)+SUMIFS('201819 SH LCLR Funding bid'!$G$12:$G$362,'201819 SH LCLR Funding bid'!$C$12:$C$362,"in planning (agreed)",'201819 SH LCLR Funding bid'!#REF!,$B13,'201819 SH LCLR Funding bid'!#REF!,P$5)+SUMIFS('201819 SH LCLR Funding bid'!$G$12:$G$362,'201819 SH LCLR Funding bid'!$C$12:$C$362,"agreed with nzta",'201819 SH LCLR Funding bid'!#REF!,$B13,'201819 SH LCLR Funding bid'!#REF!,P$5)+SUMIFS('201819 SH LCLR Funding bid'!$G$12:$G$362,'201819 SH LCLR Funding bid'!$C$12:$C$362,"completed",'201819 SH LCLR Funding bid'!#REF!,$B13,'201819 SH LCLR Funding bid'!#REF!,P$5)),SUMIFS('201819 SH LCLR Funding bid'!$G$12:$G$362,'201819 SH LCLR Funding bid'!$C$12:$C$362,"completed",'201819 SH LCLR Funding bid'!#REF!,$B13,'201819 SH LCLR Funding bid'!#REF!,P$5))</f>
        <v>#REF!</v>
      </c>
      <c r="Q13" s="43" t="e">
        <f>IF($D$4="Agreed",(SUMIFS('201819 SH LCLR Funding bid'!$G$12:$G$362,'201819 SH LCLR Funding bid'!$C$12:$C$362,"in construction (agreed)",'201819 SH LCLR Funding bid'!#REF!,$B13,'201819 SH LCLR Funding bid'!#REF!,Q$5)+SUMIFS('201819 SH LCLR Funding bid'!$G$12:$G$362,'201819 SH LCLR Funding bid'!$C$12:$C$362,"in planning (agreed)",'201819 SH LCLR Funding bid'!#REF!,$B13,'201819 SH LCLR Funding bid'!#REF!,Q$5)+SUMIFS('201819 SH LCLR Funding bid'!$G$12:$G$362,'201819 SH LCLR Funding bid'!$C$12:$C$362,"agreed with nzta",'201819 SH LCLR Funding bid'!#REF!,$B13,'201819 SH LCLR Funding bid'!#REF!,Q$5)+SUMIFS('201819 SH LCLR Funding bid'!$G$12:$G$362,'201819 SH LCLR Funding bid'!$C$12:$C$362,"completed",'201819 SH LCLR Funding bid'!#REF!,$B13,'201819 SH LCLR Funding bid'!#REF!,Q$5)),SUMIFS('201819 SH LCLR Funding bid'!$G$12:$G$362,'201819 SH LCLR Funding bid'!$C$12:$C$362,"completed",'201819 SH LCLR Funding bid'!#REF!,$B13,'201819 SH LCLR Funding bid'!#REF!,Q$5))</f>
        <v>#REF!</v>
      </c>
      <c r="R13" s="43" t="e">
        <f>IF($D$4="Agreed",(SUMIFS('201819 SH LCLR Funding bid'!$G$12:$G$362,'201819 SH LCLR Funding bid'!$C$12:$C$362,"in construction (agreed)",'201819 SH LCLR Funding bid'!#REF!,$B13,'201819 SH LCLR Funding bid'!#REF!,R$5)+SUMIFS('201819 SH LCLR Funding bid'!$G$12:$G$362,'201819 SH LCLR Funding bid'!$C$12:$C$362,"in planning (agreed)",'201819 SH LCLR Funding bid'!#REF!,$B13,'201819 SH LCLR Funding bid'!#REF!,R$5)+SUMIFS('201819 SH LCLR Funding bid'!$G$12:$G$362,'201819 SH LCLR Funding bid'!$C$12:$C$362,"agreed with nzta",'201819 SH LCLR Funding bid'!#REF!,$B13,'201819 SH LCLR Funding bid'!#REF!,R$5)+SUMIFS('201819 SH LCLR Funding bid'!$G$12:$G$362,'201819 SH LCLR Funding bid'!$C$12:$C$362,"completed",'201819 SH LCLR Funding bid'!#REF!,$B13,'201819 SH LCLR Funding bid'!#REF!,R$5)),SUMIFS('201819 SH LCLR Funding bid'!$G$12:$G$362,'201819 SH LCLR Funding bid'!$C$12:$C$362,"completed",'201819 SH LCLR Funding bid'!#REF!,$B13,'201819 SH LCLR Funding bid'!#REF!,R$5))</f>
        <v>#REF!</v>
      </c>
      <c r="S13" s="43" t="e">
        <f>IF($D$4="Agreed",(SUMIFS('201819 SH LCLR Funding bid'!$G$12:$G$362,'201819 SH LCLR Funding bid'!$C$12:$C$362,"in construction (agreed)",'201819 SH LCLR Funding bid'!#REF!,$B13,'201819 SH LCLR Funding bid'!#REF!,S$5)+SUMIFS('201819 SH LCLR Funding bid'!$G$12:$G$362,'201819 SH LCLR Funding bid'!$C$12:$C$362,"in planning (agreed)",'201819 SH LCLR Funding bid'!#REF!,$B13,'201819 SH LCLR Funding bid'!#REF!,S$5)+SUMIFS('201819 SH LCLR Funding bid'!$G$12:$G$362,'201819 SH LCLR Funding bid'!$C$12:$C$362,"agreed with nzta",'201819 SH LCLR Funding bid'!#REF!,$B13,'201819 SH LCLR Funding bid'!#REF!,S$5)+SUMIFS('201819 SH LCLR Funding bid'!$G$12:$G$362,'201819 SH LCLR Funding bid'!$C$12:$C$362,"completed",'201819 SH LCLR Funding bid'!#REF!,$B13,'201819 SH LCLR Funding bid'!#REF!,S$5)),SUMIFS('201819 SH LCLR Funding bid'!$G$12:$G$362,'201819 SH LCLR Funding bid'!$C$12:$C$362,"completed",'201819 SH LCLR Funding bid'!#REF!,$B13,'201819 SH LCLR Funding bid'!#REF!,S$5))</f>
        <v>#REF!</v>
      </c>
      <c r="T13" s="43" t="e">
        <f>IF($D$4="Agreed",(SUMIFS('201819 SH LCLR Funding bid'!$G$12:$G$362,'201819 SH LCLR Funding bid'!$C$12:$C$362,"in construction (agreed)",'201819 SH LCLR Funding bid'!#REF!,$B13,'201819 SH LCLR Funding bid'!#REF!,T$5)+SUMIFS('201819 SH LCLR Funding bid'!$G$12:$G$362,'201819 SH LCLR Funding bid'!$C$12:$C$362,"in planning (agreed)",'201819 SH LCLR Funding bid'!#REF!,$B13,'201819 SH LCLR Funding bid'!#REF!,T$5)+SUMIFS('201819 SH LCLR Funding bid'!$G$12:$G$362,'201819 SH LCLR Funding bid'!$C$12:$C$362,"agreed with nzta",'201819 SH LCLR Funding bid'!#REF!,$B13,'201819 SH LCLR Funding bid'!#REF!,T$5)+SUMIFS('201819 SH LCLR Funding bid'!$G$12:$G$362,'201819 SH LCLR Funding bid'!$C$12:$C$362,"completed",'201819 SH LCLR Funding bid'!#REF!,$B13,'201819 SH LCLR Funding bid'!#REF!,T$5)),SUMIFS('201819 SH LCLR Funding bid'!$G$12:$G$362,'201819 SH LCLR Funding bid'!$C$12:$C$362,"completed",'201819 SH LCLR Funding bid'!#REF!,$B13,'201819 SH LCLR Funding bid'!#REF!,T$5))</f>
        <v>#REF!</v>
      </c>
      <c r="U13" s="13" t="e">
        <f t="shared" si="0"/>
        <v>#REF!</v>
      </c>
      <c r="V13" s="22"/>
      <c r="W13" s="22"/>
      <c r="X13" s="22"/>
      <c r="Y13" s="22"/>
      <c r="Z13" s="22"/>
      <c r="AA13" s="22"/>
      <c r="AB13" s="22"/>
      <c r="AC13" s="22"/>
      <c r="AD13" s="22"/>
      <c r="AE13" s="22"/>
      <c r="AF13" s="22"/>
    </row>
    <row r="14" spans="1:32" ht="11.25" customHeight="1" x14ac:dyDescent="0.15">
      <c r="A14" s="20"/>
      <c r="B14" s="37" t="str">
        <f>Options!C10</f>
        <v>Bus or transit lane / priority improvements</v>
      </c>
      <c r="C14" s="43" t="e">
        <f>IF($D$4="Agreed",(SUMIFS('201819 SH LCLR Funding bid'!$G$12:$G$362,'201819 SH LCLR Funding bid'!$C$12:$C$362,"in construction (agreed)",'201819 SH LCLR Funding bid'!#REF!,$B14,'201819 SH LCLR Funding bid'!#REF!,C$5)+SUMIFS('201819 SH LCLR Funding bid'!$G$12:$G$362,'201819 SH LCLR Funding bid'!$C$12:$C$362,"in planning (agreed)",'201819 SH LCLR Funding bid'!#REF!,$B14,'201819 SH LCLR Funding bid'!#REF!,C$5)+SUMIFS('201819 SH LCLR Funding bid'!$G$12:$G$362,'201819 SH LCLR Funding bid'!$C$12:$C$362,"agreed with nzta",'201819 SH LCLR Funding bid'!#REF!,$B14,'201819 SH LCLR Funding bid'!#REF!,C$5)+SUMIFS('201819 SH LCLR Funding bid'!$G$12:$G$362,'201819 SH LCLR Funding bid'!$C$12:$C$362,"completed",'201819 SH LCLR Funding bid'!#REF!,$B14,'201819 SH LCLR Funding bid'!#REF!,C$5)),SUMIFS('201819 SH LCLR Funding bid'!$G$12:$G$362,'201819 SH LCLR Funding bid'!$C$12:$C$362,"completed",'201819 SH LCLR Funding bid'!#REF!,$B14,'201819 SH LCLR Funding bid'!#REF!,C$5))</f>
        <v>#REF!</v>
      </c>
      <c r="D14" s="43" t="e">
        <f>IF($D$4="Agreed",(SUMIFS('201819 SH LCLR Funding bid'!$G$12:$G$362,'201819 SH LCLR Funding bid'!$C$12:$C$362,"in construction (agreed)",'201819 SH LCLR Funding bid'!#REF!,$B14,'201819 SH LCLR Funding bid'!#REF!,D$5)+SUMIFS('201819 SH LCLR Funding bid'!$G$12:$G$362,'201819 SH LCLR Funding bid'!$C$12:$C$362,"in planning (agreed)",'201819 SH LCLR Funding bid'!#REF!,$B14,'201819 SH LCLR Funding bid'!#REF!,D$5)+SUMIFS('201819 SH LCLR Funding bid'!$G$12:$G$362,'201819 SH LCLR Funding bid'!$C$12:$C$362,"agreed with nzta",'201819 SH LCLR Funding bid'!#REF!,$B14,'201819 SH LCLR Funding bid'!#REF!,D$5)+SUMIFS('201819 SH LCLR Funding bid'!$G$12:$G$362,'201819 SH LCLR Funding bid'!$C$12:$C$362,"completed",'201819 SH LCLR Funding bid'!#REF!,$B14,'201819 SH LCLR Funding bid'!#REF!,D$5)),SUMIFS('201819 SH LCLR Funding bid'!$G$12:$G$362,'201819 SH LCLR Funding bid'!$C$12:$C$362,"completed",'201819 SH LCLR Funding bid'!#REF!,$B14,'201819 SH LCLR Funding bid'!#REF!,D$5))</f>
        <v>#REF!</v>
      </c>
      <c r="E14" s="43" t="e">
        <f>IF($D$4="Agreed",(SUMIFS('201819 SH LCLR Funding bid'!$G$12:$G$362,'201819 SH LCLR Funding bid'!$C$12:$C$362,"in construction (agreed)",'201819 SH LCLR Funding bid'!#REF!,$B14,'201819 SH LCLR Funding bid'!#REF!,E$5)+SUMIFS('201819 SH LCLR Funding bid'!$G$12:$G$362,'201819 SH LCLR Funding bid'!$C$12:$C$362,"in planning (agreed)",'201819 SH LCLR Funding bid'!#REF!,$B14,'201819 SH LCLR Funding bid'!#REF!,E$5)+SUMIFS('201819 SH LCLR Funding bid'!$G$12:$G$362,'201819 SH LCLR Funding bid'!$C$12:$C$362,"agreed with nzta",'201819 SH LCLR Funding bid'!#REF!,$B14,'201819 SH LCLR Funding bid'!#REF!,E$5)+SUMIFS('201819 SH LCLR Funding bid'!$G$12:$G$362,'201819 SH LCLR Funding bid'!$C$12:$C$362,"completed",'201819 SH LCLR Funding bid'!#REF!,$B14,'201819 SH LCLR Funding bid'!#REF!,E$5)),SUMIFS('201819 SH LCLR Funding bid'!$G$12:$G$362,'201819 SH LCLR Funding bid'!$C$12:$C$362,"completed",'201819 SH LCLR Funding bid'!#REF!,$B14,'201819 SH LCLR Funding bid'!#REF!,E$5))</f>
        <v>#REF!</v>
      </c>
      <c r="F14" s="43" t="e">
        <f>IF($D$4="Agreed",(SUMIFS('201819 SH LCLR Funding bid'!$G$12:$G$362,'201819 SH LCLR Funding bid'!$C$12:$C$362,"in construction (agreed)",'201819 SH LCLR Funding bid'!#REF!,$B14,'201819 SH LCLR Funding bid'!#REF!,F$5)+SUMIFS('201819 SH LCLR Funding bid'!$G$12:$G$362,'201819 SH LCLR Funding bid'!$C$12:$C$362,"in planning (agreed)",'201819 SH LCLR Funding bid'!#REF!,$B14,'201819 SH LCLR Funding bid'!#REF!,F$5)+SUMIFS('201819 SH LCLR Funding bid'!$G$12:$G$362,'201819 SH LCLR Funding bid'!$C$12:$C$362,"agreed with nzta",'201819 SH LCLR Funding bid'!#REF!,$B14,'201819 SH LCLR Funding bid'!#REF!,F$5)+SUMIFS('201819 SH LCLR Funding bid'!$G$12:$G$362,'201819 SH LCLR Funding bid'!$C$12:$C$362,"completed",'201819 SH LCLR Funding bid'!#REF!,$B14,'201819 SH LCLR Funding bid'!#REF!,F$5)),SUMIFS('201819 SH LCLR Funding bid'!$G$12:$G$362,'201819 SH LCLR Funding bid'!$C$12:$C$362,"completed",'201819 SH LCLR Funding bid'!#REF!,$B14,'201819 SH LCLR Funding bid'!#REF!,F$5))</f>
        <v>#REF!</v>
      </c>
      <c r="G14" s="43" t="e">
        <f>IF($D$4="Agreed",(SUMIFS('201819 SH LCLR Funding bid'!$G$12:$G$362,'201819 SH LCLR Funding bid'!$C$12:$C$362,"in construction (agreed)",'201819 SH LCLR Funding bid'!#REF!,$B14,'201819 SH LCLR Funding bid'!#REF!,G$5)+SUMIFS('201819 SH LCLR Funding bid'!$G$12:$G$362,'201819 SH LCLR Funding bid'!$C$12:$C$362,"in planning (agreed)",'201819 SH LCLR Funding bid'!#REF!,$B14,'201819 SH LCLR Funding bid'!#REF!,G$5)+SUMIFS('201819 SH LCLR Funding bid'!$G$12:$G$362,'201819 SH LCLR Funding bid'!$C$12:$C$362,"agreed with nzta",'201819 SH LCLR Funding bid'!#REF!,$B14,'201819 SH LCLR Funding bid'!#REF!,G$5)+SUMIFS('201819 SH LCLR Funding bid'!$G$12:$G$362,'201819 SH LCLR Funding bid'!$C$12:$C$362,"completed",'201819 SH LCLR Funding bid'!#REF!,$B14,'201819 SH LCLR Funding bid'!#REF!,G$5)),SUMIFS('201819 SH LCLR Funding bid'!$G$12:$G$362,'201819 SH LCLR Funding bid'!$C$12:$C$362,"completed",'201819 SH LCLR Funding bid'!#REF!,$B14,'201819 SH LCLR Funding bid'!#REF!,G$5))</f>
        <v>#REF!</v>
      </c>
      <c r="H14" s="43" t="e">
        <f>IF($D$4="Agreed",(SUMIFS('201819 SH LCLR Funding bid'!$G$12:$G$362,'201819 SH LCLR Funding bid'!$C$12:$C$362,"in construction (agreed)",'201819 SH LCLR Funding bid'!#REF!,$B14,'201819 SH LCLR Funding bid'!#REF!,H$5)+SUMIFS('201819 SH LCLR Funding bid'!$G$12:$G$362,'201819 SH LCLR Funding bid'!$C$12:$C$362,"in planning (agreed)",'201819 SH LCLR Funding bid'!#REF!,$B14,'201819 SH LCLR Funding bid'!#REF!,H$5)+SUMIFS('201819 SH LCLR Funding bid'!$G$12:$G$362,'201819 SH LCLR Funding bid'!$C$12:$C$362,"agreed with nzta",'201819 SH LCLR Funding bid'!#REF!,$B14,'201819 SH LCLR Funding bid'!#REF!,H$5)+SUMIFS('201819 SH LCLR Funding bid'!$G$12:$G$362,'201819 SH LCLR Funding bid'!$C$12:$C$362,"completed",'201819 SH LCLR Funding bid'!#REF!,$B14,'201819 SH LCLR Funding bid'!#REF!,H$5)),SUMIFS('201819 SH LCLR Funding bid'!$G$12:$G$362,'201819 SH LCLR Funding bid'!$C$12:$C$362,"completed",'201819 SH LCLR Funding bid'!#REF!,$B14,'201819 SH LCLR Funding bid'!#REF!,H$5))</f>
        <v>#REF!</v>
      </c>
      <c r="I14" s="43" t="e">
        <f>IF($D$4="Agreed",(SUMIFS('201819 SH LCLR Funding bid'!$G$12:$G$362,'201819 SH LCLR Funding bid'!$C$12:$C$362,"in construction (agreed)",'201819 SH LCLR Funding bid'!#REF!,$B14,'201819 SH LCLR Funding bid'!#REF!,I$5)+SUMIFS('201819 SH LCLR Funding bid'!$G$12:$G$362,'201819 SH LCLR Funding bid'!$C$12:$C$362,"in planning (agreed)",'201819 SH LCLR Funding bid'!#REF!,$B14,'201819 SH LCLR Funding bid'!#REF!,I$5)+SUMIFS('201819 SH LCLR Funding bid'!$G$12:$G$362,'201819 SH LCLR Funding bid'!$C$12:$C$362,"agreed with nzta",'201819 SH LCLR Funding bid'!#REF!,$B14,'201819 SH LCLR Funding bid'!#REF!,I$5)+SUMIFS('201819 SH LCLR Funding bid'!$G$12:$G$362,'201819 SH LCLR Funding bid'!$C$12:$C$362,"completed",'201819 SH LCLR Funding bid'!#REF!,$B14,'201819 SH LCLR Funding bid'!#REF!,I$5)),SUMIFS('201819 SH LCLR Funding bid'!$G$12:$G$362,'201819 SH LCLR Funding bid'!$C$12:$C$362,"completed",'201819 SH LCLR Funding bid'!#REF!,$B14,'201819 SH LCLR Funding bid'!#REF!,I$5))</f>
        <v>#REF!</v>
      </c>
      <c r="J14" s="43" t="e">
        <f>IF($D$4="Agreed",(SUMIFS('201819 SH LCLR Funding bid'!$G$12:$G$362,'201819 SH LCLR Funding bid'!$C$12:$C$362,"in construction (agreed)",'201819 SH LCLR Funding bid'!#REF!,$B14,'201819 SH LCLR Funding bid'!#REF!,J$5)+SUMIFS('201819 SH LCLR Funding bid'!$G$12:$G$362,'201819 SH LCLR Funding bid'!$C$12:$C$362,"in planning (agreed)",'201819 SH LCLR Funding bid'!#REF!,$B14,'201819 SH LCLR Funding bid'!#REF!,J$5)+SUMIFS('201819 SH LCLR Funding bid'!$G$12:$G$362,'201819 SH LCLR Funding bid'!$C$12:$C$362,"agreed with nzta",'201819 SH LCLR Funding bid'!#REF!,$B14,'201819 SH LCLR Funding bid'!#REF!,J$5)+SUMIFS('201819 SH LCLR Funding bid'!$G$12:$G$362,'201819 SH LCLR Funding bid'!$C$12:$C$362,"completed",'201819 SH LCLR Funding bid'!#REF!,$B14,'201819 SH LCLR Funding bid'!#REF!,J$5)),SUMIFS('201819 SH LCLR Funding bid'!$G$12:$G$362,'201819 SH LCLR Funding bid'!$C$12:$C$362,"completed",'201819 SH LCLR Funding bid'!#REF!,$B14,'201819 SH LCLR Funding bid'!#REF!,J$5))</f>
        <v>#REF!</v>
      </c>
      <c r="K14" s="43" t="e">
        <f>IF($D$4="Agreed",(SUMIFS('201819 SH LCLR Funding bid'!$G$12:$G$362,'201819 SH LCLR Funding bid'!$C$12:$C$362,"in construction (agreed)",'201819 SH LCLR Funding bid'!#REF!,$B14,'201819 SH LCLR Funding bid'!#REF!,K$5)+SUMIFS('201819 SH LCLR Funding bid'!$G$12:$G$362,'201819 SH LCLR Funding bid'!$C$12:$C$362,"in planning (agreed)",'201819 SH LCLR Funding bid'!#REF!,$B14,'201819 SH LCLR Funding bid'!#REF!,K$5)+SUMIFS('201819 SH LCLR Funding bid'!$G$12:$G$362,'201819 SH LCLR Funding bid'!$C$12:$C$362,"agreed with nzta",'201819 SH LCLR Funding bid'!#REF!,$B14,'201819 SH LCLR Funding bid'!#REF!,K$5)+SUMIFS('201819 SH LCLR Funding bid'!$G$12:$G$362,'201819 SH LCLR Funding bid'!$C$12:$C$362,"completed",'201819 SH LCLR Funding bid'!#REF!,$B14,'201819 SH LCLR Funding bid'!#REF!,K$5)),SUMIFS('201819 SH LCLR Funding bid'!$G$12:$G$362,'201819 SH LCLR Funding bid'!$C$12:$C$362,"completed",'201819 SH LCLR Funding bid'!#REF!,$B14,'201819 SH LCLR Funding bid'!#REF!,K$5))</f>
        <v>#REF!</v>
      </c>
      <c r="L14" s="43" t="e">
        <f>IF($D$4="Agreed",(SUMIFS('201819 SH LCLR Funding bid'!$G$12:$G$362,'201819 SH LCLR Funding bid'!$C$12:$C$362,"in construction (agreed)",'201819 SH LCLR Funding bid'!#REF!,$B14,'201819 SH LCLR Funding bid'!#REF!,L$5)+SUMIFS('201819 SH LCLR Funding bid'!$G$12:$G$362,'201819 SH LCLR Funding bid'!$C$12:$C$362,"in planning (agreed)",'201819 SH LCLR Funding bid'!#REF!,$B14,'201819 SH LCLR Funding bid'!#REF!,L$5)+SUMIFS('201819 SH LCLR Funding bid'!$G$12:$G$362,'201819 SH LCLR Funding bid'!$C$12:$C$362,"agreed with nzta",'201819 SH LCLR Funding bid'!#REF!,$B14,'201819 SH LCLR Funding bid'!#REF!,L$5)+SUMIFS('201819 SH LCLR Funding bid'!$G$12:$G$362,'201819 SH LCLR Funding bid'!$C$12:$C$362,"completed",'201819 SH LCLR Funding bid'!#REF!,$B14,'201819 SH LCLR Funding bid'!#REF!,L$5)),SUMIFS('201819 SH LCLR Funding bid'!$G$12:$G$362,'201819 SH LCLR Funding bid'!$C$12:$C$362,"completed",'201819 SH LCLR Funding bid'!#REF!,$B14,'201819 SH LCLR Funding bid'!#REF!,L$5))</f>
        <v>#REF!</v>
      </c>
      <c r="M14" s="43" t="e">
        <f>IF($D$4="Agreed",(SUMIFS('201819 SH LCLR Funding bid'!$G$12:$G$362,'201819 SH LCLR Funding bid'!$C$12:$C$362,"in construction (agreed)",'201819 SH LCLR Funding bid'!#REF!,$B14,'201819 SH LCLR Funding bid'!#REF!,M$5)+SUMIFS('201819 SH LCLR Funding bid'!$G$12:$G$362,'201819 SH LCLR Funding bid'!$C$12:$C$362,"in planning (agreed)",'201819 SH LCLR Funding bid'!#REF!,$B14,'201819 SH LCLR Funding bid'!#REF!,M$5)+SUMIFS('201819 SH LCLR Funding bid'!$G$12:$G$362,'201819 SH LCLR Funding bid'!$C$12:$C$362,"agreed with nzta",'201819 SH LCLR Funding bid'!#REF!,$B14,'201819 SH LCLR Funding bid'!#REF!,M$5)+SUMIFS('201819 SH LCLR Funding bid'!$G$12:$G$362,'201819 SH LCLR Funding bid'!$C$12:$C$362,"completed",'201819 SH LCLR Funding bid'!#REF!,$B14,'201819 SH LCLR Funding bid'!#REF!,M$5)),SUMIFS('201819 SH LCLR Funding bid'!$G$12:$G$362,'201819 SH LCLR Funding bid'!$C$12:$C$362,"completed",'201819 SH LCLR Funding bid'!#REF!,$B14,'201819 SH LCLR Funding bid'!#REF!,M$5))</f>
        <v>#REF!</v>
      </c>
      <c r="N14" s="43" t="e">
        <f>IF($D$4="Agreed",(SUMIFS('201819 SH LCLR Funding bid'!$G$12:$G$362,'201819 SH LCLR Funding bid'!$C$12:$C$362,"in construction (agreed)",'201819 SH LCLR Funding bid'!#REF!,$B14,'201819 SH LCLR Funding bid'!#REF!,N$5)+SUMIFS('201819 SH LCLR Funding bid'!$G$12:$G$362,'201819 SH LCLR Funding bid'!$C$12:$C$362,"in planning (agreed)",'201819 SH LCLR Funding bid'!#REF!,$B14,'201819 SH LCLR Funding bid'!#REF!,N$5)+SUMIFS('201819 SH LCLR Funding bid'!$G$12:$G$362,'201819 SH LCLR Funding bid'!$C$12:$C$362,"agreed with nzta",'201819 SH LCLR Funding bid'!#REF!,$B14,'201819 SH LCLR Funding bid'!#REF!,N$5)+SUMIFS('201819 SH LCLR Funding bid'!$G$12:$G$362,'201819 SH LCLR Funding bid'!$C$12:$C$362,"completed",'201819 SH LCLR Funding bid'!#REF!,$B14,'201819 SH LCLR Funding bid'!#REF!,N$5)),SUMIFS('201819 SH LCLR Funding bid'!$G$12:$G$362,'201819 SH LCLR Funding bid'!$C$12:$C$362,"completed",'201819 SH LCLR Funding bid'!#REF!,$B14,'201819 SH LCLR Funding bid'!#REF!,N$5))</f>
        <v>#REF!</v>
      </c>
      <c r="O14" s="43" t="e">
        <f>IF($D$4="Agreed",(SUMIFS('201819 SH LCLR Funding bid'!$G$12:$G$362,'201819 SH LCLR Funding bid'!$C$12:$C$362,"in construction (agreed)",'201819 SH LCLR Funding bid'!#REF!,$B14,'201819 SH LCLR Funding bid'!#REF!,O$5)+SUMIFS('201819 SH LCLR Funding bid'!$G$12:$G$362,'201819 SH LCLR Funding bid'!$C$12:$C$362,"in planning (agreed)",'201819 SH LCLR Funding bid'!#REF!,$B14,'201819 SH LCLR Funding bid'!#REF!,O$5)+SUMIFS('201819 SH LCLR Funding bid'!$G$12:$G$362,'201819 SH LCLR Funding bid'!$C$12:$C$362,"agreed with nzta",'201819 SH LCLR Funding bid'!#REF!,$B14,'201819 SH LCLR Funding bid'!#REF!,O$5)+SUMIFS('201819 SH LCLR Funding bid'!$G$12:$G$362,'201819 SH LCLR Funding bid'!$C$12:$C$362,"completed",'201819 SH LCLR Funding bid'!#REF!,$B14,'201819 SH LCLR Funding bid'!#REF!,O$5)),SUMIFS('201819 SH LCLR Funding bid'!$G$12:$G$362,'201819 SH LCLR Funding bid'!$C$12:$C$362,"completed",'201819 SH LCLR Funding bid'!#REF!,$B14,'201819 SH LCLR Funding bid'!#REF!,O$5))</f>
        <v>#REF!</v>
      </c>
      <c r="P14" s="43" t="e">
        <f>IF($D$4="Agreed",(SUMIFS('201819 SH LCLR Funding bid'!$G$12:$G$362,'201819 SH LCLR Funding bid'!$C$12:$C$362,"in construction (agreed)",'201819 SH LCLR Funding bid'!#REF!,$B14,'201819 SH LCLR Funding bid'!#REF!,P$5)+SUMIFS('201819 SH LCLR Funding bid'!$G$12:$G$362,'201819 SH LCLR Funding bid'!$C$12:$C$362,"in planning (agreed)",'201819 SH LCLR Funding bid'!#REF!,$B14,'201819 SH LCLR Funding bid'!#REF!,P$5)+SUMIFS('201819 SH LCLR Funding bid'!$G$12:$G$362,'201819 SH LCLR Funding bid'!$C$12:$C$362,"agreed with nzta",'201819 SH LCLR Funding bid'!#REF!,$B14,'201819 SH LCLR Funding bid'!#REF!,P$5)+SUMIFS('201819 SH LCLR Funding bid'!$G$12:$G$362,'201819 SH LCLR Funding bid'!$C$12:$C$362,"completed",'201819 SH LCLR Funding bid'!#REF!,$B14,'201819 SH LCLR Funding bid'!#REF!,P$5)),SUMIFS('201819 SH LCLR Funding bid'!$G$12:$G$362,'201819 SH LCLR Funding bid'!$C$12:$C$362,"completed",'201819 SH LCLR Funding bid'!#REF!,$B14,'201819 SH LCLR Funding bid'!#REF!,P$5))</f>
        <v>#REF!</v>
      </c>
      <c r="Q14" s="43" t="e">
        <f>IF($D$4="Agreed",(SUMIFS('201819 SH LCLR Funding bid'!$G$12:$G$362,'201819 SH LCLR Funding bid'!$C$12:$C$362,"in construction (agreed)",'201819 SH LCLR Funding bid'!#REF!,$B14,'201819 SH LCLR Funding bid'!#REF!,Q$5)+SUMIFS('201819 SH LCLR Funding bid'!$G$12:$G$362,'201819 SH LCLR Funding bid'!$C$12:$C$362,"in planning (agreed)",'201819 SH LCLR Funding bid'!#REF!,$B14,'201819 SH LCLR Funding bid'!#REF!,Q$5)+SUMIFS('201819 SH LCLR Funding bid'!$G$12:$G$362,'201819 SH LCLR Funding bid'!$C$12:$C$362,"agreed with nzta",'201819 SH LCLR Funding bid'!#REF!,$B14,'201819 SH LCLR Funding bid'!#REF!,Q$5)+SUMIFS('201819 SH LCLR Funding bid'!$G$12:$G$362,'201819 SH LCLR Funding bid'!$C$12:$C$362,"completed",'201819 SH LCLR Funding bid'!#REF!,$B14,'201819 SH LCLR Funding bid'!#REF!,Q$5)),SUMIFS('201819 SH LCLR Funding bid'!$G$12:$G$362,'201819 SH LCLR Funding bid'!$C$12:$C$362,"completed",'201819 SH LCLR Funding bid'!#REF!,$B14,'201819 SH LCLR Funding bid'!#REF!,Q$5))</f>
        <v>#REF!</v>
      </c>
      <c r="R14" s="43" t="e">
        <f>IF($D$4="Agreed",(SUMIFS('201819 SH LCLR Funding bid'!$G$12:$G$362,'201819 SH LCLR Funding bid'!$C$12:$C$362,"in construction (agreed)",'201819 SH LCLR Funding bid'!#REF!,$B14,'201819 SH LCLR Funding bid'!#REF!,R$5)+SUMIFS('201819 SH LCLR Funding bid'!$G$12:$G$362,'201819 SH LCLR Funding bid'!$C$12:$C$362,"in planning (agreed)",'201819 SH LCLR Funding bid'!#REF!,$B14,'201819 SH LCLR Funding bid'!#REF!,R$5)+SUMIFS('201819 SH LCLR Funding bid'!$G$12:$G$362,'201819 SH LCLR Funding bid'!$C$12:$C$362,"agreed with nzta",'201819 SH LCLR Funding bid'!#REF!,$B14,'201819 SH LCLR Funding bid'!#REF!,R$5)+SUMIFS('201819 SH LCLR Funding bid'!$G$12:$G$362,'201819 SH LCLR Funding bid'!$C$12:$C$362,"completed",'201819 SH LCLR Funding bid'!#REF!,$B14,'201819 SH LCLR Funding bid'!#REF!,R$5)),SUMIFS('201819 SH LCLR Funding bid'!$G$12:$G$362,'201819 SH LCLR Funding bid'!$C$12:$C$362,"completed",'201819 SH LCLR Funding bid'!#REF!,$B14,'201819 SH LCLR Funding bid'!#REF!,R$5))</f>
        <v>#REF!</v>
      </c>
      <c r="S14" s="43" t="e">
        <f>IF($D$4="Agreed",(SUMIFS('201819 SH LCLR Funding bid'!$G$12:$G$362,'201819 SH LCLR Funding bid'!$C$12:$C$362,"in construction (agreed)",'201819 SH LCLR Funding bid'!#REF!,$B14,'201819 SH LCLR Funding bid'!#REF!,S$5)+SUMIFS('201819 SH LCLR Funding bid'!$G$12:$G$362,'201819 SH LCLR Funding bid'!$C$12:$C$362,"in planning (agreed)",'201819 SH LCLR Funding bid'!#REF!,$B14,'201819 SH LCLR Funding bid'!#REF!,S$5)+SUMIFS('201819 SH LCLR Funding bid'!$G$12:$G$362,'201819 SH LCLR Funding bid'!$C$12:$C$362,"agreed with nzta",'201819 SH LCLR Funding bid'!#REF!,$B14,'201819 SH LCLR Funding bid'!#REF!,S$5)+SUMIFS('201819 SH LCLR Funding bid'!$G$12:$G$362,'201819 SH LCLR Funding bid'!$C$12:$C$362,"completed",'201819 SH LCLR Funding bid'!#REF!,$B14,'201819 SH LCLR Funding bid'!#REF!,S$5)),SUMIFS('201819 SH LCLR Funding bid'!$G$12:$G$362,'201819 SH LCLR Funding bid'!$C$12:$C$362,"completed",'201819 SH LCLR Funding bid'!#REF!,$B14,'201819 SH LCLR Funding bid'!#REF!,S$5))</f>
        <v>#REF!</v>
      </c>
      <c r="T14" s="43" t="e">
        <f>IF($D$4="Agreed",(SUMIFS('201819 SH LCLR Funding bid'!$G$12:$G$362,'201819 SH LCLR Funding bid'!$C$12:$C$362,"in construction (agreed)",'201819 SH LCLR Funding bid'!#REF!,$B14,'201819 SH LCLR Funding bid'!#REF!,T$5)+SUMIFS('201819 SH LCLR Funding bid'!$G$12:$G$362,'201819 SH LCLR Funding bid'!$C$12:$C$362,"in planning (agreed)",'201819 SH LCLR Funding bid'!#REF!,$B14,'201819 SH LCLR Funding bid'!#REF!,T$5)+SUMIFS('201819 SH LCLR Funding bid'!$G$12:$G$362,'201819 SH LCLR Funding bid'!$C$12:$C$362,"agreed with nzta",'201819 SH LCLR Funding bid'!#REF!,$B14,'201819 SH LCLR Funding bid'!#REF!,T$5)+SUMIFS('201819 SH LCLR Funding bid'!$G$12:$G$362,'201819 SH LCLR Funding bid'!$C$12:$C$362,"completed",'201819 SH LCLR Funding bid'!#REF!,$B14,'201819 SH LCLR Funding bid'!#REF!,T$5)),SUMIFS('201819 SH LCLR Funding bid'!$G$12:$G$362,'201819 SH LCLR Funding bid'!$C$12:$C$362,"completed",'201819 SH LCLR Funding bid'!#REF!,$B14,'201819 SH LCLR Funding bid'!#REF!,T$5))</f>
        <v>#REF!</v>
      </c>
      <c r="U14" s="13" t="e">
        <f t="shared" si="0"/>
        <v>#REF!</v>
      </c>
      <c r="V14" s="22"/>
      <c r="W14" s="22"/>
      <c r="X14" s="22"/>
      <c r="Y14" s="22"/>
      <c r="Z14" s="22"/>
      <c r="AA14" s="22"/>
      <c r="AB14" s="22"/>
      <c r="AC14" s="22"/>
      <c r="AD14" s="22"/>
      <c r="AE14" s="22"/>
      <c r="AF14" s="22"/>
    </row>
    <row r="15" spans="1:32" ht="11.25" customHeight="1" x14ac:dyDescent="0.15">
      <c r="A15" s="20"/>
      <c r="B15" s="37" t="str">
        <f>Options!C11</f>
        <v>Replacement bridges and structures</v>
      </c>
      <c r="C15" s="43" t="e">
        <f>IF($D$4="Agreed",(SUMIFS('201819 SH LCLR Funding bid'!$G$12:$G$362,'201819 SH LCLR Funding bid'!$C$12:$C$362,"in construction (agreed)",'201819 SH LCLR Funding bid'!#REF!,$B15,'201819 SH LCLR Funding bid'!#REF!,C$5)+SUMIFS('201819 SH LCLR Funding bid'!$G$12:$G$362,'201819 SH LCLR Funding bid'!$C$12:$C$362,"in planning (agreed)",'201819 SH LCLR Funding bid'!#REF!,$B15,'201819 SH LCLR Funding bid'!#REF!,C$5)+SUMIFS('201819 SH LCLR Funding bid'!$G$12:$G$362,'201819 SH LCLR Funding bid'!$C$12:$C$362,"agreed with nzta",'201819 SH LCLR Funding bid'!#REF!,$B15,'201819 SH LCLR Funding bid'!#REF!,C$5)+SUMIFS('201819 SH LCLR Funding bid'!$G$12:$G$362,'201819 SH LCLR Funding bid'!$C$12:$C$362,"completed",'201819 SH LCLR Funding bid'!#REF!,$B15,'201819 SH LCLR Funding bid'!#REF!,C$5)),SUMIFS('201819 SH LCLR Funding bid'!$G$12:$G$362,'201819 SH LCLR Funding bid'!$C$12:$C$362,"completed",'201819 SH LCLR Funding bid'!#REF!,$B15,'201819 SH LCLR Funding bid'!#REF!,C$5))</f>
        <v>#REF!</v>
      </c>
      <c r="D15" s="43" t="e">
        <f>IF($D$4="Agreed",(SUMIFS('201819 SH LCLR Funding bid'!$G$12:$G$362,'201819 SH LCLR Funding bid'!$C$12:$C$362,"in construction (agreed)",'201819 SH LCLR Funding bid'!#REF!,$B15,'201819 SH LCLR Funding bid'!#REF!,D$5)+SUMIFS('201819 SH LCLR Funding bid'!$G$12:$G$362,'201819 SH LCLR Funding bid'!$C$12:$C$362,"in planning (agreed)",'201819 SH LCLR Funding bid'!#REF!,$B15,'201819 SH LCLR Funding bid'!#REF!,D$5)+SUMIFS('201819 SH LCLR Funding bid'!$G$12:$G$362,'201819 SH LCLR Funding bid'!$C$12:$C$362,"agreed with nzta",'201819 SH LCLR Funding bid'!#REF!,$B15,'201819 SH LCLR Funding bid'!#REF!,D$5)+SUMIFS('201819 SH LCLR Funding bid'!$G$12:$G$362,'201819 SH LCLR Funding bid'!$C$12:$C$362,"completed",'201819 SH LCLR Funding bid'!#REF!,$B15,'201819 SH LCLR Funding bid'!#REF!,D$5)),SUMIFS('201819 SH LCLR Funding bid'!$G$12:$G$362,'201819 SH LCLR Funding bid'!$C$12:$C$362,"completed",'201819 SH LCLR Funding bid'!#REF!,$B15,'201819 SH LCLR Funding bid'!#REF!,D$5))</f>
        <v>#REF!</v>
      </c>
      <c r="E15" s="43" t="e">
        <f>IF($D$4="Agreed",(SUMIFS('201819 SH LCLR Funding bid'!$G$12:$G$362,'201819 SH LCLR Funding bid'!$C$12:$C$362,"in construction (agreed)",'201819 SH LCLR Funding bid'!#REF!,$B15,'201819 SH LCLR Funding bid'!#REF!,E$5)+SUMIFS('201819 SH LCLR Funding bid'!$G$12:$G$362,'201819 SH LCLR Funding bid'!$C$12:$C$362,"in planning (agreed)",'201819 SH LCLR Funding bid'!#REF!,$B15,'201819 SH LCLR Funding bid'!#REF!,E$5)+SUMIFS('201819 SH LCLR Funding bid'!$G$12:$G$362,'201819 SH LCLR Funding bid'!$C$12:$C$362,"agreed with nzta",'201819 SH LCLR Funding bid'!#REF!,$B15,'201819 SH LCLR Funding bid'!#REF!,E$5)+SUMIFS('201819 SH LCLR Funding bid'!$G$12:$G$362,'201819 SH LCLR Funding bid'!$C$12:$C$362,"completed",'201819 SH LCLR Funding bid'!#REF!,$B15,'201819 SH LCLR Funding bid'!#REF!,E$5)),SUMIFS('201819 SH LCLR Funding bid'!$G$12:$G$362,'201819 SH LCLR Funding bid'!$C$12:$C$362,"completed",'201819 SH LCLR Funding bid'!#REF!,$B15,'201819 SH LCLR Funding bid'!#REF!,E$5))</f>
        <v>#REF!</v>
      </c>
      <c r="F15" s="43" t="e">
        <f>IF($D$4="Agreed",(SUMIFS('201819 SH LCLR Funding bid'!$G$12:$G$362,'201819 SH LCLR Funding bid'!$C$12:$C$362,"in construction (agreed)",'201819 SH LCLR Funding bid'!#REF!,$B15,'201819 SH LCLR Funding bid'!#REF!,F$5)+SUMIFS('201819 SH LCLR Funding bid'!$G$12:$G$362,'201819 SH LCLR Funding bid'!$C$12:$C$362,"in planning (agreed)",'201819 SH LCLR Funding bid'!#REF!,$B15,'201819 SH LCLR Funding bid'!#REF!,F$5)+SUMIFS('201819 SH LCLR Funding bid'!$G$12:$G$362,'201819 SH LCLR Funding bid'!$C$12:$C$362,"agreed with nzta",'201819 SH LCLR Funding bid'!#REF!,$B15,'201819 SH LCLR Funding bid'!#REF!,F$5)+SUMIFS('201819 SH LCLR Funding bid'!$G$12:$G$362,'201819 SH LCLR Funding bid'!$C$12:$C$362,"completed",'201819 SH LCLR Funding bid'!#REF!,$B15,'201819 SH LCLR Funding bid'!#REF!,F$5)),SUMIFS('201819 SH LCLR Funding bid'!$G$12:$G$362,'201819 SH LCLR Funding bid'!$C$12:$C$362,"completed",'201819 SH LCLR Funding bid'!#REF!,$B15,'201819 SH LCLR Funding bid'!#REF!,F$5))</f>
        <v>#REF!</v>
      </c>
      <c r="G15" s="43" t="e">
        <f>IF($D$4="Agreed",(SUMIFS('201819 SH LCLR Funding bid'!$G$12:$G$362,'201819 SH LCLR Funding bid'!$C$12:$C$362,"in construction (agreed)",'201819 SH LCLR Funding bid'!#REF!,$B15,'201819 SH LCLR Funding bid'!#REF!,G$5)+SUMIFS('201819 SH LCLR Funding bid'!$G$12:$G$362,'201819 SH LCLR Funding bid'!$C$12:$C$362,"in planning (agreed)",'201819 SH LCLR Funding bid'!#REF!,$B15,'201819 SH LCLR Funding bid'!#REF!,G$5)+SUMIFS('201819 SH LCLR Funding bid'!$G$12:$G$362,'201819 SH LCLR Funding bid'!$C$12:$C$362,"agreed with nzta",'201819 SH LCLR Funding bid'!#REF!,$B15,'201819 SH LCLR Funding bid'!#REF!,G$5)+SUMIFS('201819 SH LCLR Funding bid'!$G$12:$G$362,'201819 SH LCLR Funding bid'!$C$12:$C$362,"completed",'201819 SH LCLR Funding bid'!#REF!,$B15,'201819 SH LCLR Funding bid'!#REF!,G$5)),SUMIFS('201819 SH LCLR Funding bid'!$G$12:$G$362,'201819 SH LCLR Funding bid'!$C$12:$C$362,"completed",'201819 SH LCLR Funding bid'!#REF!,$B15,'201819 SH LCLR Funding bid'!#REF!,G$5))</f>
        <v>#REF!</v>
      </c>
      <c r="H15" s="43" t="e">
        <f>IF($D$4="Agreed",(SUMIFS('201819 SH LCLR Funding bid'!$G$12:$G$362,'201819 SH LCLR Funding bid'!$C$12:$C$362,"in construction (agreed)",'201819 SH LCLR Funding bid'!#REF!,$B15,'201819 SH LCLR Funding bid'!#REF!,H$5)+SUMIFS('201819 SH LCLR Funding bid'!$G$12:$G$362,'201819 SH LCLR Funding bid'!$C$12:$C$362,"in planning (agreed)",'201819 SH LCLR Funding bid'!#REF!,$B15,'201819 SH LCLR Funding bid'!#REF!,H$5)+SUMIFS('201819 SH LCLR Funding bid'!$G$12:$G$362,'201819 SH LCLR Funding bid'!$C$12:$C$362,"agreed with nzta",'201819 SH LCLR Funding bid'!#REF!,$B15,'201819 SH LCLR Funding bid'!#REF!,H$5)+SUMIFS('201819 SH LCLR Funding bid'!$G$12:$G$362,'201819 SH LCLR Funding bid'!$C$12:$C$362,"completed",'201819 SH LCLR Funding bid'!#REF!,$B15,'201819 SH LCLR Funding bid'!#REF!,H$5)),SUMIFS('201819 SH LCLR Funding bid'!$G$12:$G$362,'201819 SH LCLR Funding bid'!$C$12:$C$362,"completed",'201819 SH LCLR Funding bid'!#REF!,$B15,'201819 SH LCLR Funding bid'!#REF!,H$5))</f>
        <v>#REF!</v>
      </c>
      <c r="I15" s="43" t="e">
        <f>IF($D$4="Agreed",(SUMIFS('201819 SH LCLR Funding bid'!$G$12:$G$362,'201819 SH LCLR Funding bid'!$C$12:$C$362,"in construction (agreed)",'201819 SH LCLR Funding bid'!#REF!,$B15,'201819 SH LCLR Funding bid'!#REF!,I$5)+SUMIFS('201819 SH LCLR Funding bid'!$G$12:$G$362,'201819 SH LCLR Funding bid'!$C$12:$C$362,"in planning (agreed)",'201819 SH LCLR Funding bid'!#REF!,$B15,'201819 SH LCLR Funding bid'!#REF!,I$5)+SUMIFS('201819 SH LCLR Funding bid'!$G$12:$G$362,'201819 SH LCLR Funding bid'!$C$12:$C$362,"agreed with nzta",'201819 SH LCLR Funding bid'!#REF!,$B15,'201819 SH LCLR Funding bid'!#REF!,I$5)+SUMIFS('201819 SH LCLR Funding bid'!$G$12:$G$362,'201819 SH LCLR Funding bid'!$C$12:$C$362,"completed",'201819 SH LCLR Funding bid'!#REF!,$B15,'201819 SH LCLR Funding bid'!#REF!,I$5)),SUMIFS('201819 SH LCLR Funding bid'!$G$12:$G$362,'201819 SH LCLR Funding bid'!$C$12:$C$362,"completed",'201819 SH LCLR Funding bid'!#REF!,$B15,'201819 SH LCLR Funding bid'!#REF!,I$5))</f>
        <v>#REF!</v>
      </c>
      <c r="J15" s="43" t="e">
        <f>IF($D$4="Agreed",(SUMIFS('201819 SH LCLR Funding bid'!$G$12:$G$362,'201819 SH LCLR Funding bid'!$C$12:$C$362,"in construction (agreed)",'201819 SH LCLR Funding bid'!#REF!,$B15,'201819 SH LCLR Funding bid'!#REF!,J$5)+SUMIFS('201819 SH LCLR Funding bid'!$G$12:$G$362,'201819 SH LCLR Funding bid'!$C$12:$C$362,"in planning (agreed)",'201819 SH LCLR Funding bid'!#REF!,$B15,'201819 SH LCLR Funding bid'!#REF!,J$5)+SUMIFS('201819 SH LCLR Funding bid'!$G$12:$G$362,'201819 SH LCLR Funding bid'!$C$12:$C$362,"agreed with nzta",'201819 SH LCLR Funding bid'!#REF!,$B15,'201819 SH LCLR Funding bid'!#REF!,J$5)+SUMIFS('201819 SH LCLR Funding bid'!$G$12:$G$362,'201819 SH LCLR Funding bid'!$C$12:$C$362,"completed",'201819 SH LCLR Funding bid'!#REF!,$B15,'201819 SH LCLR Funding bid'!#REF!,J$5)),SUMIFS('201819 SH LCLR Funding bid'!$G$12:$G$362,'201819 SH LCLR Funding bid'!$C$12:$C$362,"completed",'201819 SH LCLR Funding bid'!#REF!,$B15,'201819 SH LCLR Funding bid'!#REF!,J$5))</f>
        <v>#REF!</v>
      </c>
      <c r="K15" s="43" t="e">
        <f>IF($D$4="Agreed",(SUMIFS('201819 SH LCLR Funding bid'!$G$12:$G$362,'201819 SH LCLR Funding bid'!$C$12:$C$362,"in construction (agreed)",'201819 SH LCLR Funding bid'!#REF!,$B15,'201819 SH LCLR Funding bid'!#REF!,K$5)+SUMIFS('201819 SH LCLR Funding bid'!$G$12:$G$362,'201819 SH LCLR Funding bid'!$C$12:$C$362,"in planning (agreed)",'201819 SH LCLR Funding bid'!#REF!,$B15,'201819 SH LCLR Funding bid'!#REF!,K$5)+SUMIFS('201819 SH LCLR Funding bid'!$G$12:$G$362,'201819 SH LCLR Funding bid'!$C$12:$C$362,"agreed with nzta",'201819 SH LCLR Funding bid'!#REF!,$B15,'201819 SH LCLR Funding bid'!#REF!,K$5)+SUMIFS('201819 SH LCLR Funding bid'!$G$12:$G$362,'201819 SH LCLR Funding bid'!$C$12:$C$362,"completed",'201819 SH LCLR Funding bid'!#REF!,$B15,'201819 SH LCLR Funding bid'!#REF!,K$5)),SUMIFS('201819 SH LCLR Funding bid'!$G$12:$G$362,'201819 SH LCLR Funding bid'!$C$12:$C$362,"completed",'201819 SH LCLR Funding bid'!#REF!,$B15,'201819 SH LCLR Funding bid'!#REF!,K$5))</f>
        <v>#REF!</v>
      </c>
      <c r="L15" s="43" t="e">
        <f>IF($D$4="Agreed",(SUMIFS('201819 SH LCLR Funding bid'!$G$12:$G$362,'201819 SH LCLR Funding bid'!$C$12:$C$362,"in construction (agreed)",'201819 SH LCLR Funding bid'!#REF!,$B15,'201819 SH LCLR Funding bid'!#REF!,L$5)+SUMIFS('201819 SH LCLR Funding bid'!$G$12:$G$362,'201819 SH LCLR Funding bid'!$C$12:$C$362,"in planning (agreed)",'201819 SH LCLR Funding bid'!#REF!,$B15,'201819 SH LCLR Funding bid'!#REF!,L$5)+SUMIFS('201819 SH LCLR Funding bid'!$G$12:$G$362,'201819 SH LCLR Funding bid'!$C$12:$C$362,"agreed with nzta",'201819 SH LCLR Funding bid'!#REF!,$B15,'201819 SH LCLR Funding bid'!#REF!,L$5)+SUMIFS('201819 SH LCLR Funding bid'!$G$12:$G$362,'201819 SH LCLR Funding bid'!$C$12:$C$362,"completed",'201819 SH LCLR Funding bid'!#REF!,$B15,'201819 SH LCLR Funding bid'!#REF!,L$5)),SUMIFS('201819 SH LCLR Funding bid'!$G$12:$G$362,'201819 SH LCLR Funding bid'!$C$12:$C$362,"completed",'201819 SH LCLR Funding bid'!#REF!,$B15,'201819 SH LCLR Funding bid'!#REF!,L$5))</f>
        <v>#REF!</v>
      </c>
      <c r="M15" s="43" t="e">
        <f>IF($D$4="Agreed",(SUMIFS('201819 SH LCLR Funding bid'!$G$12:$G$362,'201819 SH LCLR Funding bid'!$C$12:$C$362,"in construction (agreed)",'201819 SH LCLR Funding bid'!#REF!,$B15,'201819 SH LCLR Funding bid'!#REF!,M$5)+SUMIFS('201819 SH LCLR Funding bid'!$G$12:$G$362,'201819 SH LCLR Funding bid'!$C$12:$C$362,"in planning (agreed)",'201819 SH LCLR Funding bid'!#REF!,$B15,'201819 SH LCLR Funding bid'!#REF!,M$5)+SUMIFS('201819 SH LCLR Funding bid'!$G$12:$G$362,'201819 SH LCLR Funding bid'!$C$12:$C$362,"agreed with nzta",'201819 SH LCLR Funding bid'!#REF!,$B15,'201819 SH LCLR Funding bid'!#REF!,M$5)+SUMIFS('201819 SH LCLR Funding bid'!$G$12:$G$362,'201819 SH LCLR Funding bid'!$C$12:$C$362,"completed",'201819 SH LCLR Funding bid'!#REF!,$B15,'201819 SH LCLR Funding bid'!#REF!,M$5)),SUMIFS('201819 SH LCLR Funding bid'!$G$12:$G$362,'201819 SH LCLR Funding bid'!$C$12:$C$362,"completed",'201819 SH LCLR Funding bid'!#REF!,$B15,'201819 SH LCLR Funding bid'!#REF!,M$5))</f>
        <v>#REF!</v>
      </c>
      <c r="N15" s="43" t="e">
        <f>IF($D$4="Agreed",(SUMIFS('201819 SH LCLR Funding bid'!$G$12:$G$362,'201819 SH LCLR Funding bid'!$C$12:$C$362,"in construction (agreed)",'201819 SH LCLR Funding bid'!#REF!,$B15,'201819 SH LCLR Funding bid'!#REF!,N$5)+SUMIFS('201819 SH LCLR Funding bid'!$G$12:$G$362,'201819 SH LCLR Funding bid'!$C$12:$C$362,"in planning (agreed)",'201819 SH LCLR Funding bid'!#REF!,$B15,'201819 SH LCLR Funding bid'!#REF!,N$5)+SUMIFS('201819 SH LCLR Funding bid'!$G$12:$G$362,'201819 SH LCLR Funding bid'!$C$12:$C$362,"agreed with nzta",'201819 SH LCLR Funding bid'!#REF!,$B15,'201819 SH LCLR Funding bid'!#REF!,N$5)+SUMIFS('201819 SH LCLR Funding bid'!$G$12:$G$362,'201819 SH LCLR Funding bid'!$C$12:$C$362,"completed",'201819 SH LCLR Funding bid'!#REF!,$B15,'201819 SH LCLR Funding bid'!#REF!,N$5)),SUMIFS('201819 SH LCLR Funding bid'!$G$12:$G$362,'201819 SH LCLR Funding bid'!$C$12:$C$362,"completed",'201819 SH LCLR Funding bid'!#REF!,$B15,'201819 SH LCLR Funding bid'!#REF!,N$5))</f>
        <v>#REF!</v>
      </c>
      <c r="O15" s="43" t="e">
        <f>IF($D$4="Agreed",(SUMIFS('201819 SH LCLR Funding bid'!$G$12:$G$362,'201819 SH LCLR Funding bid'!$C$12:$C$362,"in construction (agreed)",'201819 SH LCLR Funding bid'!#REF!,$B15,'201819 SH LCLR Funding bid'!#REF!,O$5)+SUMIFS('201819 SH LCLR Funding bid'!$G$12:$G$362,'201819 SH LCLR Funding bid'!$C$12:$C$362,"in planning (agreed)",'201819 SH LCLR Funding bid'!#REF!,$B15,'201819 SH LCLR Funding bid'!#REF!,O$5)+SUMIFS('201819 SH LCLR Funding bid'!$G$12:$G$362,'201819 SH LCLR Funding bid'!$C$12:$C$362,"agreed with nzta",'201819 SH LCLR Funding bid'!#REF!,$B15,'201819 SH LCLR Funding bid'!#REF!,O$5)+SUMIFS('201819 SH LCLR Funding bid'!$G$12:$G$362,'201819 SH LCLR Funding bid'!$C$12:$C$362,"completed",'201819 SH LCLR Funding bid'!#REF!,$B15,'201819 SH LCLR Funding bid'!#REF!,O$5)),SUMIFS('201819 SH LCLR Funding bid'!$G$12:$G$362,'201819 SH LCLR Funding bid'!$C$12:$C$362,"completed",'201819 SH LCLR Funding bid'!#REF!,$B15,'201819 SH LCLR Funding bid'!#REF!,O$5))</f>
        <v>#REF!</v>
      </c>
      <c r="P15" s="43" t="e">
        <f>IF($D$4="Agreed",(SUMIFS('201819 SH LCLR Funding bid'!$G$12:$G$362,'201819 SH LCLR Funding bid'!$C$12:$C$362,"in construction (agreed)",'201819 SH LCLR Funding bid'!#REF!,$B15,'201819 SH LCLR Funding bid'!#REF!,P$5)+SUMIFS('201819 SH LCLR Funding bid'!$G$12:$G$362,'201819 SH LCLR Funding bid'!$C$12:$C$362,"in planning (agreed)",'201819 SH LCLR Funding bid'!#REF!,$B15,'201819 SH LCLR Funding bid'!#REF!,P$5)+SUMIFS('201819 SH LCLR Funding bid'!$G$12:$G$362,'201819 SH LCLR Funding bid'!$C$12:$C$362,"agreed with nzta",'201819 SH LCLR Funding bid'!#REF!,$B15,'201819 SH LCLR Funding bid'!#REF!,P$5)+SUMIFS('201819 SH LCLR Funding bid'!$G$12:$G$362,'201819 SH LCLR Funding bid'!$C$12:$C$362,"completed",'201819 SH LCLR Funding bid'!#REF!,$B15,'201819 SH LCLR Funding bid'!#REF!,P$5)),SUMIFS('201819 SH LCLR Funding bid'!$G$12:$G$362,'201819 SH LCLR Funding bid'!$C$12:$C$362,"completed",'201819 SH LCLR Funding bid'!#REF!,$B15,'201819 SH LCLR Funding bid'!#REF!,P$5))</f>
        <v>#REF!</v>
      </c>
      <c r="Q15" s="43" t="e">
        <f>IF($D$4="Agreed",(SUMIFS('201819 SH LCLR Funding bid'!$G$12:$G$362,'201819 SH LCLR Funding bid'!$C$12:$C$362,"in construction (agreed)",'201819 SH LCLR Funding bid'!#REF!,$B15,'201819 SH LCLR Funding bid'!#REF!,Q$5)+SUMIFS('201819 SH LCLR Funding bid'!$G$12:$G$362,'201819 SH LCLR Funding bid'!$C$12:$C$362,"in planning (agreed)",'201819 SH LCLR Funding bid'!#REF!,$B15,'201819 SH LCLR Funding bid'!#REF!,Q$5)+SUMIFS('201819 SH LCLR Funding bid'!$G$12:$G$362,'201819 SH LCLR Funding bid'!$C$12:$C$362,"agreed with nzta",'201819 SH LCLR Funding bid'!#REF!,$B15,'201819 SH LCLR Funding bid'!#REF!,Q$5)+SUMIFS('201819 SH LCLR Funding bid'!$G$12:$G$362,'201819 SH LCLR Funding bid'!$C$12:$C$362,"completed",'201819 SH LCLR Funding bid'!#REF!,$B15,'201819 SH LCLR Funding bid'!#REF!,Q$5)),SUMIFS('201819 SH LCLR Funding bid'!$G$12:$G$362,'201819 SH LCLR Funding bid'!$C$12:$C$362,"completed",'201819 SH LCLR Funding bid'!#REF!,$B15,'201819 SH LCLR Funding bid'!#REF!,Q$5))</f>
        <v>#REF!</v>
      </c>
      <c r="R15" s="43" t="e">
        <f>IF($D$4="Agreed",(SUMIFS('201819 SH LCLR Funding bid'!$G$12:$G$362,'201819 SH LCLR Funding bid'!$C$12:$C$362,"in construction (agreed)",'201819 SH LCLR Funding bid'!#REF!,$B15,'201819 SH LCLR Funding bid'!#REF!,R$5)+SUMIFS('201819 SH LCLR Funding bid'!$G$12:$G$362,'201819 SH LCLR Funding bid'!$C$12:$C$362,"in planning (agreed)",'201819 SH LCLR Funding bid'!#REF!,$B15,'201819 SH LCLR Funding bid'!#REF!,R$5)+SUMIFS('201819 SH LCLR Funding bid'!$G$12:$G$362,'201819 SH LCLR Funding bid'!$C$12:$C$362,"agreed with nzta",'201819 SH LCLR Funding bid'!#REF!,$B15,'201819 SH LCLR Funding bid'!#REF!,R$5)+SUMIFS('201819 SH LCLR Funding bid'!$G$12:$G$362,'201819 SH LCLR Funding bid'!$C$12:$C$362,"completed",'201819 SH LCLR Funding bid'!#REF!,$B15,'201819 SH LCLR Funding bid'!#REF!,R$5)),SUMIFS('201819 SH LCLR Funding bid'!$G$12:$G$362,'201819 SH LCLR Funding bid'!$C$12:$C$362,"completed",'201819 SH LCLR Funding bid'!#REF!,$B15,'201819 SH LCLR Funding bid'!#REF!,R$5))</f>
        <v>#REF!</v>
      </c>
      <c r="S15" s="43" t="e">
        <f>IF($D$4="Agreed",(SUMIFS('201819 SH LCLR Funding bid'!$G$12:$G$362,'201819 SH LCLR Funding bid'!$C$12:$C$362,"in construction (agreed)",'201819 SH LCLR Funding bid'!#REF!,$B15,'201819 SH LCLR Funding bid'!#REF!,S$5)+SUMIFS('201819 SH LCLR Funding bid'!$G$12:$G$362,'201819 SH LCLR Funding bid'!$C$12:$C$362,"in planning (agreed)",'201819 SH LCLR Funding bid'!#REF!,$B15,'201819 SH LCLR Funding bid'!#REF!,S$5)+SUMIFS('201819 SH LCLR Funding bid'!$G$12:$G$362,'201819 SH LCLR Funding bid'!$C$12:$C$362,"agreed with nzta",'201819 SH LCLR Funding bid'!#REF!,$B15,'201819 SH LCLR Funding bid'!#REF!,S$5)+SUMIFS('201819 SH LCLR Funding bid'!$G$12:$G$362,'201819 SH LCLR Funding bid'!$C$12:$C$362,"completed",'201819 SH LCLR Funding bid'!#REF!,$B15,'201819 SH LCLR Funding bid'!#REF!,S$5)),SUMIFS('201819 SH LCLR Funding bid'!$G$12:$G$362,'201819 SH LCLR Funding bid'!$C$12:$C$362,"completed",'201819 SH LCLR Funding bid'!#REF!,$B15,'201819 SH LCLR Funding bid'!#REF!,S$5))</f>
        <v>#REF!</v>
      </c>
      <c r="T15" s="43" t="e">
        <f>IF($D$4="Agreed",(SUMIFS('201819 SH LCLR Funding bid'!$G$12:$G$362,'201819 SH LCLR Funding bid'!$C$12:$C$362,"in construction (agreed)",'201819 SH LCLR Funding bid'!#REF!,$B15,'201819 SH LCLR Funding bid'!#REF!,T$5)+SUMIFS('201819 SH LCLR Funding bid'!$G$12:$G$362,'201819 SH LCLR Funding bid'!$C$12:$C$362,"in planning (agreed)",'201819 SH LCLR Funding bid'!#REF!,$B15,'201819 SH LCLR Funding bid'!#REF!,T$5)+SUMIFS('201819 SH LCLR Funding bid'!$G$12:$G$362,'201819 SH LCLR Funding bid'!$C$12:$C$362,"agreed with nzta",'201819 SH LCLR Funding bid'!#REF!,$B15,'201819 SH LCLR Funding bid'!#REF!,T$5)+SUMIFS('201819 SH LCLR Funding bid'!$G$12:$G$362,'201819 SH LCLR Funding bid'!$C$12:$C$362,"completed",'201819 SH LCLR Funding bid'!#REF!,$B15,'201819 SH LCLR Funding bid'!#REF!,T$5)),SUMIFS('201819 SH LCLR Funding bid'!$G$12:$G$362,'201819 SH LCLR Funding bid'!$C$12:$C$362,"completed",'201819 SH LCLR Funding bid'!#REF!,$B15,'201819 SH LCLR Funding bid'!#REF!,T$5))</f>
        <v>#REF!</v>
      </c>
      <c r="U15" s="13" t="e">
        <f t="shared" si="0"/>
        <v>#REF!</v>
      </c>
      <c r="V15" s="22"/>
      <c r="W15" s="22"/>
      <c r="X15" s="22"/>
      <c r="Y15" s="22"/>
      <c r="Z15" s="22"/>
      <c r="AA15" s="22"/>
      <c r="AB15" s="22"/>
      <c r="AC15" s="22"/>
      <c r="AD15" s="22"/>
      <c r="AE15" s="22"/>
      <c r="AF15" s="22"/>
    </row>
    <row r="16" spans="1:32" ht="11.25" customHeight="1" x14ac:dyDescent="0.15">
      <c r="A16" s="20"/>
      <c r="B16" s="37" t="str">
        <f>Options!C12</f>
        <v>Resilience improvements</v>
      </c>
      <c r="C16" s="43" t="e">
        <f>IF($D$4="Agreed",(SUMIFS('201819 SH LCLR Funding bid'!$G$12:$G$362,'201819 SH LCLR Funding bid'!$C$12:$C$362,"in construction (agreed)",'201819 SH LCLR Funding bid'!#REF!,$B16,'201819 SH LCLR Funding bid'!#REF!,C$5)+SUMIFS('201819 SH LCLR Funding bid'!$G$12:$G$362,'201819 SH LCLR Funding bid'!$C$12:$C$362,"in planning (agreed)",'201819 SH LCLR Funding bid'!#REF!,$B16,'201819 SH LCLR Funding bid'!#REF!,C$5)+SUMIFS('201819 SH LCLR Funding bid'!$G$12:$G$362,'201819 SH LCLR Funding bid'!$C$12:$C$362,"agreed with nzta",'201819 SH LCLR Funding bid'!#REF!,$B16,'201819 SH LCLR Funding bid'!#REF!,C$5)+SUMIFS('201819 SH LCLR Funding bid'!$G$12:$G$362,'201819 SH LCLR Funding bid'!$C$12:$C$362,"completed",'201819 SH LCLR Funding bid'!#REF!,$B16,'201819 SH LCLR Funding bid'!#REF!,C$5)),SUMIFS('201819 SH LCLR Funding bid'!$G$12:$G$362,'201819 SH LCLR Funding bid'!$C$12:$C$362,"completed",'201819 SH LCLR Funding bid'!#REF!,$B16,'201819 SH LCLR Funding bid'!#REF!,C$5))</f>
        <v>#REF!</v>
      </c>
      <c r="D16" s="43" t="e">
        <f>IF($D$4="Agreed",(SUMIFS('201819 SH LCLR Funding bid'!$G$12:$G$362,'201819 SH LCLR Funding bid'!$C$12:$C$362,"in construction (agreed)",'201819 SH LCLR Funding bid'!#REF!,$B16,'201819 SH LCLR Funding bid'!#REF!,D$5)+SUMIFS('201819 SH LCLR Funding bid'!$G$12:$G$362,'201819 SH LCLR Funding bid'!$C$12:$C$362,"in planning (agreed)",'201819 SH LCLR Funding bid'!#REF!,$B16,'201819 SH LCLR Funding bid'!#REF!,D$5)+SUMIFS('201819 SH LCLR Funding bid'!$G$12:$G$362,'201819 SH LCLR Funding bid'!$C$12:$C$362,"agreed with nzta",'201819 SH LCLR Funding bid'!#REF!,$B16,'201819 SH LCLR Funding bid'!#REF!,D$5)+SUMIFS('201819 SH LCLR Funding bid'!$G$12:$G$362,'201819 SH LCLR Funding bid'!$C$12:$C$362,"completed",'201819 SH LCLR Funding bid'!#REF!,$B16,'201819 SH LCLR Funding bid'!#REF!,D$5)),SUMIFS('201819 SH LCLR Funding bid'!$G$12:$G$362,'201819 SH LCLR Funding bid'!$C$12:$C$362,"completed",'201819 SH LCLR Funding bid'!#REF!,$B16,'201819 SH LCLR Funding bid'!#REF!,D$5))</f>
        <v>#REF!</v>
      </c>
      <c r="E16" s="43" t="e">
        <f>IF($D$4="Agreed",(SUMIFS('201819 SH LCLR Funding bid'!$G$12:$G$362,'201819 SH LCLR Funding bid'!$C$12:$C$362,"in construction (agreed)",'201819 SH LCLR Funding bid'!#REF!,$B16,'201819 SH LCLR Funding bid'!#REF!,E$5)+SUMIFS('201819 SH LCLR Funding bid'!$G$12:$G$362,'201819 SH LCLR Funding bid'!$C$12:$C$362,"in planning (agreed)",'201819 SH LCLR Funding bid'!#REF!,$B16,'201819 SH LCLR Funding bid'!#REF!,E$5)+SUMIFS('201819 SH LCLR Funding bid'!$G$12:$G$362,'201819 SH LCLR Funding bid'!$C$12:$C$362,"agreed with nzta",'201819 SH LCLR Funding bid'!#REF!,$B16,'201819 SH LCLR Funding bid'!#REF!,E$5)+SUMIFS('201819 SH LCLR Funding bid'!$G$12:$G$362,'201819 SH LCLR Funding bid'!$C$12:$C$362,"completed",'201819 SH LCLR Funding bid'!#REF!,$B16,'201819 SH LCLR Funding bid'!#REF!,E$5)),SUMIFS('201819 SH LCLR Funding bid'!$G$12:$G$362,'201819 SH LCLR Funding bid'!$C$12:$C$362,"completed",'201819 SH LCLR Funding bid'!#REF!,$B16,'201819 SH LCLR Funding bid'!#REF!,E$5))</f>
        <v>#REF!</v>
      </c>
      <c r="F16" s="43" t="e">
        <f>IF($D$4="Agreed",(SUMIFS('201819 SH LCLR Funding bid'!$G$12:$G$362,'201819 SH LCLR Funding bid'!$C$12:$C$362,"in construction (agreed)",'201819 SH LCLR Funding bid'!#REF!,$B16,'201819 SH LCLR Funding bid'!#REF!,F$5)+SUMIFS('201819 SH LCLR Funding bid'!$G$12:$G$362,'201819 SH LCLR Funding bid'!$C$12:$C$362,"in planning (agreed)",'201819 SH LCLR Funding bid'!#REF!,$B16,'201819 SH LCLR Funding bid'!#REF!,F$5)+SUMIFS('201819 SH LCLR Funding bid'!$G$12:$G$362,'201819 SH LCLR Funding bid'!$C$12:$C$362,"agreed with nzta",'201819 SH LCLR Funding bid'!#REF!,$B16,'201819 SH LCLR Funding bid'!#REF!,F$5)+SUMIFS('201819 SH LCLR Funding bid'!$G$12:$G$362,'201819 SH LCLR Funding bid'!$C$12:$C$362,"completed",'201819 SH LCLR Funding bid'!#REF!,$B16,'201819 SH LCLR Funding bid'!#REF!,F$5)),SUMIFS('201819 SH LCLR Funding bid'!$G$12:$G$362,'201819 SH LCLR Funding bid'!$C$12:$C$362,"completed",'201819 SH LCLR Funding bid'!#REF!,$B16,'201819 SH LCLR Funding bid'!#REF!,F$5))</f>
        <v>#REF!</v>
      </c>
      <c r="G16" s="43" t="e">
        <f>IF($D$4="Agreed",(SUMIFS('201819 SH LCLR Funding bid'!$G$12:$G$362,'201819 SH LCLR Funding bid'!$C$12:$C$362,"in construction (agreed)",'201819 SH LCLR Funding bid'!#REF!,$B16,'201819 SH LCLR Funding bid'!#REF!,G$5)+SUMIFS('201819 SH LCLR Funding bid'!$G$12:$G$362,'201819 SH LCLR Funding bid'!$C$12:$C$362,"in planning (agreed)",'201819 SH LCLR Funding bid'!#REF!,$B16,'201819 SH LCLR Funding bid'!#REF!,G$5)+SUMIFS('201819 SH LCLR Funding bid'!$G$12:$G$362,'201819 SH LCLR Funding bid'!$C$12:$C$362,"agreed with nzta",'201819 SH LCLR Funding bid'!#REF!,$B16,'201819 SH LCLR Funding bid'!#REF!,G$5)+SUMIFS('201819 SH LCLR Funding bid'!$G$12:$G$362,'201819 SH LCLR Funding bid'!$C$12:$C$362,"completed",'201819 SH LCLR Funding bid'!#REF!,$B16,'201819 SH LCLR Funding bid'!#REF!,G$5)),SUMIFS('201819 SH LCLR Funding bid'!$G$12:$G$362,'201819 SH LCLR Funding bid'!$C$12:$C$362,"completed",'201819 SH LCLR Funding bid'!#REF!,$B16,'201819 SH LCLR Funding bid'!#REF!,G$5))</f>
        <v>#REF!</v>
      </c>
      <c r="H16" s="43" t="e">
        <f>IF($D$4="Agreed",(SUMIFS('201819 SH LCLR Funding bid'!$G$12:$G$362,'201819 SH LCLR Funding bid'!$C$12:$C$362,"in construction (agreed)",'201819 SH LCLR Funding bid'!#REF!,$B16,'201819 SH LCLR Funding bid'!#REF!,H$5)+SUMIFS('201819 SH LCLR Funding bid'!$G$12:$G$362,'201819 SH LCLR Funding bid'!$C$12:$C$362,"in planning (agreed)",'201819 SH LCLR Funding bid'!#REF!,$B16,'201819 SH LCLR Funding bid'!#REF!,H$5)+SUMIFS('201819 SH LCLR Funding bid'!$G$12:$G$362,'201819 SH LCLR Funding bid'!$C$12:$C$362,"agreed with nzta",'201819 SH LCLR Funding bid'!#REF!,$B16,'201819 SH LCLR Funding bid'!#REF!,H$5)+SUMIFS('201819 SH LCLR Funding bid'!$G$12:$G$362,'201819 SH LCLR Funding bid'!$C$12:$C$362,"completed",'201819 SH LCLR Funding bid'!#REF!,$B16,'201819 SH LCLR Funding bid'!#REF!,H$5)),SUMIFS('201819 SH LCLR Funding bid'!$G$12:$G$362,'201819 SH LCLR Funding bid'!$C$12:$C$362,"completed",'201819 SH LCLR Funding bid'!#REF!,$B16,'201819 SH LCLR Funding bid'!#REF!,H$5))</f>
        <v>#REF!</v>
      </c>
      <c r="I16" s="43" t="e">
        <f>IF($D$4="Agreed",(SUMIFS('201819 SH LCLR Funding bid'!$G$12:$G$362,'201819 SH LCLR Funding bid'!$C$12:$C$362,"in construction (agreed)",'201819 SH LCLR Funding bid'!#REF!,$B16,'201819 SH LCLR Funding bid'!#REF!,I$5)+SUMIFS('201819 SH LCLR Funding bid'!$G$12:$G$362,'201819 SH LCLR Funding bid'!$C$12:$C$362,"in planning (agreed)",'201819 SH LCLR Funding bid'!#REF!,$B16,'201819 SH LCLR Funding bid'!#REF!,I$5)+SUMIFS('201819 SH LCLR Funding bid'!$G$12:$G$362,'201819 SH LCLR Funding bid'!$C$12:$C$362,"agreed with nzta",'201819 SH LCLR Funding bid'!#REF!,$B16,'201819 SH LCLR Funding bid'!#REF!,I$5)+SUMIFS('201819 SH LCLR Funding bid'!$G$12:$G$362,'201819 SH LCLR Funding bid'!$C$12:$C$362,"completed",'201819 SH LCLR Funding bid'!#REF!,$B16,'201819 SH LCLR Funding bid'!#REF!,I$5)),SUMIFS('201819 SH LCLR Funding bid'!$G$12:$G$362,'201819 SH LCLR Funding bid'!$C$12:$C$362,"completed",'201819 SH LCLR Funding bid'!#REF!,$B16,'201819 SH LCLR Funding bid'!#REF!,I$5))</f>
        <v>#REF!</v>
      </c>
      <c r="J16" s="43" t="e">
        <f>IF($D$4="Agreed",(SUMIFS('201819 SH LCLR Funding bid'!$G$12:$G$362,'201819 SH LCLR Funding bid'!$C$12:$C$362,"in construction (agreed)",'201819 SH LCLR Funding bid'!#REF!,$B16,'201819 SH LCLR Funding bid'!#REF!,J$5)+SUMIFS('201819 SH LCLR Funding bid'!$G$12:$G$362,'201819 SH LCLR Funding bid'!$C$12:$C$362,"in planning (agreed)",'201819 SH LCLR Funding bid'!#REF!,$B16,'201819 SH LCLR Funding bid'!#REF!,J$5)+SUMIFS('201819 SH LCLR Funding bid'!$G$12:$G$362,'201819 SH LCLR Funding bid'!$C$12:$C$362,"agreed with nzta",'201819 SH LCLR Funding bid'!#REF!,$B16,'201819 SH LCLR Funding bid'!#REF!,J$5)+SUMIFS('201819 SH LCLR Funding bid'!$G$12:$G$362,'201819 SH LCLR Funding bid'!$C$12:$C$362,"completed",'201819 SH LCLR Funding bid'!#REF!,$B16,'201819 SH LCLR Funding bid'!#REF!,J$5)),SUMIFS('201819 SH LCLR Funding bid'!$G$12:$G$362,'201819 SH LCLR Funding bid'!$C$12:$C$362,"completed",'201819 SH LCLR Funding bid'!#REF!,$B16,'201819 SH LCLR Funding bid'!#REF!,J$5))</f>
        <v>#REF!</v>
      </c>
      <c r="K16" s="43" t="e">
        <f>IF($D$4="Agreed",(SUMIFS('201819 SH LCLR Funding bid'!$G$12:$G$362,'201819 SH LCLR Funding bid'!$C$12:$C$362,"in construction (agreed)",'201819 SH LCLR Funding bid'!#REF!,$B16,'201819 SH LCLR Funding bid'!#REF!,K$5)+SUMIFS('201819 SH LCLR Funding bid'!$G$12:$G$362,'201819 SH LCLR Funding bid'!$C$12:$C$362,"in planning (agreed)",'201819 SH LCLR Funding bid'!#REF!,$B16,'201819 SH LCLR Funding bid'!#REF!,K$5)+SUMIFS('201819 SH LCLR Funding bid'!$G$12:$G$362,'201819 SH LCLR Funding bid'!$C$12:$C$362,"agreed with nzta",'201819 SH LCLR Funding bid'!#REF!,$B16,'201819 SH LCLR Funding bid'!#REF!,K$5)+SUMIFS('201819 SH LCLR Funding bid'!$G$12:$G$362,'201819 SH LCLR Funding bid'!$C$12:$C$362,"completed",'201819 SH LCLR Funding bid'!#REF!,$B16,'201819 SH LCLR Funding bid'!#REF!,K$5)),SUMIFS('201819 SH LCLR Funding bid'!$G$12:$G$362,'201819 SH LCLR Funding bid'!$C$12:$C$362,"completed",'201819 SH LCLR Funding bid'!#REF!,$B16,'201819 SH LCLR Funding bid'!#REF!,K$5))</f>
        <v>#REF!</v>
      </c>
      <c r="L16" s="43" t="e">
        <f>IF($D$4="Agreed",(SUMIFS('201819 SH LCLR Funding bid'!$G$12:$G$362,'201819 SH LCLR Funding bid'!$C$12:$C$362,"in construction (agreed)",'201819 SH LCLR Funding bid'!#REF!,$B16,'201819 SH LCLR Funding bid'!#REF!,L$5)+SUMIFS('201819 SH LCLR Funding bid'!$G$12:$G$362,'201819 SH LCLR Funding bid'!$C$12:$C$362,"in planning (agreed)",'201819 SH LCLR Funding bid'!#REF!,$B16,'201819 SH LCLR Funding bid'!#REF!,L$5)+SUMIFS('201819 SH LCLR Funding bid'!$G$12:$G$362,'201819 SH LCLR Funding bid'!$C$12:$C$362,"agreed with nzta",'201819 SH LCLR Funding bid'!#REF!,$B16,'201819 SH LCLR Funding bid'!#REF!,L$5)+SUMIFS('201819 SH LCLR Funding bid'!$G$12:$G$362,'201819 SH LCLR Funding bid'!$C$12:$C$362,"completed",'201819 SH LCLR Funding bid'!#REF!,$B16,'201819 SH LCLR Funding bid'!#REF!,L$5)),SUMIFS('201819 SH LCLR Funding bid'!$G$12:$G$362,'201819 SH LCLR Funding bid'!$C$12:$C$362,"completed",'201819 SH LCLR Funding bid'!#REF!,$B16,'201819 SH LCLR Funding bid'!#REF!,L$5))</f>
        <v>#REF!</v>
      </c>
      <c r="M16" s="43" t="e">
        <f>IF($D$4="Agreed",(SUMIFS('201819 SH LCLR Funding bid'!$G$12:$G$362,'201819 SH LCLR Funding bid'!$C$12:$C$362,"in construction (agreed)",'201819 SH LCLR Funding bid'!#REF!,$B16,'201819 SH LCLR Funding bid'!#REF!,M$5)+SUMIFS('201819 SH LCLR Funding bid'!$G$12:$G$362,'201819 SH LCLR Funding bid'!$C$12:$C$362,"in planning (agreed)",'201819 SH LCLR Funding bid'!#REF!,$B16,'201819 SH LCLR Funding bid'!#REF!,M$5)+SUMIFS('201819 SH LCLR Funding bid'!$G$12:$G$362,'201819 SH LCLR Funding bid'!$C$12:$C$362,"agreed with nzta",'201819 SH LCLR Funding bid'!#REF!,$B16,'201819 SH LCLR Funding bid'!#REF!,M$5)+SUMIFS('201819 SH LCLR Funding bid'!$G$12:$G$362,'201819 SH LCLR Funding bid'!$C$12:$C$362,"completed",'201819 SH LCLR Funding bid'!#REF!,$B16,'201819 SH LCLR Funding bid'!#REF!,M$5)),SUMIFS('201819 SH LCLR Funding bid'!$G$12:$G$362,'201819 SH LCLR Funding bid'!$C$12:$C$362,"completed",'201819 SH LCLR Funding bid'!#REF!,$B16,'201819 SH LCLR Funding bid'!#REF!,M$5))</f>
        <v>#REF!</v>
      </c>
      <c r="N16" s="43" t="e">
        <f>IF($D$4="Agreed",(SUMIFS('201819 SH LCLR Funding bid'!$G$12:$G$362,'201819 SH LCLR Funding bid'!$C$12:$C$362,"in construction (agreed)",'201819 SH LCLR Funding bid'!#REF!,$B16,'201819 SH LCLR Funding bid'!#REF!,N$5)+SUMIFS('201819 SH LCLR Funding bid'!$G$12:$G$362,'201819 SH LCLR Funding bid'!$C$12:$C$362,"in planning (agreed)",'201819 SH LCLR Funding bid'!#REF!,$B16,'201819 SH LCLR Funding bid'!#REF!,N$5)+SUMIFS('201819 SH LCLR Funding bid'!$G$12:$G$362,'201819 SH LCLR Funding bid'!$C$12:$C$362,"agreed with nzta",'201819 SH LCLR Funding bid'!#REF!,$B16,'201819 SH LCLR Funding bid'!#REF!,N$5)+SUMIFS('201819 SH LCLR Funding bid'!$G$12:$G$362,'201819 SH LCLR Funding bid'!$C$12:$C$362,"completed",'201819 SH LCLR Funding bid'!#REF!,$B16,'201819 SH LCLR Funding bid'!#REF!,N$5)),SUMIFS('201819 SH LCLR Funding bid'!$G$12:$G$362,'201819 SH LCLR Funding bid'!$C$12:$C$362,"completed",'201819 SH LCLR Funding bid'!#REF!,$B16,'201819 SH LCLR Funding bid'!#REF!,N$5))</f>
        <v>#REF!</v>
      </c>
      <c r="O16" s="43" t="e">
        <f>IF($D$4="Agreed",(SUMIFS('201819 SH LCLR Funding bid'!$G$12:$G$362,'201819 SH LCLR Funding bid'!$C$12:$C$362,"in construction (agreed)",'201819 SH LCLR Funding bid'!#REF!,$B16,'201819 SH LCLR Funding bid'!#REF!,O$5)+SUMIFS('201819 SH LCLR Funding bid'!$G$12:$G$362,'201819 SH LCLR Funding bid'!$C$12:$C$362,"in planning (agreed)",'201819 SH LCLR Funding bid'!#REF!,$B16,'201819 SH LCLR Funding bid'!#REF!,O$5)+SUMIFS('201819 SH LCLR Funding bid'!$G$12:$G$362,'201819 SH LCLR Funding bid'!$C$12:$C$362,"agreed with nzta",'201819 SH LCLR Funding bid'!#REF!,$B16,'201819 SH LCLR Funding bid'!#REF!,O$5)+SUMIFS('201819 SH LCLR Funding bid'!$G$12:$G$362,'201819 SH LCLR Funding bid'!$C$12:$C$362,"completed",'201819 SH LCLR Funding bid'!#REF!,$B16,'201819 SH LCLR Funding bid'!#REF!,O$5)),SUMIFS('201819 SH LCLR Funding bid'!$G$12:$G$362,'201819 SH LCLR Funding bid'!$C$12:$C$362,"completed",'201819 SH LCLR Funding bid'!#REF!,$B16,'201819 SH LCLR Funding bid'!#REF!,O$5))</f>
        <v>#REF!</v>
      </c>
      <c r="P16" s="43" t="e">
        <f>IF($D$4="Agreed",(SUMIFS('201819 SH LCLR Funding bid'!$G$12:$G$362,'201819 SH LCLR Funding bid'!$C$12:$C$362,"in construction (agreed)",'201819 SH LCLR Funding bid'!#REF!,$B16,'201819 SH LCLR Funding bid'!#REF!,P$5)+SUMIFS('201819 SH LCLR Funding bid'!$G$12:$G$362,'201819 SH LCLR Funding bid'!$C$12:$C$362,"in planning (agreed)",'201819 SH LCLR Funding bid'!#REF!,$B16,'201819 SH LCLR Funding bid'!#REF!,P$5)+SUMIFS('201819 SH LCLR Funding bid'!$G$12:$G$362,'201819 SH LCLR Funding bid'!$C$12:$C$362,"agreed with nzta",'201819 SH LCLR Funding bid'!#REF!,$B16,'201819 SH LCLR Funding bid'!#REF!,P$5)+SUMIFS('201819 SH LCLR Funding bid'!$G$12:$G$362,'201819 SH LCLR Funding bid'!$C$12:$C$362,"completed",'201819 SH LCLR Funding bid'!#REF!,$B16,'201819 SH LCLR Funding bid'!#REF!,P$5)),SUMIFS('201819 SH LCLR Funding bid'!$G$12:$G$362,'201819 SH LCLR Funding bid'!$C$12:$C$362,"completed",'201819 SH LCLR Funding bid'!#REF!,$B16,'201819 SH LCLR Funding bid'!#REF!,P$5))</f>
        <v>#REF!</v>
      </c>
      <c r="Q16" s="43" t="e">
        <f>IF($D$4="Agreed",(SUMIFS('201819 SH LCLR Funding bid'!$G$12:$G$362,'201819 SH LCLR Funding bid'!$C$12:$C$362,"in construction (agreed)",'201819 SH LCLR Funding bid'!#REF!,$B16,'201819 SH LCLR Funding bid'!#REF!,Q$5)+SUMIFS('201819 SH LCLR Funding bid'!$G$12:$G$362,'201819 SH LCLR Funding bid'!$C$12:$C$362,"in planning (agreed)",'201819 SH LCLR Funding bid'!#REF!,$B16,'201819 SH LCLR Funding bid'!#REF!,Q$5)+SUMIFS('201819 SH LCLR Funding bid'!$G$12:$G$362,'201819 SH LCLR Funding bid'!$C$12:$C$362,"agreed with nzta",'201819 SH LCLR Funding bid'!#REF!,$B16,'201819 SH LCLR Funding bid'!#REF!,Q$5)+SUMIFS('201819 SH LCLR Funding bid'!$G$12:$G$362,'201819 SH LCLR Funding bid'!$C$12:$C$362,"completed",'201819 SH LCLR Funding bid'!#REF!,$B16,'201819 SH LCLR Funding bid'!#REF!,Q$5)),SUMIFS('201819 SH LCLR Funding bid'!$G$12:$G$362,'201819 SH LCLR Funding bid'!$C$12:$C$362,"completed",'201819 SH LCLR Funding bid'!#REF!,$B16,'201819 SH LCLR Funding bid'!#REF!,Q$5))</f>
        <v>#REF!</v>
      </c>
      <c r="R16" s="43" t="e">
        <f>IF($D$4="Agreed",(SUMIFS('201819 SH LCLR Funding bid'!$G$12:$G$362,'201819 SH LCLR Funding bid'!$C$12:$C$362,"in construction (agreed)",'201819 SH LCLR Funding bid'!#REF!,$B16,'201819 SH LCLR Funding bid'!#REF!,R$5)+SUMIFS('201819 SH LCLR Funding bid'!$G$12:$G$362,'201819 SH LCLR Funding bid'!$C$12:$C$362,"in planning (agreed)",'201819 SH LCLR Funding bid'!#REF!,$B16,'201819 SH LCLR Funding bid'!#REF!,R$5)+SUMIFS('201819 SH LCLR Funding bid'!$G$12:$G$362,'201819 SH LCLR Funding bid'!$C$12:$C$362,"agreed with nzta",'201819 SH LCLR Funding bid'!#REF!,$B16,'201819 SH LCLR Funding bid'!#REF!,R$5)+SUMIFS('201819 SH LCLR Funding bid'!$G$12:$G$362,'201819 SH LCLR Funding bid'!$C$12:$C$362,"completed",'201819 SH LCLR Funding bid'!#REF!,$B16,'201819 SH LCLR Funding bid'!#REF!,R$5)),SUMIFS('201819 SH LCLR Funding bid'!$G$12:$G$362,'201819 SH LCLR Funding bid'!$C$12:$C$362,"completed",'201819 SH LCLR Funding bid'!#REF!,$B16,'201819 SH LCLR Funding bid'!#REF!,R$5))</f>
        <v>#REF!</v>
      </c>
      <c r="S16" s="43" t="e">
        <f>IF($D$4="Agreed",(SUMIFS('201819 SH LCLR Funding bid'!$G$12:$G$362,'201819 SH LCLR Funding bid'!$C$12:$C$362,"in construction (agreed)",'201819 SH LCLR Funding bid'!#REF!,$B16,'201819 SH LCLR Funding bid'!#REF!,S$5)+SUMIFS('201819 SH LCLR Funding bid'!$G$12:$G$362,'201819 SH LCLR Funding bid'!$C$12:$C$362,"in planning (agreed)",'201819 SH LCLR Funding bid'!#REF!,$B16,'201819 SH LCLR Funding bid'!#REF!,S$5)+SUMIFS('201819 SH LCLR Funding bid'!$G$12:$G$362,'201819 SH LCLR Funding bid'!$C$12:$C$362,"agreed with nzta",'201819 SH LCLR Funding bid'!#REF!,$B16,'201819 SH LCLR Funding bid'!#REF!,S$5)+SUMIFS('201819 SH LCLR Funding bid'!$G$12:$G$362,'201819 SH LCLR Funding bid'!$C$12:$C$362,"completed",'201819 SH LCLR Funding bid'!#REF!,$B16,'201819 SH LCLR Funding bid'!#REF!,S$5)),SUMIFS('201819 SH LCLR Funding bid'!$G$12:$G$362,'201819 SH LCLR Funding bid'!$C$12:$C$362,"completed",'201819 SH LCLR Funding bid'!#REF!,$B16,'201819 SH LCLR Funding bid'!#REF!,S$5))</f>
        <v>#REF!</v>
      </c>
      <c r="T16" s="43" t="e">
        <f>IF($D$4="Agreed",(SUMIFS('201819 SH LCLR Funding bid'!$G$12:$G$362,'201819 SH LCLR Funding bid'!$C$12:$C$362,"in construction (agreed)",'201819 SH LCLR Funding bid'!#REF!,$B16,'201819 SH LCLR Funding bid'!#REF!,T$5)+SUMIFS('201819 SH LCLR Funding bid'!$G$12:$G$362,'201819 SH LCLR Funding bid'!$C$12:$C$362,"in planning (agreed)",'201819 SH LCLR Funding bid'!#REF!,$B16,'201819 SH LCLR Funding bid'!#REF!,T$5)+SUMIFS('201819 SH LCLR Funding bid'!$G$12:$G$362,'201819 SH LCLR Funding bid'!$C$12:$C$362,"agreed with nzta",'201819 SH LCLR Funding bid'!#REF!,$B16,'201819 SH LCLR Funding bid'!#REF!,T$5)+SUMIFS('201819 SH LCLR Funding bid'!$G$12:$G$362,'201819 SH LCLR Funding bid'!$C$12:$C$362,"completed",'201819 SH LCLR Funding bid'!#REF!,$B16,'201819 SH LCLR Funding bid'!#REF!,T$5)),SUMIFS('201819 SH LCLR Funding bid'!$G$12:$G$362,'201819 SH LCLR Funding bid'!$C$12:$C$362,"completed",'201819 SH LCLR Funding bid'!#REF!,$B16,'201819 SH LCLR Funding bid'!#REF!,T$5))</f>
        <v>#REF!</v>
      </c>
      <c r="U16" s="13" t="e">
        <f t="shared" si="0"/>
        <v>#REF!</v>
      </c>
      <c r="V16" s="22"/>
      <c r="W16" s="22"/>
      <c r="X16" s="22"/>
      <c r="Y16" s="22"/>
      <c r="Z16" s="22"/>
      <c r="AA16" s="22"/>
      <c r="AB16" s="22"/>
      <c r="AC16" s="22"/>
      <c r="AD16" s="22"/>
      <c r="AE16" s="22"/>
      <c r="AF16" s="22"/>
    </row>
    <row r="17" spans="1:32" ht="11.25" customHeight="1" x14ac:dyDescent="0.15">
      <c r="A17" s="20"/>
      <c r="B17" s="37" t="str">
        <f>Options!C13</f>
        <v>Seal widening</v>
      </c>
      <c r="C17" s="43" t="e">
        <f>IF($D$4="Agreed",(SUMIFS('201819 SH LCLR Funding bid'!$G$12:$G$362,'201819 SH LCLR Funding bid'!$C$12:$C$362,"in construction (agreed)",'201819 SH LCLR Funding bid'!#REF!,$B17,'201819 SH LCLR Funding bid'!#REF!,C$5)+SUMIFS('201819 SH LCLR Funding bid'!$G$12:$G$362,'201819 SH LCLR Funding bid'!$C$12:$C$362,"in planning (agreed)",'201819 SH LCLR Funding bid'!#REF!,$B17,'201819 SH LCLR Funding bid'!#REF!,C$5)+SUMIFS('201819 SH LCLR Funding bid'!$G$12:$G$362,'201819 SH LCLR Funding bid'!$C$12:$C$362,"agreed with nzta",'201819 SH LCLR Funding bid'!#REF!,$B17,'201819 SH LCLR Funding bid'!#REF!,C$5)+SUMIFS('201819 SH LCLR Funding bid'!$G$12:$G$362,'201819 SH LCLR Funding bid'!$C$12:$C$362,"completed",'201819 SH LCLR Funding bid'!#REF!,$B17,'201819 SH LCLR Funding bid'!#REF!,C$5)),SUMIFS('201819 SH LCLR Funding bid'!$G$12:$G$362,'201819 SH LCLR Funding bid'!$C$12:$C$362,"completed",'201819 SH LCLR Funding bid'!#REF!,$B17,'201819 SH LCLR Funding bid'!#REF!,C$5))</f>
        <v>#REF!</v>
      </c>
      <c r="D17" s="43" t="e">
        <f>IF($D$4="Agreed",(SUMIFS('201819 SH LCLR Funding bid'!$G$12:$G$362,'201819 SH LCLR Funding bid'!$C$12:$C$362,"in construction (agreed)",'201819 SH LCLR Funding bid'!#REF!,$B17,'201819 SH LCLR Funding bid'!#REF!,D$5)+SUMIFS('201819 SH LCLR Funding bid'!$G$12:$G$362,'201819 SH LCLR Funding bid'!$C$12:$C$362,"in planning (agreed)",'201819 SH LCLR Funding bid'!#REF!,$B17,'201819 SH LCLR Funding bid'!#REF!,D$5)+SUMIFS('201819 SH LCLR Funding bid'!$G$12:$G$362,'201819 SH LCLR Funding bid'!$C$12:$C$362,"agreed with nzta",'201819 SH LCLR Funding bid'!#REF!,$B17,'201819 SH LCLR Funding bid'!#REF!,D$5)+SUMIFS('201819 SH LCLR Funding bid'!$G$12:$G$362,'201819 SH LCLR Funding bid'!$C$12:$C$362,"completed",'201819 SH LCLR Funding bid'!#REF!,$B17,'201819 SH LCLR Funding bid'!#REF!,D$5)),SUMIFS('201819 SH LCLR Funding bid'!$G$12:$G$362,'201819 SH LCLR Funding bid'!$C$12:$C$362,"completed",'201819 SH LCLR Funding bid'!#REF!,$B17,'201819 SH LCLR Funding bid'!#REF!,D$5))</f>
        <v>#REF!</v>
      </c>
      <c r="E17" s="43" t="e">
        <f>IF($D$4="Agreed",(SUMIFS('201819 SH LCLR Funding bid'!$G$12:$G$362,'201819 SH LCLR Funding bid'!$C$12:$C$362,"in construction (agreed)",'201819 SH LCLR Funding bid'!#REF!,$B17,'201819 SH LCLR Funding bid'!#REF!,E$5)+SUMIFS('201819 SH LCLR Funding bid'!$G$12:$G$362,'201819 SH LCLR Funding bid'!$C$12:$C$362,"in planning (agreed)",'201819 SH LCLR Funding bid'!#REF!,$B17,'201819 SH LCLR Funding bid'!#REF!,E$5)+SUMIFS('201819 SH LCLR Funding bid'!$G$12:$G$362,'201819 SH LCLR Funding bid'!$C$12:$C$362,"agreed with nzta",'201819 SH LCLR Funding bid'!#REF!,$B17,'201819 SH LCLR Funding bid'!#REF!,E$5)+SUMIFS('201819 SH LCLR Funding bid'!$G$12:$G$362,'201819 SH LCLR Funding bid'!$C$12:$C$362,"completed",'201819 SH LCLR Funding bid'!#REF!,$B17,'201819 SH LCLR Funding bid'!#REF!,E$5)),SUMIFS('201819 SH LCLR Funding bid'!$G$12:$G$362,'201819 SH LCLR Funding bid'!$C$12:$C$362,"completed",'201819 SH LCLR Funding bid'!#REF!,$B17,'201819 SH LCLR Funding bid'!#REF!,E$5))</f>
        <v>#REF!</v>
      </c>
      <c r="F17" s="43" t="e">
        <f>IF($D$4="Agreed",(SUMIFS('201819 SH LCLR Funding bid'!$G$12:$G$362,'201819 SH LCLR Funding bid'!$C$12:$C$362,"in construction (agreed)",'201819 SH LCLR Funding bid'!#REF!,$B17,'201819 SH LCLR Funding bid'!#REF!,F$5)+SUMIFS('201819 SH LCLR Funding bid'!$G$12:$G$362,'201819 SH LCLR Funding bid'!$C$12:$C$362,"in planning (agreed)",'201819 SH LCLR Funding bid'!#REF!,$B17,'201819 SH LCLR Funding bid'!#REF!,F$5)+SUMIFS('201819 SH LCLR Funding bid'!$G$12:$G$362,'201819 SH LCLR Funding bid'!$C$12:$C$362,"agreed with nzta",'201819 SH LCLR Funding bid'!#REF!,$B17,'201819 SH LCLR Funding bid'!#REF!,F$5)+SUMIFS('201819 SH LCLR Funding bid'!$G$12:$G$362,'201819 SH LCLR Funding bid'!$C$12:$C$362,"completed",'201819 SH LCLR Funding bid'!#REF!,$B17,'201819 SH LCLR Funding bid'!#REF!,F$5)),SUMIFS('201819 SH LCLR Funding bid'!$G$12:$G$362,'201819 SH LCLR Funding bid'!$C$12:$C$362,"completed",'201819 SH LCLR Funding bid'!#REF!,$B17,'201819 SH LCLR Funding bid'!#REF!,F$5))</f>
        <v>#REF!</v>
      </c>
      <c r="G17" s="43" t="e">
        <f>IF($D$4="Agreed",(SUMIFS('201819 SH LCLR Funding bid'!$G$12:$G$362,'201819 SH LCLR Funding bid'!$C$12:$C$362,"in construction (agreed)",'201819 SH LCLR Funding bid'!#REF!,$B17,'201819 SH LCLR Funding bid'!#REF!,G$5)+SUMIFS('201819 SH LCLR Funding bid'!$G$12:$G$362,'201819 SH LCLR Funding bid'!$C$12:$C$362,"in planning (agreed)",'201819 SH LCLR Funding bid'!#REF!,$B17,'201819 SH LCLR Funding bid'!#REF!,G$5)+SUMIFS('201819 SH LCLR Funding bid'!$G$12:$G$362,'201819 SH LCLR Funding bid'!$C$12:$C$362,"agreed with nzta",'201819 SH LCLR Funding bid'!#REF!,$B17,'201819 SH LCLR Funding bid'!#REF!,G$5)+SUMIFS('201819 SH LCLR Funding bid'!$G$12:$G$362,'201819 SH LCLR Funding bid'!$C$12:$C$362,"completed",'201819 SH LCLR Funding bid'!#REF!,$B17,'201819 SH LCLR Funding bid'!#REF!,G$5)),SUMIFS('201819 SH LCLR Funding bid'!$G$12:$G$362,'201819 SH LCLR Funding bid'!$C$12:$C$362,"completed",'201819 SH LCLR Funding bid'!#REF!,$B17,'201819 SH LCLR Funding bid'!#REF!,G$5))</f>
        <v>#REF!</v>
      </c>
      <c r="H17" s="43" t="e">
        <f>IF($D$4="Agreed",(SUMIFS('201819 SH LCLR Funding bid'!$G$12:$G$362,'201819 SH LCLR Funding bid'!$C$12:$C$362,"in construction (agreed)",'201819 SH LCLR Funding bid'!#REF!,$B17,'201819 SH LCLR Funding bid'!#REF!,H$5)+SUMIFS('201819 SH LCLR Funding bid'!$G$12:$G$362,'201819 SH LCLR Funding bid'!$C$12:$C$362,"in planning (agreed)",'201819 SH LCLR Funding bid'!#REF!,$B17,'201819 SH LCLR Funding bid'!#REF!,H$5)+SUMIFS('201819 SH LCLR Funding bid'!$G$12:$G$362,'201819 SH LCLR Funding bid'!$C$12:$C$362,"agreed with nzta",'201819 SH LCLR Funding bid'!#REF!,$B17,'201819 SH LCLR Funding bid'!#REF!,H$5)+SUMIFS('201819 SH LCLR Funding bid'!$G$12:$G$362,'201819 SH LCLR Funding bid'!$C$12:$C$362,"completed",'201819 SH LCLR Funding bid'!#REF!,$B17,'201819 SH LCLR Funding bid'!#REF!,H$5)),SUMIFS('201819 SH LCLR Funding bid'!$G$12:$G$362,'201819 SH LCLR Funding bid'!$C$12:$C$362,"completed",'201819 SH LCLR Funding bid'!#REF!,$B17,'201819 SH LCLR Funding bid'!#REF!,H$5))</f>
        <v>#REF!</v>
      </c>
      <c r="I17" s="43" t="e">
        <f>IF($D$4="Agreed",(SUMIFS('201819 SH LCLR Funding bid'!$G$12:$G$362,'201819 SH LCLR Funding bid'!$C$12:$C$362,"in construction (agreed)",'201819 SH LCLR Funding bid'!#REF!,$B17,'201819 SH LCLR Funding bid'!#REF!,I$5)+SUMIFS('201819 SH LCLR Funding bid'!$G$12:$G$362,'201819 SH LCLR Funding bid'!$C$12:$C$362,"in planning (agreed)",'201819 SH LCLR Funding bid'!#REF!,$B17,'201819 SH LCLR Funding bid'!#REF!,I$5)+SUMIFS('201819 SH LCLR Funding bid'!$G$12:$G$362,'201819 SH LCLR Funding bid'!$C$12:$C$362,"agreed with nzta",'201819 SH LCLR Funding bid'!#REF!,$B17,'201819 SH LCLR Funding bid'!#REF!,I$5)+SUMIFS('201819 SH LCLR Funding bid'!$G$12:$G$362,'201819 SH LCLR Funding bid'!$C$12:$C$362,"completed",'201819 SH LCLR Funding bid'!#REF!,$B17,'201819 SH LCLR Funding bid'!#REF!,I$5)),SUMIFS('201819 SH LCLR Funding bid'!$G$12:$G$362,'201819 SH LCLR Funding bid'!$C$12:$C$362,"completed",'201819 SH LCLR Funding bid'!#REF!,$B17,'201819 SH LCLR Funding bid'!#REF!,I$5))</f>
        <v>#REF!</v>
      </c>
      <c r="J17" s="43" t="e">
        <f>IF($D$4="Agreed",(SUMIFS('201819 SH LCLR Funding bid'!$G$12:$G$362,'201819 SH LCLR Funding bid'!$C$12:$C$362,"in construction (agreed)",'201819 SH LCLR Funding bid'!#REF!,$B17,'201819 SH LCLR Funding bid'!#REF!,J$5)+SUMIFS('201819 SH LCLR Funding bid'!$G$12:$G$362,'201819 SH LCLR Funding bid'!$C$12:$C$362,"in planning (agreed)",'201819 SH LCLR Funding bid'!#REF!,$B17,'201819 SH LCLR Funding bid'!#REF!,J$5)+SUMIFS('201819 SH LCLR Funding bid'!$G$12:$G$362,'201819 SH LCLR Funding bid'!$C$12:$C$362,"agreed with nzta",'201819 SH LCLR Funding bid'!#REF!,$B17,'201819 SH LCLR Funding bid'!#REF!,J$5)+SUMIFS('201819 SH LCLR Funding bid'!$G$12:$G$362,'201819 SH LCLR Funding bid'!$C$12:$C$362,"completed",'201819 SH LCLR Funding bid'!#REF!,$B17,'201819 SH LCLR Funding bid'!#REF!,J$5)),SUMIFS('201819 SH LCLR Funding bid'!$G$12:$G$362,'201819 SH LCLR Funding bid'!$C$12:$C$362,"completed",'201819 SH LCLR Funding bid'!#REF!,$B17,'201819 SH LCLR Funding bid'!#REF!,J$5))</f>
        <v>#REF!</v>
      </c>
      <c r="K17" s="43" t="e">
        <f>IF($D$4="Agreed",(SUMIFS('201819 SH LCLR Funding bid'!$G$12:$G$362,'201819 SH LCLR Funding bid'!$C$12:$C$362,"in construction (agreed)",'201819 SH LCLR Funding bid'!#REF!,$B17,'201819 SH LCLR Funding bid'!#REF!,K$5)+SUMIFS('201819 SH LCLR Funding bid'!$G$12:$G$362,'201819 SH LCLR Funding bid'!$C$12:$C$362,"in planning (agreed)",'201819 SH LCLR Funding bid'!#REF!,$B17,'201819 SH LCLR Funding bid'!#REF!,K$5)+SUMIFS('201819 SH LCLR Funding bid'!$G$12:$G$362,'201819 SH LCLR Funding bid'!$C$12:$C$362,"agreed with nzta",'201819 SH LCLR Funding bid'!#REF!,$B17,'201819 SH LCLR Funding bid'!#REF!,K$5)+SUMIFS('201819 SH LCLR Funding bid'!$G$12:$G$362,'201819 SH LCLR Funding bid'!$C$12:$C$362,"completed",'201819 SH LCLR Funding bid'!#REF!,$B17,'201819 SH LCLR Funding bid'!#REF!,K$5)),SUMIFS('201819 SH LCLR Funding bid'!$G$12:$G$362,'201819 SH LCLR Funding bid'!$C$12:$C$362,"completed",'201819 SH LCLR Funding bid'!#REF!,$B17,'201819 SH LCLR Funding bid'!#REF!,K$5))</f>
        <v>#REF!</v>
      </c>
      <c r="L17" s="43" t="e">
        <f>IF($D$4="Agreed",(SUMIFS('201819 SH LCLR Funding bid'!$G$12:$G$362,'201819 SH LCLR Funding bid'!$C$12:$C$362,"in construction (agreed)",'201819 SH LCLR Funding bid'!#REF!,$B17,'201819 SH LCLR Funding bid'!#REF!,L$5)+SUMIFS('201819 SH LCLR Funding bid'!$G$12:$G$362,'201819 SH LCLR Funding bid'!$C$12:$C$362,"in planning (agreed)",'201819 SH LCLR Funding bid'!#REF!,$B17,'201819 SH LCLR Funding bid'!#REF!,L$5)+SUMIFS('201819 SH LCLR Funding bid'!$G$12:$G$362,'201819 SH LCLR Funding bid'!$C$12:$C$362,"agreed with nzta",'201819 SH LCLR Funding bid'!#REF!,$B17,'201819 SH LCLR Funding bid'!#REF!,L$5)+SUMIFS('201819 SH LCLR Funding bid'!$G$12:$G$362,'201819 SH LCLR Funding bid'!$C$12:$C$362,"completed",'201819 SH LCLR Funding bid'!#REF!,$B17,'201819 SH LCLR Funding bid'!#REF!,L$5)),SUMIFS('201819 SH LCLR Funding bid'!$G$12:$G$362,'201819 SH LCLR Funding bid'!$C$12:$C$362,"completed",'201819 SH LCLR Funding bid'!#REF!,$B17,'201819 SH LCLR Funding bid'!#REF!,L$5))</f>
        <v>#REF!</v>
      </c>
      <c r="M17" s="43" t="e">
        <f>IF($D$4="Agreed",(SUMIFS('201819 SH LCLR Funding bid'!$G$12:$G$362,'201819 SH LCLR Funding bid'!$C$12:$C$362,"in construction (agreed)",'201819 SH LCLR Funding bid'!#REF!,$B17,'201819 SH LCLR Funding bid'!#REF!,M$5)+SUMIFS('201819 SH LCLR Funding bid'!$G$12:$G$362,'201819 SH LCLR Funding bid'!$C$12:$C$362,"in planning (agreed)",'201819 SH LCLR Funding bid'!#REF!,$B17,'201819 SH LCLR Funding bid'!#REF!,M$5)+SUMIFS('201819 SH LCLR Funding bid'!$G$12:$G$362,'201819 SH LCLR Funding bid'!$C$12:$C$362,"agreed with nzta",'201819 SH LCLR Funding bid'!#REF!,$B17,'201819 SH LCLR Funding bid'!#REF!,M$5)+SUMIFS('201819 SH LCLR Funding bid'!$G$12:$G$362,'201819 SH LCLR Funding bid'!$C$12:$C$362,"completed",'201819 SH LCLR Funding bid'!#REF!,$B17,'201819 SH LCLR Funding bid'!#REF!,M$5)),SUMIFS('201819 SH LCLR Funding bid'!$G$12:$G$362,'201819 SH LCLR Funding bid'!$C$12:$C$362,"completed",'201819 SH LCLR Funding bid'!#REF!,$B17,'201819 SH LCLR Funding bid'!#REF!,M$5))</f>
        <v>#REF!</v>
      </c>
      <c r="N17" s="43" t="e">
        <f>IF($D$4="Agreed",(SUMIFS('201819 SH LCLR Funding bid'!$G$12:$G$362,'201819 SH LCLR Funding bid'!$C$12:$C$362,"in construction (agreed)",'201819 SH LCLR Funding bid'!#REF!,$B17,'201819 SH LCLR Funding bid'!#REF!,N$5)+SUMIFS('201819 SH LCLR Funding bid'!$G$12:$G$362,'201819 SH LCLR Funding bid'!$C$12:$C$362,"in planning (agreed)",'201819 SH LCLR Funding bid'!#REF!,$B17,'201819 SH LCLR Funding bid'!#REF!,N$5)+SUMIFS('201819 SH LCLR Funding bid'!$G$12:$G$362,'201819 SH LCLR Funding bid'!$C$12:$C$362,"agreed with nzta",'201819 SH LCLR Funding bid'!#REF!,$B17,'201819 SH LCLR Funding bid'!#REF!,N$5)+SUMIFS('201819 SH LCLR Funding bid'!$G$12:$G$362,'201819 SH LCLR Funding bid'!$C$12:$C$362,"completed",'201819 SH LCLR Funding bid'!#REF!,$B17,'201819 SH LCLR Funding bid'!#REF!,N$5)),SUMIFS('201819 SH LCLR Funding bid'!$G$12:$G$362,'201819 SH LCLR Funding bid'!$C$12:$C$362,"completed",'201819 SH LCLR Funding bid'!#REF!,$B17,'201819 SH LCLR Funding bid'!#REF!,N$5))</f>
        <v>#REF!</v>
      </c>
      <c r="O17" s="43" t="e">
        <f>IF($D$4="Agreed",(SUMIFS('201819 SH LCLR Funding bid'!$G$12:$G$362,'201819 SH LCLR Funding bid'!$C$12:$C$362,"in construction (agreed)",'201819 SH LCLR Funding bid'!#REF!,$B17,'201819 SH LCLR Funding bid'!#REF!,O$5)+SUMIFS('201819 SH LCLR Funding bid'!$G$12:$G$362,'201819 SH LCLR Funding bid'!$C$12:$C$362,"in planning (agreed)",'201819 SH LCLR Funding bid'!#REF!,$B17,'201819 SH LCLR Funding bid'!#REF!,O$5)+SUMIFS('201819 SH LCLR Funding bid'!$G$12:$G$362,'201819 SH LCLR Funding bid'!$C$12:$C$362,"agreed with nzta",'201819 SH LCLR Funding bid'!#REF!,$B17,'201819 SH LCLR Funding bid'!#REF!,O$5)+SUMIFS('201819 SH LCLR Funding bid'!$G$12:$G$362,'201819 SH LCLR Funding bid'!$C$12:$C$362,"completed",'201819 SH LCLR Funding bid'!#REF!,$B17,'201819 SH LCLR Funding bid'!#REF!,O$5)),SUMIFS('201819 SH LCLR Funding bid'!$G$12:$G$362,'201819 SH LCLR Funding bid'!$C$12:$C$362,"completed",'201819 SH LCLR Funding bid'!#REF!,$B17,'201819 SH LCLR Funding bid'!#REF!,O$5))</f>
        <v>#REF!</v>
      </c>
      <c r="P17" s="43" t="e">
        <f>IF($D$4="Agreed",(SUMIFS('201819 SH LCLR Funding bid'!$G$12:$G$362,'201819 SH LCLR Funding bid'!$C$12:$C$362,"in construction (agreed)",'201819 SH LCLR Funding bid'!#REF!,$B17,'201819 SH LCLR Funding bid'!#REF!,P$5)+SUMIFS('201819 SH LCLR Funding bid'!$G$12:$G$362,'201819 SH LCLR Funding bid'!$C$12:$C$362,"in planning (agreed)",'201819 SH LCLR Funding bid'!#REF!,$B17,'201819 SH LCLR Funding bid'!#REF!,P$5)+SUMIFS('201819 SH LCLR Funding bid'!$G$12:$G$362,'201819 SH LCLR Funding bid'!$C$12:$C$362,"agreed with nzta",'201819 SH LCLR Funding bid'!#REF!,$B17,'201819 SH LCLR Funding bid'!#REF!,P$5)+SUMIFS('201819 SH LCLR Funding bid'!$G$12:$G$362,'201819 SH LCLR Funding bid'!$C$12:$C$362,"completed",'201819 SH LCLR Funding bid'!#REF!,$B17,'201819 SH LCLR Funding bid'!#REF!,P$5)),SUMIFS('201819 SH LCLR Funding bid'!$G$12:$G$362,'201819 SH LCLR Funding bid'!$C$12:$C$362,"completed",'201819 SH LCLR Funding bid'!#REF!,$B17,'201819 SH LCLR Funding bid'!#REF!,P$5))</f>
        <v>#REF!</v>
      </c>
      <c r="Q17" s="43" t="e">
        <f>IF($D$4="Agreed",(SUMIFS('201819 SH LCLR Funding bid'!$G$12:$G$362,'201819 SH LCLR Funding bid'!$C$12:$C$362,"in construction (agreed)",'201819 SH LCLR Funding bid'!#REF!,$B17,'201819 SH LCLR Funding bid'!#REF!,Q$5)+SUMIFS('201819 SH LCLR Funding bid'!$G$12:$G$362,'201819 SH LCLR Funding bid'!$C$12:$C$362,"in planning (agreed)",'201819 SH LCLR Funding bid'!#REF!,$B17,'201819 SH LCLR Funding bid'!#REF!,Q$5)+SUMIFS('201819 SH LCLR Funding bid'!$G$12:$G$362,'201819 SH LCLR Funding bid'!$C$12:$C$362,"agreed with nzta",'201819 SH LCLR Funding bid'!#REF!,$B17,'201819 SH LCLR Funding bid'!#REF!,Q$5)+SUMIFS('201819 SH LCLR Funding bid'!$G$12:$G$362,'201819 SH LCLR Funding bid'!$C$12:$C$362,"completed",'201819 SH LCLR Funding bid'!#REF!,$B17,'201819 SH LCLR Funding bid'!#REF!,Q$5)),SUMIFS('201819 SH LCLR Funding bid'!$G$12:$G$362,'201819 SH LCLR Funding bid'!$C$12:$C$362,"completed",'201819 SH LCLR Funding bid'!#REF!,$B17,'201819 SH LCLR Funding bid'!#REF!,Q$5))</f>
        <v>#REF!</v>
      </c>
      <c r="R17" s="43" t="e">
        <f>IF($D$4="Agreed",(SUMIFS('201819 SH LCLR Funding bid'!$G$12:$G$362,'201819 SH LCLR Funding bid'!$C$12:$C$362,"in construction (agreed)",'201819 SH LCLR Funding bid'!#REF!,$B17,'201819 SH LCLR Funding bid'!#REF!,R$5)+SUMIFS('201819 SH LCLR Funding bid'!$G$12:$G$362,'201819 SH LCLR Funding bid'!$C$12:$C$362,"in planning (agreed)",'201819 SH LCLR Funding bid'!#REF!,$B17,'201819 SH LCLR Funding bid'!#REF!,R$5)+SUMIFS('201819 SH LCLR Funding bid'!$G$12:$G$362,'201819 SH LCLR Funding bid'!$C$12:$C$362,"agreed with nzta",'201819 SH LCLR Funding bid'!#REF!,$B17,'201819 SH LCLR Funding bid'!#REF!,R$5)+SUMIFS('201819 SH LCLR Funding bid'!$G$12:$G$362,'201819 SH LCLR Funding bid'!$C$12:$C$362,"completed",'201819 SH LCLR Funding bid'!#REF!,$B17,'201819 SH LCLR Funding bid'!#REF!,R$5)),SUMIFS('201819 SH LCLR Funding bid'!$G$12:$G$362,'201819 SH LCLR Funding bid'!$C$12:$C$362,"completed",'201819 SH LCLR Funding bid'!#REF!,$B17,'201819 SH LCLR Funding bid'!#REF!,R$5))</f>
        <v>#REF!</v>
      </c>
      <c r="S17" s="43" t="e">
        <f>IF($D$4="Agreed",(SUMIFS('201819 SH LCLR Funding bid'!$G$12:$G$362,'201819 SH LCLR Funding bid'!$C$12:$C$362,"in construction (agreed)",'201819 SH LCLR Funding bid'!#REF!,$B17,'201819 SH LCLR Funding bid'!#REF!,S$5)+SUMIFS('201819 SH LCLR Funding bid'!$G$12:$G$362,'201819 SH LCLR Funding bid'!$C$12:$C$362,"in planning (agreed)",'201819 SH LCLR Funding bid'!#REF!,$B17,'201819 SH LCLR Funding bid'!#REF!,S$5)+SUMIFS('201819 SH LCLR Funding bid'!$G$12:$G$362,'201819 SH LCLR Funding bid'!$C$12:$C$362,"agreed with nzta",'201819 SH LCLR Funding bid'!#REF!,$B17,'201819 SH LCLR Funding bid'!#REF!,S$5)+SUMIFS('201819 SH LCLR Funding bid'!$G$12:$G$362,'201819 SH LCLR Funding bid'!$C$12:$C$362,"completed",'201819 SH LCLR Funding bid'!#REF!,$B17,'201819 SH LCLR Funding bid'!#REF!,S$5)),SUMIFS('201819 SH LCLR Funding bid'!$G$12:$G$362,'201819 SH LCLR Funding bid'!$C$12:$C$362,"completed",'201819 SH LCLR Funding bid'!#REF!,$B17,'201819 SH LCLR Funding bid'!#REF!,S$5))</f>
        <v>#REF!</v>
      </c>
      <c r="T17" s="43" t="e">
        <f>IF($D$4="Agreed",(SUMIFS('201819 SH LCLR Funding bid'!$G$12:$G$362,'201819 SH LCLR Funding bid'!$C$12:$C$362,"in construction (agreed)",'201819 SH LCLR Funding bid'!#REF!,$B17,'201819 SH LCLR Funding bid'!#REF!,T$5)+SUMIFS('201819 SH LCLR Funding bid'!$G$12:$G$362,'201819 SH LCLR Funding bid'!$C$12:$C$362,"in planning (agreed)",'201819 SH LCLR Funding bid'!#REF!,$B17,'201819 SH LCLR Funding bid'!#REF!,T$5)+SUMIFS('201819 SH LCLR Funding bid'!$G$12:$G$362,'201819 SH LCLR Funding bid'!$C$12:$C$362,"agreed with nzta",'201819 SH LCLR Funding bid'!#REF!,$B17,'201819 SH LCLR Funding bid'!#REF!,T$5)+SUMIFS('201819 SH LCLR Funding bid'!$G$12:$G$362,'201819 SH LCLR Funding bid'!$C$12:$C$362,"completed",'201819 SH LCLR Funding bid'!#REF!,$B17,'201819 SH LCLR Funding bid'!#REF!,T$5)),SUMIFS('201819 SH LCLR Funding bid'!$G$12:$G$362,'201819 SH LCLR Funding bid'!$C$12:$C$362,"completed",'201819 SH LCLR Funding bid'!#REF!,$B17,'201819 SH LCLR Funding bid'!#REF!,T$5))</f>
        <v>#REF!</v>
      </c>
      <c r="U17" s="13" t="e">
        <f t="shared" si="0"/>
        <v>#REF!</v>
      </c>
      <c r="V17" s="22"/>
      <c r="W17" s="22"/>
      <c r="X17" s="22"/>
      <c r="Y17" s="22"/>
      <c r="Z17" s="22"/>
      <c r="AA17" s="22"/>
      <c r="AB17" s="22"/>
      <c r="AC17" s="22"/>
      <c r="AD17" s="22"/>
      <c r="AE17" s="22"/>
      <c r="AF17" s="22"/>
    </row>
    <row r="18" spans="1:32" ht="11.25" customHeight="1" x14ac:dyDescent="0.15">
      <c r="A18" s="20"/>
      <c r="B18" s="37" t="str">
        <f>Options!C14</f>
        <v>Sight benching</v>
      </c>
      <c r="C18" s="43" t="e">
        <f>IF($D$4="Agreed",(SUMIFS('201819 SH LCLR Funding bid'!$G$12:$G$362,'201819 SH LCLR Funding bid'!$C$12:$C$362,"in construction (agreed)",'201819 SH LCLR Funding bid'!#REF!,$B18,'201819 SH LCLR Funding bid'!#REF!,C$5)+SUMIFS('201819 SH LCLR Funding bid'!$G$12:$G$362,'201819 SH LCLR Funding bid'!$C$12:$C$362,"in planning (agreed)",'201819 SH LCLR Funding bid'!#REF!,$B18,'201819 SH LCLR Funding bid'!#REF!,C$5)+SUMIFS('201819 SH LCLR Funding bid'!$G$12:$G$362,'201819 SH LCLR Funding bid'!$C$12:$C$362,"agreed with nzta",'201819 SH LCLR Funding bid'!#REF!,$B18,'201819 SH LCLR Funding bid'!#REF!,C$5)+SUMIFS('201819 SH LCLR Funding bid'!$G$12:$G$362,'201819 SH LCLR Funding bid'!$C$12:$C$362,"completed",'201819 SH LCLR Funding bid'!#REF!,$B18,'201819 SH LCLR Funding bid'!#REF!,C$5)),SUMIFS('201819 SH LCLR Funding bid'!$G$12:$G$362,'201819 SH LCLR Funding bid'!$C$12:$C$362,"completed",'201819 SH LCLR Funding bid'!#REF!,$B18,'201819 SH LCLR Funding bid'!#REF!,C$5))</f>
        <v>#REF!</v>
      </c>
      <c r="D18" s="43" t="e">
        <f>IF($D$4="Agreed",(SUMIFS('201819 SH LCLR Funding bid'!$G$12:$G$362,'201819 SH LCLR Funding bid'!$C$12:$C$362,"in construction (agreed)",'201819 SH LCLR Funding bid'!#REF!,$B18,'201819 SH LCLR Funding bid'!#REF!,D$5)+SUMIFS('201819 SH LCLR Funding bid'!$G$12:$G$362,'201819 SH LCLR Funding bid'!$C$12:$C$362,"in planning (agreed)",'201819 SH LCLR Funding bid'!#REF!,$B18,'201819 SH LCLR Funding bid'!#REF!,D$5)+SUMIFS('201819 SH LCLR Funding bid'!$G$12:$G$362,'201819 SH LCLR Funding bid'!$C$12:$C$362,"agreed with nzta",'201819 SH LCLR Funding bid'!#REF!,$B18,'201819 SH LCLR Funding bid'!#REF!,D$5)+SUMIFS('201819 SH LCLR Funding bid'!$G$12:$G$362,'201819 SH LCLR Funding bid'!$C$12:$C$362,"completed",'201819 SH LCLR Funding bid'!#REF!,$B18,'201819 SH LCLR Funding bid'!#REF!,D$5)),SUMIFS('201819 SH LCLR Funding bid'!$G$12:$G$362,'201819 SH LCLR Funding bid'!$C$12:$C$362,"completed",'201819 SH LCLR Funding bid'!#REF!,$B18,'201819 SH LCLR Funding bid'!#REF!,D$5))</f>
        <v>#REF!</v>
      </c>
      <c r="E18" s="43" t="e">
        <f>IF($D$4="Agreed",(SUMIFS('201819 SH LCLR Funding bid'!$G$12:$G$362,'201819 SH LCLR Funding bid'!$C$12:$C$362,"in construction (agreed)",'201819 SH LCLR Funding bid'!#REF!,$B18,'201819 SH LCLR Funding bid'!#REF!,E$5)+SUMIFS('201819 SH LCLR Funding bid'!$G$12:$G$362,'201819 SH LCLR Funding bid'!$C$12:$C$362,"in planning (agreed)",'201819 SH LCLR Funding bid'!#REF!,$B18,'201819 SH LCLR Funding bid'!#REF!,E$5)+SUMIFS('201819 SH LCLR Funding bid'!$G$12:$G$362,'201819 SH LCLR Funding bid'!$C$12:$C$362,"agreed with nzta",'201819 SH LCLR Funding bid'!#REF!,$B18,'201819 SH LCLR Funding bid'!#REF!,E$5)+SUMIFS('201819 SH LCLR Funding bid'!$G$12:$G$362,'201819 SH LCLR Funding bid'!$C$12:$C$362,"completed",'201819 SH LCLR Funding bid'!#REF!,$B18,'201819 SH LCLR Funding bid'!#REF!,E$5)),SUMIFS('201819 SH LCLR Funding bid'!$G$12:$G$362,'201819 SH LCLR Funding bid'!$C$12:$C$362,"completed",'201819 SH LCLR Funding bid'!#REF!,$B18,'201819 SH LCLR Funding bid'!#REF!,E$5))</f>
        <v>#REF!</v>
      </c>
      <c r="F18" s="43" t="e">
        <f>IF($D$4="Agreed",(SUMIFS('201819 SH LCLR Funding bid'!$G$12:$G$362,'201819 SH LCLR Funding bid'!$C$12:$C$362,"in construction (agreed)",'201819 SH LCLR Funding bid'!#REF!,$B18,'201819 SH LCLR Funding bid'!#REF!,F$5)+SUMIFS('201819 SH LCLR Funding bid'!$G$12:$G$362,'201819 SH LCLR Funding bid'!$C$12:$C$362,"in planning (agreed)",'201819 SH LCLR Funding bid'!#REF!,$B18,'201819 SH LCLR Funding bid'!#REF!,F$5)+SUMIFS('201819 SH LCLR Funding bid'!$G$12:$G$362,'201819 SH LCLR Funding bid'!$C$12:$C$362,"agreed with nzta",'201819 SH LCLR Funding bid'!#REF!,$B18,'201819 SH LCLR Funding bid'!#REF!,F$5)+SUMIFS('201819 SH LCLR Funding bid'!$G$12:$G$362,'201819 SH LCLR Funding bid'!$C$12:$C$362,"completed",'201819 SH LCLR Funding bid'!#REF!,$B18,'201819 SH LCLR Funding bid'!#REF!,F$5)),SUMIFS('201819 SH LCLR Funding bid'!$G$12:$G$362,'201819 SH LCLR Funding bid'!$C$12:$C$362,"completed",'201819 SH LCLR Funding bid'!#REF!,$B18,'201819 SH LCLR Funding bid'!#REF!,F$5))</f>
        <v>#REF!</v>
      </c>
      <c r="G18" s="43" t="e">
        <f>IF($D$4="Agreed",(SUMIFS('201819 SH LCLR Funding bid'!$G$12:$G$362,'201819 SH LCLR Funding bid'!$C$12:$C$362,"in construction (agreed)",'201819 SH LCLR Funding bid'!#REF!,$B18,'201819 SH LCLR Funding bid'!#REF!,G$5)+SUMIFS('201819 SH LCLR Funding bid'!$G$12:$G$362,'201819 SH LCLR Funding bid'!$C$12:$C$362,"in planning (agreed)",'201819 SH LCLR Funding bid'!#REF!,$B18,'201819 SH LCLR Funding bid'!#REF!,G$5)+SUMIFS('201819 SH LCLR Funding bid'!$G$12:$G$362,'201819 SH LCLR Funding bid'!$C$12:$C$362,"agreed with nzta",'201819 SH LCLR Funding bid'!#REF!,$B18,'201819 SH LCLR Funding bid'!#REF!,G$5)+SUMIFS('201819 SH LCLR Funding bid'!$G$12:$G$362,'201819 SH LCLR Funding bid'!$C$12:$C$362,"completed",'201819 SH LCLR Funding bid'!#REF!,$B18,'201819 SH LCLR Funding bid'!#REF!,G$5)),SUMIFS('201819 SH LCLR Funding bid'!$G$12:$G$362,'201819 SH LCLR Funding bid'!$C$12:$C$362,"completed",'201819 SH LCLR Funding bid'!#REF!,$B18,'201819 SH LCLR Funding bid'!#REF!,G$5))</f>
        <v>#REF!</v>
      </c>
      <c r="H18" s="43" t="e">
        <f>IF($D$4="Agreed",(SUMIFS('201819 SH LCLR Funding bid'!$G$12:$G$362,'201819 SH LCLR Funding bid'!$C$12:$C$362,"in construction (agreed)",'201819 SH LCLR Funding bid'!#REF!,$B18,'201819 SH LCLR Funding bid'!#REF!,H$5)+SUMIFS('201819 SH LCLR Funding bid'!$G$12:$G$362,'201819 SH LCLR Funding bid'!$C$12:$C$362,"in planning (agreed)",'201819 SH LCLR Funding bid'!#REF!,$B18,'201819 SH LCLR Funding bid'!#REF!,H$5)+SUMIFS('201819 SH LCLR Funding bid'!$G$12:$G$362,'201819 SH LCLR Funding bid'!$C$12:$C$362,"agreed with nzta",'201819 SH LCLR Funding bid'!#REF!,$B18,'201819 SH LCLR Funding bid'!#REF!,H$5)+SUMIFS('201819 SH LCLR Funding bid'!$G$12:$G$362,'201819 SH LCLR Funding bid'!$C$12:$C$362,"completed",'201819 SH LCLR Funding bid'!#REF!,$B18,'201819 SH LCLR Funding bid'!#REF!,H$5)),SUMIFS('201819 SH LCLR Funding bid'!$G$12:$G$362,'201819 SH LCLR Funding bid'!$C$12:$C$362,"completed",'201819 SH LCLR Funding bid'!#REF!,$B18,'201819 SH LCLR Funding bid'!#REF!,H$5))</f>
        <v>#REF!</v>
      </c>
      <c r="I18" s="43" t="e">
        <f>IF($D$4="Agreed",(SUMIFS('201819 SH LCLR Funding bid'!$G$12:$G$362,'201819 SH LCLR Funding bid'!$C$12:$C$362,"in construction (agreed)",'201819 SH LCLR Funding bid'!#REF!,$B18,'201819 SH LCLR Funding bid'!#REF!,I$5)+SUMIFS('201819 SH LCLR Funding bid'!$G$12:$G$362,'201819 SH LCLR Funding bid'!$C$12:$C$362,"in planning (agreed)",'201819 SH LCLR Funding bid'!#REF!,$B18,'201819 SH LCLR Funding bid'!#REF!,I$5)+SUMIFS('201819 SH LCLR Funding bid'!$G$12:$G$362,'201819 SH LCLR Funding bid'!$C$12:$C$362,"agreed with nzta",'201819 SH LCLR Funding bid'!#REF!,$B18,'201819 SH LCLR Funding bid'!#REF!,I$5)+SUMIFS('201819 SH LCLR Funding bid'!$G$12:$G$362,'201819 SH LCLR Funding bid'!$C$12:$C$362,"completed",'201819 SH LCLR Funding bid'!#REF!,$B18,'201819 SH LCLR Funding bid'!#REF!,I$5)),SUMIFS('201819 SH LCLR Funding bid'!$G$12:$G$362,'201819 SH LCLR Funding bid'!$C$12:$C$362,"completed",'201819 SH LCLR Funding bid'!#REF!,$B18,'201819 SH LCLR Funding bid'!#REF!,I$5))</f>
        <v>#REF!</v>
      </c>
      <c r="J18" s="43" t="e">
        <f>IF($D$4="Agreed",(SUMIFS('201819 SH LCLR Funding bid'!$G$12:$G$362,'201819 SH LCLR Funding bid'!$C$12:$C$362,"in construction (agreed)",'201819 SH LCLR Funding bid'!#REF!,$B18,'201819 SH LCLR Funding bid'!#REF!,J$5)+SUMIFS('201819 SH LCLR Funding bid'!$G$12:$G$362,'201819 SH LCLR Funding bid'!$C$12:$C$362,"in planning (agreed)",'201819 SH LCLR Funding bid'!#REF!,$B18,'201819 SH LCLR Funding bid'!#REF!,J$5)+SUMIFS('201819 SH LCLR Funding bid'!$G$12:$G$362,'201819 SH LCLR Funding bid'!$C$12:$C$362,"agreed with nzta",'201819 SH LCLR Funding bid'!#REF!,$B18,'201819 SH LCLR Funding bid'!#REF!,J$5)+SUMIFS('201819 SH LCLR Funding bid'!$G$12:$G$362,'201819 SH LCLR Funding bid'!$C$12:$C$362,"completed",'201819 SH LCLR Funding bid'!#REF!,$B18,'201819 SH LCLR Funding bid'!#REF!,J$5)),SUMIFS('201819 SH LCLR Funding bid'!$G$12:$G$362,'201819 SH LCLR Funding bid'!$C$12:$C$362,"completed",'201819 SH LCLR Funding bid'!#REF!,$B18,'201819 SH LCLR Funding bid'!#REF!,J$5))</f>
        <v>#REF!</v>
      </c>
      <c r="K18" s="43" t="e">
        <f>IF($D$4="Agreed",(SUMIFS('201819 SH LCLR Funding bid'!$G$12:$G$362,'201819 SH LCLR Funding bid'!$C$12:$C$362,"in construction (agreed)",'201819 SH LCLR Funding bid'!#REF!,$B18,'201819 SH LCLR Funding bid'!#REF!,K$5)+SUMIFS('201819 SH LCLR Funding bid'!$G$12:$G$362,'201819 SH LCLR Funding bid'!$C$12:$C$362,"in planning (agreed)",'201819 SH LCLR Funding bid'!#REF!,$B18,'201819 SH LCLR Funding bid'!#REF!,K$5)+SUMIFS('201819 SH LCLR Funding bid'!$G$12:$G$362,'201819 SH LCLR Funding bid'!$C$12:$C$362,"agreed with nzta",'201819 SH LCLR Funding bid'!#REF!,$B18,'201819 SH LCLR Funding bid'!#REF!,K$5)+SUMIFS('201819 SH LCLR Funding bid'!$G$12:$G$362,'201819 SH LCLR Funding bid'!$C$12:$C$362,"completed",'201819 SH LCLR Funding bid'!#REF!,$B18,'201819 SH LCLR Funding bid'!#REF!,K$5)),SUMIFS('201819 SH LCLR Funding bid'!$G$12:$G$362,'201819 SH LCLR Funding bid'!$C$12:$C$362,"completed",'201819 SH LCLR Funding bid'!#REF!,$B18,'201819 SH LCLR Funding bid'!#REF!,K$5))</f>
        <v>#REF!</v>
      </c>
      <c r="L18" s="43" t="e">
        <f>IF($D$4="Agreed",(SUMIFS('201819 SH LCLR Funding bid'!$G$12:$G$362,'201819 SH LCLR Funding bid'!$C$12:$C$362,"in construction (agreed)",'201819 SH LCLR Funding bid'!#REF!,$B18,'201819 SH LCLR Funding bid'!#REF!,L$5)+SUMIFS('201819 SH LCLR Funding bid'!$G$12:$G$362,'201819 SH LCLR Funding bid'!$C$12:$C$362,"in planning (agreed)",'201819 SH LCLR Funding bid'!#REF!,$B18,'201819 SH LCLR Funding bid'!#REF!,L$5)+SUMIFS('201819 SH LCLR Funding bid'!$G$12:$G$362,'201819 SH LCLR Funding bid'!$C$12:$C$362,"agreed with nzta",'201819 SH LCLR Funding bid'!#REF!,$B18,'201819 SH LCLR Funding bid'!#REF!,L$5)+SUMIFS('201819 SH LCLR Funding bid'!$G$12:$G$362,'201819 SH LCLR Funding bid'!$C$12:$C$362,"completed",'201819 SH LCLR Funding bid'!#REF!,$B18,'201819 SH LCLR Funding bid'!#REF!,L$5)),SUMIFS('201819 SH LCLR Funding bid'!$G$12:$G$362,'201819 SH LCLR Funding bid'!$C$12:$C$362,"completed",'201819 SH LCLR Funding bid'!#REF!,$B18,'201819 SH LCLR Funding bid'!#REF!,L$5))</f>
        <v>#REF!</v>
      </c>
      <c r="M18" s="43" t="e">
        <f>IF($D$4="Agreed",(SUMIFS('201819 SH LCLR Funding bid'!$G$12:$G$362,'201819 SH LCLR Funding bid'!$C$12:$C$362,"in construction (agreed)",'201819 SH LCLR Funding bid'!#REF!,$B18,'201819 SH LCLR Funding bid'!#REF!,M$5)+SUMIFS('201819 SH LCLR Funding bid'!$G$12:$G$362,'201819 SH LCLR Funding bid'!$C$12:$C$362,"in planning (agreed)",'201819 SH LCLR Funding bid'!#REF!,$B18,'201819 SH LCLR Funding bid'!#REF!,M$5)+SUMIFS('201819 SH LCLR Funding bid'!$G$12:$G$362,'201819 SH LCLR Funding bid'!$C$12:$C$362,"agreed with nzta",'201819 SH LCLR Funding bid'!#REF!,$B18,'201819 SH LCLR Funding bid'!#REF!,M$5)+SUMIFS('201819 SH LCLR Funding bid'!$G$12:$G$362,'201819 SH LCLR Funding bid'!$C$12:$C$362,"completed",'201819 SH LCLR Funding bid'!#REF!,$B18,'201819 SH LCLR Funding bid'!#REF!,M$5)),SUMIFS('201819 SH LCLR Funding bid'!$G$12:$G$362,'201819 SH LCLR Funding bid'!$C$12:$C$362,"completed",'201819 SH LCLR Funding bid'!#REF!,$B18,'201819 SH LCLR Funding bid'!#REF!,M$5))</f>
        <v>#REF!</v>
      </c>
      <c r="N18" s="43" t="e">
        <f>IF($D$4="Agreed",(SUMIFS('201819 SH LCLR Funding bid'!$G$12:$G$362,'201819 SH LCLR Funding bid'!$C$12:$C$362,"in construction (agreed)",'201819 SH LCLR Funding bid'!#REF!,$B18,'201819 SH LCLR Funding bid'!#REF!,N$5)+SUMIFS('201819 SH LCLR Funding bid'!$G$12:$G$362,'201819 SH LCLR Funding bid'!$C$12:$C$362,"in planning (agreed)",'201819 SH LCLR Funding bid'!#REF!,$B18,'201819 SH LCLR Funding bid'!#REF!,N$5)+SUMIFS('201819 SH LCLR Funding bid'!$G$12:$G$362,'201819 SH LCLR Funding bid'!$C$12:$C$362,"agreed with nzta",'201819 SH LCLR Funding bid'!#REF!,$B18,'201819 SH LCLR Funding bid'!#REF!,N$5)+SUMIFS('201819 SH LCLR Funding bid'!$G$12:$G$362,'201819 SH LCLR Funding bid'!$C$12:$C$362,"completed",'201819 SH LCLR Funding bid'!#REF!,$B18,'201819 SH LCLR Funding bid'!#REF!,N$5)),SUMIFS('201819 SH LCLR Funding bid'!$G$12:$G$362,'201819 SH LCLR Funding bid'!$C$12:$C$362,"completed",'201819 SH LCLR Funding bid'!#REF!,$B18,'201819 SH LCLR Funding bid'!#REF!,N$5))</f>
        <v>#REF!</v>
      </c>
      <c r="O18" s="43" t="e">
        <f>IF($D$4="Agreed",(SUMIFS('201819 SH LCLR Funding bid'!$G$12:$G$362,'201819 SH LCLR Funding bid'!$C$12:$C$362,"in construction (agreed)",'201819 SH LCLR Funding bid'!#REF!,$B18,'201819 SH LCLR Funding bid'!#REF!,O$5)+SUMIFS('201819 SH LCLR Funding bid'!$G$12:$G$362,'201819 SH LCLR Funding bid'!$C$12:$C$362,"in planning (agreed)",'201819 SH LCLR Funding bid'!#REF!,$B18,'201819 SH LCLR Funding bid'!#REF!,O$5)+SUMIFS('201819 SH LCLR Funding bid'!$G$12:$G$362,'201819 SH LCLR Funding bid'!$C$12:$C$362,"agreed with nzta",'201819 SH LCLR Funding bid'!#REF!,$B18,'201819 SH LCLR Funding bid'!#REF!,O$5)+SUMIFS('201819 SH LCLR Funding bid'!$G$12:$G$362,'201819 SH LCLR Funding bid'!$C$12:$C$362,"completed",'201819 SH LCLR Funding bid'!#REF!,$B18,'201819 SH LCLR Funding bid'!#REF!,O$5)),SUMIFS('201819 SH LCLR Funding bid'!$G$12:$G$362,'201819 SH LCLR Funding bid'!$C$12:$C$362,"completed",'201819 SH LCLR Funding bid'!#REF!,$B18,'201819 SH LCLR Funding bid'!#REF!,O$5))</f>
        <v>#REF!</v>
      </c>
      <c r="P18" s="43" t="e">
        <f>IF($D$4="Agreed",(SUMIFS('201819 SH LCLR Funding bid'!$G$12:$G$362,'201819 SH LCLR Funding bid'!$C$12:$C$362,"in construction (agreed)",'201819 SH LCLR Funding bid'!#REF!,$B18,'201819 SH LCLR Funding bid'!#REF!,P$5)+SUMIFS('201819 SH LCLR Funding bid'!$G$12:$G$362,'201819 SH LCLR Funding bid'!$C$12:$C$362,"in planning (agreed)",'201819 SH LCLR Funding bid'!#REF!,$B18,'201819 SH LCLR Funding bid'!#REF!,P$5)+SUMIFS('201819 SH LCLR Funding bid'!$G$12:$G$362,'201819 SH LCLR Funding bid'!$C$12:$C$362,"agreed with nzta",'201819 SH LCLR Funding bid'!#REF!,$B18,'201819 SH LCLR Funding bid'!#REF!,P$5)+SUMIFS('201819 SH LCLR Funding bid'!$G$12:$G$362,'201819 SH LCLR Funding bid'!$C$12:$C$362,"completed",'201819 SH LCLR Funding bid'!#REF!,$B18,'201819 SH LCLR Funding bid'!#REF!,P$5)),SUMIFS('201819 SH LCLR Funding bid'!$G$12:$G$362,'201819 SH LCLR Funding bid'!$C$12:$C$362,"completed",'201819 SH LCLR Funding bid'!#REF!,$B18,'201819 SH LCLR Funding bid'!#REF!,P$5))</f>
        <v>#REF!</v>
      </c>
      <c r="Q18" s="43" t="e">
        <f>IF($D$4="Agreed",(SUMIFS('201819 SH LCLR Funding bid'!$G$12:$G$362,'201819 SH LCLR Funding bid'!$C$12:$C$362,"in construction (agreed)",'201819 SH LCLR Funding bid'!#REF!,$B18,'201819 SH LCLR Funding bid'!#REF!,Q$5)+SUMIFS('201819 SH LCLR Funding bid'!$G$12:$G$362,'201819 SH LCLR Funding bid'!$C$12:$C$362,"in planning (agreed)",'201819 SH LCLR Funding bid'!#REF!,$B18,'201819 SH LCLR Funding bid'!#REF!,Q$5)+SUMIFS('201819 SH LCLR Funding bid'!$G$12:$G$362,'201819 SH LCLR Funding bid'!$C$12:$C$362,"agreed with nzta",'201819 SH LCLR Funding bid'!#REF!,$B18,'201819 SH LCLR Funding bid'!#REF!,Q$5)+SUMIFS('201819 SH LCLR Funding bid'!$G$12:$G$362,'201819 SH LCLR Funding bid'!$C$12:$C$362,"completed",'201819 SH LCLR Funding bid'!#REF!,$B18,'201819 SH LCLR Funding bid'!#REF!,Q$5)),SUMIFS('201819 SH LCLR Funding bid'!$G$12:$G$362,'201819 SH LCLR Funding bid'!$C$12:$C$362,"completed",'201819 SH LCLR Funding bid'!#REF!,$B18,'201819 SH LCLR Funding bid'!#REF!,Q$5))</f>
        <v>#REF!</v>
      </c>
      <c r="R18" s="43" t="e">
        <f>IF($D$4="Agreed",(SUMIFS('201819 SH LCLR Funding bid'!$G$12:$G$362,'201819 SH LCLR Funding bid'!$C$12:$C$362,"in construction (agreed)",'201819 SH LCLR Funding bid'!#REF!,$B18,'201819 SH LCLR Funding bid'!#REF!,R$5)+SUMIFS('201819 SH LCLR Funding bid'!$G$12:$G$362,'201819 SH LCLR Funding bid'!$C$12:$C$362,"in planning (agreed)",'201819 SH LCLR Funding bid'!#REF!,$B18,'201819 SH LCLR Funding bid'!#REF!,R$5)+SUMIFS('201819 SH LCLR Funding bid'!$G$12:$G$362,'201819 SH LCLR Funding bid'!$C$12:$C$362,"agreed with nzta",'201819 SH LCLR Funding bid'!#REF!,$B18,'201819 SH LCLR Funding bid'!#REF!,R$5)+SUMIFS('201819 SH LCLR Funding bid'!$G$12:$G$362,'201819 SH LCLR Funding bid'!$C$12:$C$362,"completed",'201819 SH LCLR Funding bid'!#REF!,$B18,'201819 SH LCLR Funding bid'!#REF!,R$5)),SUMIFS('201819 SH LCLR Funding bid'!$G$12:$G$362,'201819 SH LCLR Funding bid'!$C$12:$C$362,"completed",'201819 SH LCLR Funding bid'!#REF!,$B18,'201819 SH LCLR Funding bid'!#REF!,R$5))</f>
        <v>#REF!</v>
      </c>
      <c r="S18" s="43" t="e">
        <f>IF($D$4="Agreed",(SUMIFS('201819 SH LCLR Funding bid'!$G$12:$G$362,'201819 SH LCLR Funding bid'!$C$12:$C$362,"in construction (agreed)",'201819 SH LCLR Funding bid'!#REF!,$B18,'201819 SH LCLR Funding bid'!#REF!,S$5)+SUMIFS('201819 SH LCLR Funding bid'!$G$12:$G$362,'201819 SH LCLR Funding bid'!$C$12:$C$362,"in planning (agreed)",'201819 SH LCLR Funding bid'!#REF!,$B18,'201819 SH LCLR Funding bid'!#REF!,S$5)+SUMIFS('201819 SH LCLR Funding bid'!$G$12:$G$362,'201819 SH LCLR Funding bid'!$C$12:$C$362,"agreed with nzta",'201819 SH LCLR Funding bid'!#REF!,$B18,'201819 SH LCLR Funding bid'!#REF!,S$5)+SUMIFS('201819 SH LCLR Funding bid'!$G$12:$G$362,'201819 SH LCLR Funding bid'!$C$12:$C$362,"completed",'201819 SH LCLR Funding bid'!#REF!,$B18,'201819 SH LCLR Funding bid'!#REF!,S$5)),SUMIFS('201819 SH LCLR Funding bid'!$G$12:$G$362,'201819 SH LCLR Funding bid'!$C$12:$C$362,"completed",'201819 SH LCLR Funding bid'!#REF!,$B18,'201819 SH LCLR Funding bid'!#REF!,S$5))</f>
        <v>#REF!</v>
      </c>
      <c r="T18" s="43" t="e">
        <f>IF($D$4="Agreed",(SUMIFS('201819 SH LCLR Funding bid'!$G$12:$G$362,'201819 SH LCLR Funding bid'!$C$12:$C$362,"in construction (agreed)",'201819 SH LCLR Funding bid'!#REF!,$B18,'201819 SH LCLR Funding bid'!#REF!,T$5)+SUMIFS('201819 SH LCLR Funding bid'!$G$12:$G$362,'201819 SH LCLR Funding bid'!$C$12:$C$362,"in planning (agreed)",'201819 SH LCLR Funding bid'!#REF!,$B18,'201819 SH LCLR Funding bid'!#REF!,T$5)+SUMIFS('201819 SH LCLR Funding bid'!$G$12:$G$362,'201819 SH LCLR Funding bid'!$C$12:$C$362,"agreed with nzta",'201819 SH LCLR Funding bid'!#REF!,$B18,'201819 SH LCLR Funding bid'!#REF!,T$5)+SUMIFS('201819 SH LCLR Funding bid'!$G$12:$G$362,'201819 SH LCLR Funding bid'!$C$12:$C$362,"completed",'201819 SH LCLR Funding bid'!#REF!,$B18,'201819 SH LCLR Funding bid'!#REF!,T$5)),SUMIFS('201819 SH LCLR Funding bid'!$G$12:$G$362,'201819 SH LCLR Funding bid'!$C$12:$C$362,"completed",'201819 SH LCLR Funding bid'!#REF!,$B18,'201819 SH LCLR Funding bid'!#REF!,T$5))</f>
        <v>#REF!</v>
      </c>
      <c r="U18" s="13" t="e">
        <f t="shared" si="0"/>
        <v>#REF!</v>
      </c>
      <c r="V18" s="22"/>
      <c r="W18" s="22"/>
      <c r="X18" s="22"/>
      <c r="Y18" s="22"/>
      <c r="Z18" s="22"/>
      <c r="AA18" s="22"/>
      <c r="AB18" s="22"/>
      <c r="AC18" s="22"/>
      <c r="AD18" s="22"/>
      <c r="AE18" s="22"/>
      <c r="AF18" s="22"/>
    </row>
    <row r="19" spans="1:32" ht="11.25" customHeight="1" x14ac:dyDescent="0.15">
      <c r="A19" s="20"/>
      <c r="B19" s="37" t="str">
        <f>Options!C15</f>
        <v>Signage / delineation / pavement marking</v>
      </c>
      <c r="C19" s="43" t="e">
        <f>IF($D$4="Agreed",(SUMIFS('201819 SH LCLR Funding bid'!$G$12:$G$362,'201819 SH LCLR Funding bid'!$C$12:$C$362,"in construction (agreed)",'201819 SH LCLR Funding bid'!#REF!,$B19,'201819 SH LCLR Funding bid'!#REF!,C$5)+SUMIFS('201819 SH LCLR Funding bid'!$G$12:$G$362,'201819 SH LCLR Funding bid'!$C$12:$C$362,"in planning (agreed)",'201819 SH LCLR Funding bid'!#REF!,$B19,'201819 SH LCLR Funding bid'!#REF!,C$5)+SUMIFS('201819 SH LCLR Funding bid'!$G$12:$G$362,'201819 SH LCLR Funding bid'!$C$12:$C$362,"agreed with nzta",'201819 SH LCLR Funding bid'!#REF!,$B19,'201819 SH LCLR Funding bid'!#REF!,C$5)+SUMIFS('201819 SH LCLR Funding bid'!$G$12:$G$362,'201819 SH LCLR Funding bid'!$C$12:$C$362,"completed",'201819 SH LCLR Funding bid'!#REF!,$B19,'201819 SH LCLR Funding bid'!#REF!,C$5)),SUMIFS('201819 SH LCLR Funding bid'!$G$12:$G$362,'201819 SH LCLR Funding bid'!$C$12:$C$362,"completed",'201819 SH LCLR Funding bid'!#REF!,$B19,'201819 SH LCLR Funding bid'!#REF!,C$5))</f>
        <v>#REF!</v>
      </c>
      <c r="D19" s="43" t="e">
        <f>IF($D$4="Agreed",(SUMIFS('201819 SH LCLR Funding bid'!$G$12:$G$362,'201819 SH LCLR Funding bid'!$C$12:$C$362,"in construction (agreed)",'201819 SH LCLR Funding bid'!#REF!,$B19,'201819 SH LCLR Funding bid'!#REF!,D$5)+SUMIFS('201819 SH LCLR Funding bid'!$G$12:$G$362,'201819 SH LCLR Funding bid'!$C$12:$C$362,"in planning (agreed)",'201819 SH LCLR Funding bid'!#REF!,$B19,'201819 SH LCLR Funding bid'!#REF!,D$5)+SUMIFS('201819 SH LCLR Funding bid'!$G$12:$G$362,'201819 SH LCLR Funding bid'!$C$12:$C$362,"agreed with nzta",'201819 SH LCLR Funding bid'!#REF!,$B19,'201819 SH LCLR Funding bid'!#REF!,D$5)+SUMIFS('201819 SH LCLR Funding bid'!$G$12:$G$362,'201819 SH LCLR Funding bid'!$C$12:$C$362,"completed",'201819 SH LCLR Funding bid'!#REF!,$B19,'201819 SH LCLR Funding bid'!#REF!,D$5)),SUMIFS('201819 SH LCLR Funding bid'!$G$12:$G$362,'201819 SH LCLR Funding bid'!$C$12:$C$362,"completed",'201819 SH LCLR Funding bid'!#REF!,$B19,'201819 SH LCLR Funding bid'!#REF!,D$5))</f>
        <v>#REF!</v>
      </c>
      <c r="E19" s="43" t="e">
        <f>IF($D$4="Agreed",(SUMIFS('201819 SH LCLR Funding bid'!$G$12:$G$362,'201819 SH LCLR Funding bid'!$C$12:$C$362,"in construction (agreed)",'201819 SH LCLR Funding bid'!#REF!,$B19,'201819 SH LCLR Funding bid'!#REF!,E$5)+SUMIFS('201819 SH LCLR Funding bid'!$G$12:$G$362,'201819 SH LCLR Funding bid'!$C$12:$C$362,"in planning (agreed)",'201819 SH LCLR Funding bid'!#REF!,$B19,'201819 SH LCLR Funding bid'!#REF!,E$5)+SUMIFS('201819 SH LCLR Funding bid'!$G$12:$G$362,'201819 SH LCLR Funding bid'!$C$12:$C$362,"agreed with nzta",'201819 SH LCLR Funding bid'!#REF!,$B19,'201819 SH LCLR Funding bid'!#REF!,E$5)+SUMIFS('201819 SH LCLR Funding bid'!$G$12:$G$362,'201819 SH LCLR Funding bid'!$C$12:$C$362,"completed",'201819 SH LCLR Funding bid'!#REF!,$B19,'201819 SH LCLR Funding bid'!#REF!,E$5)),SUMIFS('201819 SH LCLR Funding bid'!$G$12:$G$362,'201819 SH LCLR Funding bid'!$C$12:$C$362,"completed",'201819 SH LCLR Funding bid'!#REF!,$B19,'201819 SH LCLR Funding bid'!#REF!,E$5))</f>
        <v>#REF!</v>
      </c>
      <c r="F19" s="43" t="e">
        <f>IF($D$4="Agreed",(SUMIFS('201819 SH LCLR Funding bid'!$G$12:$G$362,'201819 SH LCLR Funding bid'!$C$12:$C$362,"in construction (agreed)",'201819 SH LCLR Funding bid'!#REF!,$B19,'201819 SH LCLR Funding bid'!#REF!,F$5)+SUMIFS('201819 SH LCLR Funding bid'!$G$12:$G$362,'201819 SH LCLR Funding bid'!$C$12:$C$362,"in planning (agreed)",'201819 SH LCLR Funding bid'!#REF!,$B19,'201819 SH LCLR Funding bid'!#REF!,F$5)+SUMIFS('201819 SH LCLR Funding bid'!$G$12:$G$362,'201819 SH LCLR Funding bid'!$C$12:$C$362,"agreed with nzta",'201819 SH LCLR Funding bid'!#REF!,$B19,'201819 SH LCLR Funding bid'!#REF!,F$5)+SUMIFS('201819 SH LCLR Funding bid'!$G$12:$G$362,'201819 SH LCLR Funding bid'!$C$12:$C$362,"completed",'201819 SH LCLR Funding bid'!#REF!,$B19,'201819 SH LCLR Funding bid'!#REF!,F$5)),SUMIFS('201819 SH LCLR Funding bid'!$G$12:$G$362,'201819 SH LCLR Funding bid'!$C$12:$C$362,"completed",'201819 SH LCLR Funding bid'!#REF!,$B19,'201819 SH LCLR Funding bid'!#REF!,F$5))</f>
        <v>#REF!</v>
      </c>
      <c r="G19" s="43" t="e">
        <f>IF($D$4="Agreed",(SUMIFS('201819 SH LCLR Funding bid'!$G$12:$G$362,'201819 SH LCLR Funding bid'!$C$12:$C$362,"in construction (agreed)",'201819 SH LCLR Funding bid'!#REF!,$B19,'201819 SH LCLR Funding bid'!#REF!,G$5)+SUMIFS('201819 SH LCLR Funding bid'!$G$12:$G$362,'201819 SH LCLR Funding bid'!$C$12:$C$362,"in planning (agreed)",'201819 SH LCLR Funding bid'!#REF!,$B19,'201819 SH LCLR Funding bid'!#REF!,G$5)+SUMIFS('201819 SH LCLR Funding bid'!$G$12:$G$362,'201819 SH LCLR Funding bid'!$C$12:$C$362,"agreed with nzta",'201819 SH LCLR Funding bid'!#REF!,$B19,'201819 SH LCLR Funding bid'!#REF!,G$5)+SUMIFS('201819 SH LCLR Funding bid'!$G$12:$G$362,'201819 SH LCLR Funding bid'!$C$12:$C$362,"completed",'201819 SH LCLR Funding bid'!#REF!,$B19,'201819 SH LCLR Funding bid'!#REF!,G$5)),SUMIFS('201819 SH LCLR Funding bid'!$G$12:$G$362,'201819 SH LCLR Funding bid'!$C$12:$C$362,"completed",'201819 SH LCLR Funding bid'!#REF!,$B19,'201819 SH LCLR Funding bid'!#REF!,G$5))</f>
        <v>#REF!</v>
      </c>
      <c r="H19" s="43" t="e">
        <f>IF($D$4="Agreed",(SUMIFS('201819 SH LCLR Funding bid'!$G$12:$G$362,'201819 SH LCLR Funding bid'!$C$12:$C$362,"in construction (agreed)",'201819 SH LCLR Funding bid'!#REF!,$B19,'201819 SH LCLR Funding bid'!#REF!,H$5)+SUMIFS('201819 SH LCLR Funding bid'!$G$12:$G$362,'201819 SH LCLR Funding bid'!$C$12:$C$362,"in planning (agreed)",'201819 SH LCLR Funding bid'!#REF!,$B19,'201819 SH LCLR Funding bid'!#REF!,H$5)+SUMIFS('201819 SH LCLR Funding bid'!$G$12:$G$362,'201819 SH LCLR Funding bid'!$C$12:$C$362,"agreed with nzta",'201819 SH LCLR Funding bid'!#REF!,$B19,'201819 SH LCLR Funding bid'!#REF!,H$5)+SUMIFS('201819 SH LCLR Funding bid'!$G$12:$G$362,'201819 SH LCLR Funding bid'!$C$12:$C$362,"completed",'201819 SH LCLR Funding bid'!#REF!,$B19,'201819 SH LCLR Funding bid'!#REF!,H$5)),SUMIFS('201819 SH LCLR Funding bid'!$G$12:$G$362,'201819 SH LCLR Funding bid'!$C$12:$C$362,"completed",'201819 SH LCLR Funding bid'!#REF!,$B19,'201819 SH LCLR Funding bid'!#REF!,H$5))</f>
        <v>#REF!</v>
      </c>
      <c r="I19" s="43" t="e">
        <f>IF($D$4="Agreed",(SUMIFS('201819 SH LCLR Funding bid'!$G$12:$G$362,'201819 SH LCLR Funding bid'!$C$12:$C$362,"in construction (agreed)",'201819 SH LCLR Funding bid'!#REF!,$B19,'201819 SH LCLR Funding bid'!#REF!,I$5)+SUMIFS('201819 SH LCLR Funding bid'!$G$12:$G$362,'201819 SH LCLR Funding bid'!$C$12:$C$362,"in planning (agreed)",'201819 SH LCLR Funding bid'!#REF!,$B19,'201819 SH LCLR Funding bid'!#REF!,I$5)+SUMIFS('201819 SH LCLR Funding bid'!$G$12:$G$362,'201819 SH LCLR Funding bid'!$C$12:$C$362,"agreed with nzta",'201819 SH LCLR Funding bid'!#REF!,$B19,'201819 SH LCLR Funding bid'!#REF!,I$5)+SUMIFS('201819 SH LCLR Funding bid'!$G$12:$G$362,'201819 SH LCLR Funding bid'!$C$12:$C$362,"completed",'201819 SH LCLR Funding bid'!#REF!,$B19,'201819 SH LCLR Funding bid'!#REF!,I$5)),SUMIFS('201819 SH LCLR Funding bid'!$G$12:$G$362,'201819 SH LCLR Funding bid'!$C$12:$C$362,"completed",'201819 SH LCLR Funding bid'!#REF!,$B19,'201819 SH LCLR Funding bid'!#REF!,I$5))</f>
        <v>#REF!</v>
      </c>
      <c r="J19" s="43" t="e">
        <f>IF($D$4="Agreed",(SUMIFS('201819 SH LCLR Funding bid'!$G$12:$G$362,'201819 SH LCLR Funding bid'!$C$12:$C$362,"in construction (agreed)",'201819 SH LCLR Funding bid'!#REF!,$B19,'201819 SH LCLR Funding bid'!#REF!,J$5)+SUMIFS('201819 SH LCLR Funding bid'!$G$12:$G$362,'201819 SH LCLR Funding bid'!$C$12:$C$362,"in planning (agreed)",'201819 SH LCLR Funding bid'!#REF!,$B19,'201819 SH LCLR Funding bid'!#REF!,J$5)+SUMIFS('201819 SH LCLR Funding bid'!$G$12:$G$362,'201819 SH LCLR Funding bid'!$C$12:$C$362,"agreed with nzta",'201819 SH LCLR Funding bid'!#REF!,$B19,'201819 SH LCLR Funding bid'!#REF!,J$5)+SUMIFS('201819 SH LCLR Funding bid'!$G$12:$G$362,'201819 SH LCLR Funding bid'!$C$12:$C$362,"completed",'201819 SH LCLR Funding bid'!#REF!,$B19,'201819 SH LCLR Funding bid'!#REF!,J$5)),SUMIFS('201819 SH LCLR Funding bid'!$G$12:$G$362,'201819 SH LCLR Funding bid'!$C$12:$C$362,"completed",'201819 SH LCLR Funding bid'!#REF!,$B19,'201819 SH LCLR Funding bid'!#REF!,J$5))</f>
        <v>#REF!</v>
      </c>
      <c r="K19" s="43" t="e">
        <f>IF($D$4="Agreed",(SUMIFS('201819 SH LCLR Funding bid'!$G$12:$G$362,'201819 SH LCLR Funding bid'!$C$12:$C$362,"in construction (agreed)",'201819 SH LCLR Funding bid'!#REF!,$B19,'201819 SH LCLR Funding bid'!#REF!,K$5)+SUMIFS('201819 SH LCLR Funding bid'!$G$12:$G$362,'201819 SH LCLR Funding bid'!$C$12:$C$362,"in planning (agreed)",'201819 SH LCLR Funding bid'!#REF!,$B19,'201819 SH LCLR Funding bid'!#REF!,K$5)+SUMIFS('201819 SH LCLR Funding bid'!$G$12:$G$362,'201819 SH LCLR Funding bid'!$C$12:$C$362,"agreed with nzta",'201819 SH LCLR Funding bid'!#REF!,$B19,'201819 SH LCLR Funding bid'!#REF!,K$5)+SUMIFS('201819 SH LCLR Funding bid'!$G$12:$G$362,'201819 SH LCLR Funding bid'!$C$12:$C$362,"completed",'201819 SH LCLR Funding bid'!#REF!,$B19,'201819 SH LCLR Funding bid'!#REF!,K$5)),SUMIFS('201819 SH LCLR Funding bid'!$G$12:$G$362,'201819 SH LCLR Funding bid'!$C$12:$C$362,"completed",'201819 SH LCLR Funding bid'!#REF!,$B19,'201819 SH LCLR Funding bid'!#REF!,K$5))</f>
        <v>#REF!</v>
      </c>
      <c r="L19" s="43" t="e">
        <f>IF($D$4="Agreed",(SUMIFS('201819 SH LCLR Funding bid'!$G$12:$G$362,'201819 SH LCLR Funding bid'!$C$12:$C$362,"in construction (agreed)",'201819 SH LCLR Funding bid'!#REF!,$B19,'201819 SH LCLR Funding bid'!#REF!,L$5)+SUMIFS('201819 SH LCLR Funding bid'!$G$12:$G$362,'201819 SH LCLR Funding bid'!$C$12:$C$362,"in planning (agreed)",'201819 SH LCLR Funding bid'!#REF!,$B19,'201819 SH LCLR Funding bid'!#REF!,L$5)+SUMIFS('201819 SH LCLR Funding bid'!$G$12:$G$362,'201819 SH LCLR Funding bid'!$C$12:$C$362,"agreed with nzta",'201819 SH LCLR Funding bid'!#REF!,$B19,'201819 SH LCLR Funding bid'!#REF!,L$5)+SUMIFS('201819 SH LCLR Funding bid'!$G$12:$G$362,'201819 SH LCLR Funding bid'!$C$12:$C$362,"completed",'201819 SH LCLR Funding bid'!#REF!,$B19,'201819 SH LCLR Funding bid'!#REF!,L$5)),SUMIFS('201819 SH LCLR Funding bid'!$G$12:$G$362,'201819 SH LCLR Funding bid'!$C$12:$C$362,"completed",'201819 SH LCLR Funding bid'!#REF!,$B19,'201819 SH LCLR Funding bid'!#REF!,L$5))</f>
        <v>#REF!</v>
      </c>
      <c r="M19" s="43" t="e">
        <f>IF($D$4="Agreed",(SUMIFS('201819 SH LCLR Funding bid'!$G$12:$G$362,'201819 SH LCLR Funding bid'!$C$12:$C$362,"in construction (agreed)",'201819 SH LCLR Funding bid'!#REF!,$B19,'201819 SH LCLR Funding bid'!#REF!,M$5)+SUMIFS('201819 SH LCLR Funding bid'!$G$12:$G$362,'201819 SH LCLR Funding bid'!$C$12:$C$362,"in planning (agreed)",'201819 SH LCLR Funding bid'!#REF!,$B19,'201819 SH LCLR Funding bid'!#REF!,M$5)+SUMIFS('201819 SH LCLR Funding bid'!$G$12:$G$362,'201819 SH LCLR Funding bid'!$C$12:$C$362,"agreed with nzta",'201819 SH LCLR Funding bid'!#REF!,$B19,'201819 SH LCLR Funding bid'!#REF!,M$5)+SUMIFS('201819 SH LCLR Funding bid'!$G$12:$G$362,'201819 SH LCLR Funding bid'!$C$12:$C$362,"completed",'201819 SH LCLR Funding bid'!#REF!,$B19,'201819 SH LCLR Funding bid'!#REF!,M$5)),SUMIFS('201819 SH LCLR Funding bid'!$G$12:$G$362,'201819 SH LCLR Funding bid'!$C$12:$C$362,"completed",'201819 SH LCLR Funding bid'!#REF!,$B19,'201819 SH LCLR Funding bid'!#REF!,M$5))</f>
        <v>#REF!</v>
      </c>
      <c r="N19" s="43" t="e">
        <f>IF($D$4="Agreed",(SUMIFS('201819 SH LCLR Funding bid'!$G$12:$G$362,'201819 SH LCLR Funding bid'!$C$12:$C$362,"in construction (agreed)",'201819 SH LCLR Funding bid'!#REF!,$B19,'201819 SH LCLR Funding bid'!#REF!,N$5)+SUMIFS('201819 SH LCLR Funding bid'!$G$12:$G$362,'201819 SH LCLR Funding bid'!$C$12:$C$362,"in planning (agreed)",'201819 SH LCLR Funding bid'!#REF!,$B19,'201819 SH LCLR Funding bid'!#REF!,N$5)+SUMIFS('201819 SH LCLR Funding bid'!$G$12:$G$362,'201819 SH LCLR Funding bid'!$C$12:$C$362,"agreed with nzta",'201819 SH LCLR Funding bid'!#REF!,$B19,'201819 SH LCLR Funding bid'!#REF!,N$5)+SUMIFS('201819 SH LCLR Funding bid'!$G$12:$G$362,'201819 SH LCLR Funding bid'!$C$12:$C$362,"completed",'201819 SH LCLR Funding bid'!#REF!,$B19,'201819 SH LCLR Funding bid'!#REF!,N$5)),SUMIFS('201819 SH LCLR Funding bid'!$G$12:$G$362,'201819 SH LCLR Funding bid'!$C$12:$C$362,"completed",'201819 SH LCLR Funding bid'!#REF!,$B19,'201819 SH LCLR Funding bid'!#REF!,N$5))</f>
        <v>#REF!</v>
      </c>
      <c r="O19" s="43" t="e">
        <f>IF($D$4="Agreed",(SUMIFS('201819 SH LCLR Funding bid'!$G$12:$G$362,'201819 SH LCLR Funding bid'!$C$12:$C$362,"in construction (agreed)",'201819 SH LCLR Funding bid'!#REF!,$B19,'201819 SH LCLR Funding bid'!#REF!,O$5)+SUMIFS('201819 SH LCLR Funding bid'!$G$12:$G$362,'201819 SH LCLR Funding bid'!$C$12:$C$362,"in planning (agreed)",'201819 SH LCLR Funding bid'!#REF!,$B19,'201819 SH LCLR Funding bid'!#REF!,O$5)+SUMIFS('201819 SH LCLR Funding bid'!$G$12:$G$362,'201819 SH LCLR Funding bid'!$C$12:$C$362,"agreed with nzta",'201819 SH LCLR Funding bid'!#REF!,$B19,'201819 SH LCLR Funding bid'!#REF!,O$5)+SUMIFS('201819 SH LCLR Funding bid'!$G$12:$G$362,'201819 SH LCLR Funding bid'!$C$12:$C$362,"completed",'201819 SH LCLR Funding bid'!#REF!,$B19,'201819 SH LCLR Funding bid'!#REF!,O$5)),SUMIFS('201819 SH LCLR Funding bid'!$G$12:$G$362,'201819 SH LCLR Funding bid'!$C$12:$C$362,"completed",'201819 SH LCLR Funding bid'!#REF!,$B19,'201819 SH LCLR Funding bid'!#REF!,O$5))</f>
        <v>#REF!</v>
      </c>
      <c r="P19" s="43" t="e">
        <f>IF($D$4="Agreed",(SUMIFS('201819 SH LCLR Funding bid'!$G$12:$G$362,'201819 SH LCLR Funding bid'!$C$12:$C$362,"in construction (agreed)",'201819 SH LCLR Funding bid'!#REF!,$B19,'201819 SH LCLR Funding bid'!#REF!,P$5)+SUMIFS('201819 SH LCLR Funding bid'!$G$12:$G$362,'201819 SH LCLR Funding bid'!$C$12:$C$362,"in planning (agreed)",'201819 SH LCLR Funding bid'!#REF!,$B19,'201819 SH LCLR Funding bid'!#REF!,P$5)+SUMIFS('201819 SH LCLR Funding bid'!$G$12:$G$362,'201819 SH LCLR Funding bid'!$C$12:$C$362,"agreed with nzta",'201819 SH LCLR Funding bid'!#REF!,$B19,'201819 SH LCLR Funding bid'!#REF!,P$5)+SUMIFS('201819 SH LCLR Funding bid'!$G$12:$G$362,'201819 SH LCLR Funding bid'!$C$12:$C$362,"completed",'201819 SH LCLR Funding bid'!#REF!,$B19,'201819 SH LCLR Funding bid'!#REF!,P$5)),SUMIFS('201819 SH LCLR Funding bid'!$G$12:$G$362,'201819 SH LCLR Funding bid'!$C$12:$C$362,"completed",'201819 SH LCLR Funding bid'!#REF!,$B19,'201819 SH LCLR Funding bid'!#REF!,P$5))</f>
        <v>#REF!</v>
      </c>
      <c r="Q19" s="43" t="e">
        <f>IF($D$4="Agreed",(SUMIFS('201819 SH LCLR Funding bid'!$G$12:$G$362,'201819 SH LCLR Funding bid'!$C$12:$C$362,"in construction (agreed)",'201819 SH LCLR Funding bid'!#REF!,$B19,'201819 SH LCLR Funding bid'!#REF!,Q$5)+SUMIFS('201819 SH LCLR Funding bid'!$G$12:$G$362,'201819 SH LCLR Funding bid'!$C$12:$C$362,"in planning (agreed)",'201819 SH LCLR Funding bid'!#REF!,$B19,'201819 SH LCLR Funding bid'!#REF!,Q$5)+SUMIFS('201819 SH LCLR Funding bid'!$G$12:$G$362,'201819 SH LCLR Funding bid'!$C$12:$C$362,"agreed with nzta",'201819 SH LCLR Funding bid'!#REF!,$B19,'201819 SH LCLR Funding bid'!#REF!,Q$5)+SUMIFS('201819 SH LCLR Funding bid'!$G$12:$G$362,'201819 SH LCLR Funding bid'!$C$12:$C$362,"completed",'201819 SH LCLR Funding bid'!#REF!,$B19,'201819 SH LCLR Funding bid'!#REF!,Q$5)),SUMIFS('201819 SH LCLR Funding bid'!$G$12:$G$362,'201819 SH LCLR Funding bid'!$C$12:$C$362,"completed",'201819 SH LCLR Funding bid'!#REF!,$B19,'201819 SH LCLR Funding bid'!#REF!,Q$5))</f>
        <v>#REF!</v>
      </c>
      <c r="R19" s="43" t="e">
        <f>IF($D$4="Agreed",(SUMIFS('201819 SH LCLR Funding bid'!$G$12:$G$362,'201819 SH LCLR Funding bid'!$C$12:$C$362,"in construction (agreed)",'201819 SH LCLR Funding bid'!#REF!,$B19,'201819 SH LCLR Funding bid'!#REF!,R$5)+SUMIFS('201819 SH LCLR Funding bid'!$G$12:$G$362,'201819 SH LCLR Funding bid'!$C$12:$C$362,"in planning (agreed)",'201819 SH LCLR Funding bid'!#REF!,$B19,'201819 SH LCLR Funding bid'!#REF!,R$5)+SUMIFS('201819 SH LCLR Funding bid'!$G$12:$G$362,'201819 SH LCLR Funding bid'!$C$12:$C$362,"agreed with nzta",'201819 SH LCLR Funding bid'!#REF!,$B19,'201819 SH LCLR Funding bid'!#REF!,R$5)+SUMIFS('201819 SH LCLR Funding bid'!$G$12:$G$362,'201819 SH LCLR Funding bid'!$C$12:$C$362,"completed",'201819 SH LCLR Funding bid'!#REF!,$B19,'201819 SH LCLR Funding bid'!#REF!,R$5)),SUMIFS('201819 SH LCLR Funding bid'!$G$12:$G$362,'201819 SH LCLR Funding bid'!$C$12:$C$362,"completed",'201819 SH LCLR Funding bid'!#REF!,$B19,'201819 SH LCLR Funding bid'!#REF!,R$5))</f>
        <v>#REF!</v>
      </c>
      <c r="S19" s="43" t="e">
        <f>IF($D$4="Agreed",(SUMIFS('201819 SH LCLR Funding bid'!$G$12:$G$362,'201819 SH LCLR Funding bid'!$C$12:$C$362,"in construction (agreed)",'201819 SH LCLR Funding bid'!#REF!,$B19,'201819 SH LCLR Funding bid'!#REF!,S$5)+SUMIFS('201819 SH LCLR Funding bid'!$G$12:$G$362,'201819 SH LCLR Funding bid'!$C$12:$C$362,"in planning (agreed)",'201819 SH LCLR Funding bid'!#REF!,$B19,'201819 SH LCLR Funding bid'!#REF!,S$5)+SUMIFS('201819 SH LCLR Funding bid'!$G$12:$G$362,'201819 SH LCLR Funding bid'!$C$12:$C$362,"agreed with nzta",'201819 SH LCLR Funding bid'!#REF!,$B19,'201819 SH LCLR Funding bid'!#REF!,S$5)+SUMIFS('201819 SH LCLR Funding bid'!$G$12:$G$362,'201819 SH LCLR Funding bid'!$C$12:$C$362,"completed",'201819 SH LCLR Funding bid'!#REF!,$B19,'201819 SH LCLR Funding bid'!#REF!,S$5)),SUMIFS('201819 SH LCLR Funding bid'!$G$12:$G$362,'201819 SH LCLR Funding bid'!$C$12:$C$362,"completed",'201819 SH LCLR Funding bid'!#REF!,$B19,'201819 SH LCLR Funding bid'!#REF!,S$5))</f>
        <v>#REF!</v>
      </c>
      <c r="T19" s="43" t="e">
        <f>IF($D$4="Agreed",(SUMIFS('201819 SH LCLR Funding bid'!$G$12:$G$362,'201819 SH LCLR Funding bid'!$C$12:$C$362,"in construction (agreed)",'201819 SH LCLR Funding bid'!#REF!,$B19,'201819 SH LCLR Funding bid'!#REF!,T$5)+SUMIFS('201819 SH LCLR Funding bid'!$G$12:$G$362,'201819 SH LCLR Funding bid'!$C$12:$C$362,"in planning (agreed)",'201819 SH LCLR Funding bid'!#REF!,$B19,'201819 SH LCLR Funding bid'!#REF!,T$5)+SUMIFS('201819 SH LCLR Funding bid'!$G$12:$G$362,'201819 SH LCLR Funding bid'!$C$12:$C$362,"agreed with nzta",'201819 SH LCLR Funding bid'!#REF!,$B19,'201819 SH LCLR Funding bid'!#REF!,T$5)+SUMIFS('201819 SH LCLR Funding bid'!$G$12:$G$362,'201819 SH LCLR Funding bid'!$C$12:$C$362,"completed",'201819 SH LCLR Funding bid'!#REF!,$B19,'201819 SH LCLR Funding bid'!#REF!,T$5)),SUMIFS('201819 SH LCLR Funding bid'!$G$12:$G$362,'201819 SH LCLR Funding bid'!$C$12:$C$362,"completed",'201819 SH LCLR Funding bid'!#REF!,$B19,'201819 SH LCLR Funding bid'!#REF!,T$5))</f>
        <v>#REF!</v>
      </c>
      <c r="U19" s="13" t="e">
        <f t="shared" si="0"/>
        <v>#REF!</v>
      </c>
      <c r="V19" s="22"/>
      <c r="W19" s="22"/>
      <c r="X19" s="22"/>
      <c r="Y19" s="22"/>
      <c r="Z19" s="22"/>
      <c r="AA19" s="22"/>
      <c r="AB19" s="22"/>
      <c r="AC19" s="22"/>
      <c r="AD19" s="22"/>
      <c r="AE19" s="22"/>
      <c r="AF19" s="22"/>
    </row>
    <row r="20" spans="1:32" ht="11.25" customHeight="1" x14ac:dyDescent="0.15">
      <c r="A20" s="20"/>
      <c r="B20" s="37" t="str">
        <f>Options!C16</f>
        <v>Stock effluent facilities</v>
      </c>
      <c r="C20" s="43" t="e">
        <f>IF($D$4="Agreed",(SUMIFS('201819 SH LCLR Funding bid'!$G$12:$G$362,'201819 SH LCLR Funding bid'!$C$12:$C$362,"in construction (agreed)",'201819 SH LCLR Funding bid'!#REF!,$B20,'201819 SH LCLR Funding bid'!#REF!,C$5)+SUMIFS('201819 SH LCLR Funding bid'!$G$12:$G$362,'201819 SH LCLR Funding bid'!$C$12:$C$362,"in planning (agreed)",'201819 SH LCLR Funding bid'!#REF!,$B20,'201819 SH LCLR Funding bid'!#REF!,C$5)+SUMIFS('201819 SH LCLR Funding bid'!$G$12:$G$362,'201819 SH LCLR Funding bid'!$C$12:$C$362,"agreed with nzta",'201819 SH LCLR Funding bid'!#REF!,$B20,'201819 SH LCLR Funding bid'!#REF!,C$5)+SUMIFS('201819 SH LCLR Funding bid'!$G$12:$G$362,'201819 SH LCLR Funding bid'!$C$12:$C$362,"completed",'201819 SH LCLR Funding bid'!#REF!,$B20,'201819 SH LCLR Funding bid'!#REF!,C$5)),SUMIFS('201819 SH LCLR Funding bid'!$G$12:$G$362,'201819 SH LCLR Funding bid'!$C$12:$C$362,"completed",'201819 SH LCLR Funding bid'!#REF!,$B20,'201819 SH LCLR Funding bid'!#REF!,C$5))</f>
        <v>#REF!</v>
      </c>
      <c r="D20" s="43" t="e">
        <f>IF($D$4="Agreed",(SUMIFS('201819 SH LCLR Funding bid'!$G$12:$G$362,'201819 SH LCLR Funding bid'!$C$12:$C$362,"in construction (agreed)",'201819 SH LCLR Funding bid'!#REF!,$B20,'201819 SH LCLR Funding bid'!#REF!,D$5)+SUMIFS('201819 SH LCLR Funding bid'!$G$12:$G$362,'201819 SH LCLR Funding bid'!$C$12:$C$362,"in planning (agreed)",'201819 SH LCLR Funding bid'!#REF!,$B20,'201819 SH LCLR Funding bid'!#REF!,D$5)+SUMIFS('201819 SH LCLR Funding bid'!$G$12:$G$362,'201819 SH LCLR Funding bid'!$C$12:$C$362,"agreed with nzta",'201819 SH LCLR Funding bid'!#REF!,$B20,'201819 SH LCLR Funding bid'!#REF!,D$5)+SUMIFS('201819 SH LCLR Funding bid'!$G$12:$G$362,'201819 SH LCLR Funding bid'!$C$12:$C$362,"completed",'201819 SH LCLR Funding bid'!#REF!,$B20,'201819 SH LCLR Funding bid'!#REF!,D$5)),SUMIFS('201819 SH LCLR Funding bid'!$G$12:$G$362,'201819 SH LCLR Funding bid'!$C$12:$C$362,"completed",'201819 SH LCLR Funding bid'!#REF!,$B20,'201819 SH LCLR Funding bid'!#REF!,D$5))</f>
        <v>#REF!</v>
      </c>
      <c r="E20" s="43" t="e">
        <f>IF($D$4="Agreed",(SUMIFS('201819 SH LCLR Funding bid'!$G$12:$G$362,'201819 SH LCLR Funding bid'!$C$12:$C$362,"in construction (agreed)",'201819 SH LCLR Funding bid'!#REF!,$B20,'201819 SH LCLR Funding bid'!#REF!,E$5)+SUMIFS('201819 SH LCLR Funding bid'!$G$12:$G$362,'201819 SH LCLR Funding bid'!$C$12:$C$362,"in planning (agreed)",'201819 SH LCLR Funding bid'!#REF!,$B20,'201819 SH LCLR Funding bid'!#REF!,E$5)+SUMIFS('201819 SH LCLR Funding bid'!$G$12:$G$362,'201819 SH LCLR Funding bid'!$C$12:$C$362,"agreed with nzta",'201819 SH LCLR Funding bid'!#REF!,$B20,'201819 SH LCLR Funding bid'!#REF!,E$5)+SUMIFS('201819 SH LCLR Funding bid'!$G$12:$G$362,'201819 SH LCLR Funding bid'!$C$12:$C$362,"completed",'201819 SH LCLR Funding bid'!#REF!,$B20,'201819 SH LCLR Funding bid'!#REF!,E$5)),SUMIFS('201819 SH LCLR Funding bid'!$G$12:$G$362,'201819 SH LCLR Funding bid'!$C$12:$C$362,"completed",'201819 SH LCLR Funding bid'!#REF!,$B20,'201819 SH LCLR Funding bid'!#REF!,E$5))</f>
        <v>#REF!</v>
      </c>
      <c r="F20" s="43" t="e">
        <f>IF($D$4="Agreed",(SUMIFS('201819 SH LCLR Funding bid'!$G$12:$G$362,'201819 SH LCLR Funding bid'!$C$12:$C$362,"in construction (agreed)",'201819 SH LCLR Funding bid'!#REF!,$B20,'201819 SH LCLR Funding bid'!#REF!,F$5)+SUMIFS('201819 SH LCLR Funding bid'!$G$12:$G$362,'201819 SH LCLR Funding bid'!$C$12:$C$362,"in planning (agreed)",'201819 SH LCLR Funding bid'!#REF!,$B20,'201819 SH LCLR Funding bid'!#REF!,F$5)+SUMIFS('201819 SH LCLR Funding bid'!$G$12:$G$362,'201819 SH LCLR Funding bid'!$C$12:$C$362,"agreed with nzta",'201819 SH LCLR Funding bid'!#REF!,$B20,'201819 SH LCLR Funding bid'!#REF!,F$5)+SUMIFS('201819 SH LCLR Funding bid'!$G$12:$G$362,'201819 SH LCLR Funding bid'!$C$12:$C$362,"completed",'201819 SH LCLR Funding bid'!#REF!,$B20,'201819 SH LCLR Funding bid'!#REF!,F$5)),SUMIFS('201819 SH LCLR Funding bid'!$G$12:$G$362,'201819 SH LCLR Funding bid'!$C$12:$C$362,"completed",'201819 SH LCLR Funding bid'!#REF!,$B20,'201819 SH LCLR Funding bid'!#REF!,F$5))</f>
        <v>#REF!</v>
      </c>
      <c r="G20" s="43" t="e">
        <f>IF($D$4="Agreed",(SUMIFS('201819 SH LCLR Funding bid'!$G$12:$G$362,'201819 SH LCLR Funding bid'!$C$12:$C$362,"in construction (agreed)",'201819 SH LCLR Funding bid'!#REF!,$B20,'201819 SH LCLR Funding bid'!#REF!,G$5)+SUMIFS('201819 SH LCLR Funding bid'!$G$12:$G$362,'201819 SH LCLR Funding bid'!$C$12:$C$362,"in planning (agreed)",'201819 SH LCLR Funding bid'!#REF!,$B20,'201819 SH LCLR Funding bid'!#REF!,G$5)+SUMIFS('201819 SH LCLR Funding bid'!$G$12:$G$362,'201819 SH LCLR Funding bid'!$C$12:$C$362,"agreed with nzta",'201819 SH LCLR Funding bid'!#REF!,$B20,'201819 SH LCLR Funding bid'!#REF!,G$5)+SUMIFS('201819 SH LCLR Funding bid'!$G$12:$G$362,'201819 SH LCLR Funding bid'!$C$12:$C$362,"completed",'201819 SH LCLR Funding bid'!#REF!,$B20,'201819 SH LCLR Funding bid'!#REF!,G$5)),SUMIFS('201819 SH LCLR Funding bid'!$G$12:$G$362,'201819 SH LCLR Funding bid'!$C$12:$C$362,"completed",'201819 SH LCLR Funding bid'!#REF!,$B20,'201819 SH LCLR Funding bid'!#REF!,G$5))</f>
        <v>#REF!</v>
      </c>
      <c r="H20" s="43" t="e">
        <f>IF($D$4="Agreed",(SUMIFS('201819 SH LCLR Funding bid'!$G$12:$G$362,'201819 SH LCLR Funding bid'!$C$12:$C$362,"in construction (agreed)",'201819 SH LCLR Funding bid'!#REF!,$B20,'201819 SH LCLR Funding bid'!#REF!,H$5)+SUMIFS('201819 SH LCLR Funding bid'!$G$12:$G$362,'201819 SH LCLR Funding bid'!$C$12:$C$362,"in planning (agreed)",'201819 SH LCLR Funding bid'!#REF!,$B20,'201819 SH LCLR Funding bid'!#REF!,H$5)+SUMIFS('201819 SH LCLR Funding bid'!$G$12:$G$362,'201819 SH LCLR Funding bid'!$C$12:$C$362,"agreed with nzta",'201819 SH LCLR Funding bid'!#REF!,$B20,'201819 SH LCLR Funding bid'!#REF!,H$5)+SUMIFS('201819 SH LCLR Funding bid'!$G$12:$G$362,'201819 SH LCLR Funding bid'!$C$12:$C$362,"completed",'201819 SH LCLR Funding bid'!#REF!,$B20,'201819 SH LCLR Funding bid'!#REF!,H$5)),SUMIFS('201819 SH LCLR Funding bid'!$G$12:$G$362,'201819 SH LCLR Funding bid'!$C$12:$C$362,"completed",'201819 SH LCLR Funding bid'!#REF!,$B20,'201819 SH LCLR Funding bid'!#REF!,H$5))</f>
        <v>#REF!</v>
      </c>
      <c r="I20" s="43" t="e">
        <f>IF($D$4="Agreed",(SUMIFS('201819 SH LCLR Funding bid'!$G$12:$G$362,'201819 SH LCLR Funding bid'!$C$12:$C$362,"in construction (agreed)",'201819 SH LCLR Funding bid'!#REF!,$B20,'201819 SH LCLR Funding bid'!#REF!,I$5)+SUMIFS('201819 SH LCLR Funding bid'!$G$12:$G$362,'201819 SH LCLR Funding bid'!$C$12:$C$362,"in planning (agreed)",'201819 SH LCLR Funding bid'!#REF!,$B20,'201819 SH LCLR Funding bid'!#REF!,I$5)+SUMIFS('201819 SH LCLR Funding bid'!$G$12:$G$362,'201819 SH LCLR Funding bid'!$C$12:$C$362,"agreed with nzta",'201819 SH LCLR Funding bid'!#REF!,$B20,'201819 SH LCLR Funding bid'!#REF!,I$5)+SUMIFS('201819 SH LCLR Funding bid'!$G$12:$G$362,'201819 SH LCLR Funding bid'!$C$12:$C$362,"completed",'201819 SH LCLR Funding bid'!#REF!,$B20,'201819 SH LCLR Funding bid'!#REF!,I$5)),SUMIFS('201819 SH LCLR Funding bid'!$G$12:$G$362,'201819 SH LCLR Funding bid'!$C$12:$C$362,"completed",'201819 SH LCLR Funding bid'!#REF!,$B20,'201819 SH LCLR Funding bid'!#REF!,I$5))</f>
        <v>#REF!</v>
      </c>
      <c r="J20" s="43" t="e">
        <f>IF($D$4="Agreed",(SUMIFS('201819 SH LCLR Funding bid'!$G$12:$G$362,'201819 SH LCLR Funding bid'!$C$12:$C$362,"in construction (agreed)",'201819 SH LCLR Funding bid'!#REF!,$B20,'201819 SH LCLR Funding bid'!#REF!,J$5)+SUMIFS('201819 SH LCLR Funding bid'!$G$12:$G$362,'201819 SH LCLR Funding bid'!$C$12:$C$362,"in planning (agreed)",'201819 SH LCLR Funding bid'!#REF!,$B20,'201819 SH LCLR Funding bid'!#REF!,J$5)+SUMIFS('201819 SH LCLR Funding bid'!$G$12:$G$362,'201819 SH LCLR Funding bid'!$C$12:$C$362,"agreed with nzta",'201819 SH LCLR Funding bid'!#REF!,$B20,'201819 SH LCLR Funding bid'!#REF!,J$5)+SUMIFS('201819 SH LCLR Funding bid'!$G$12:$G$362,'201819 SH LCLR Funding bid'!$C$12:$C$362,"completed",'201819 SH LCLR Funding bid'!#REF!,$B20,'201819 SH LCLR Funding bid'!#REF!,J$5)),SUMIFS('201819 SH LCLR Funding bid'!$G$12:$G$362,'201819 SH LCLR Funding bid'!$C$12:$C$362,"completed",'201819 SH LCLR Funding bid'!#REF!,$B20,'201819 SH LCLR Funding bid'!#REF!,J$5))</f>
        <v>#REF!</v>
      </c>
      <c r="K20" s="43" t="e">
        <f>IF($D$4="Agreed",(SUMIFS('201819 SH LCLR Funding bid'!$G$12:$G$362,'201819 SH LCLR Funding bid'!$C$12:$C$362,"in construction (agreed)",'201819 SH LCLR Funding bid'!#REF!,$B20,'201819 SH LCLR Funding bid'!#REF!,K$5)+SUMIFS('201819 SH LCLR Funding bid'!$G$12:$G$362,'201819 SH LCLR Funding bid'!$C$12:$C$362,"in planning (agreed)",'201819 SH LCLR Funding bid'!#REF!,$B20,'201819 SH LCLR Funding bid'!#REF!,K$5)+SUMIFS('201819 SH LCLR Funding bid'!$G$12:$G$362,'201819 SH LCLR Funding bid'!$C$12:$C$362,"agreed with nzta",'201819 SH LCLR Funding bid'!#REF!,$B20,'201819 SH LCLR Funding bid'!#REF!,K$5)+SUMIFS('201819 SH LCLR Funding bid'!$G$12:$G$362,'201819 SH LCLR Funding bid'!$C$12:$C$362,"completed",'201819 SH LCLR Funding bid'!#REF!,$B20,'201819 SH LCLR Funding bid'!#REF!,K$5)),SUMIFS('201819 SH LCLR Funding bid'!$G$12:$G$362,'201819 SH LCLR Funding bid'!$C$12:$C$362,"completed",'201819 SH LCLR Funding bid'!#REF!,$B20,'201819 SH LCLR Funding bid'!#REF!,K$5))</f>
        <v>#REF!</v>
      </c>
      <c r="L20" s="43" t="e">
        <f>IF($D$4="Agreed",(SUMIFS('201819 SH LCLR Funding bid'!$G$12:$G$362,'201819 SH LCLR Funding bid'!$C$12:$C$362,"in construction (agreed)",'201819 SH LCLR Funding bid'!#REF!,$B20,'201819 SH LCLR Funding bid'!#REF!,L$5)+SUMIFS('201819 SH LCLR Funding bid'!$G$12:$G$362,'201819 SH LCLR Funding bid'!$C$12:$C$362,"in planning (agreed)",'201819 SH LCLR Funding bid'!#REF!,$B20,'201819 SH LCLR Funding bid'!#REF!,L$5)+SUMIFS('201819 SH LCLR Funding bid'!$G$12:$G$362,'201819 SH LCLR Funding bid'!$C$12:$C$362,"agreed with nzta",'201819 SH LCLR Funding bid'!#REF!,$B20,'201819 SH LCLR Funding bid'!#REF!,L$5)+SUMIFS('201819 SH LCLR Funding bid'!$G$12:$G$362,'201819 SH LCLR Funding bid'!$C$12:$C$362,"completed",'201819 SH LCLR Funding bid'!#REF!,$B20,'201819 SH LCLR Funding bid'!#REF!,L$5)),SUMIFS('201819 SH LCLR Funding bid'!$G$12:$G$362,'201819 SH LCLR Funding bid'!$C$12:$C$362,"completed",'201819 SH LCLR Funding bid'!#REF!,$B20,'201819 SH LCLR Funding bid'!#REF!,L$5))</f>
        <v>#REF!</v>
      </c>
      <c r="M20" s="43" t="e">
        <f>IF($D$4="Agreed",(SUMIFS('201819 SH LCLR Funding bid'!$G$12:$G$362,'201819 SH LCLR Funding bid'!$C$12:$C$362,"in construction (agreed)",'201819 SH LCLR Funding bid'!#REF!,$B20,'201819 SH LCLR Funding bid'!#REF!,M$5)+SUMIFS('201819 SH LCLR Funding bid'!$G$12:$G$362,'201819 SH LCLR Funding bid'!$C$12:$C$362,"in planning (agreed)",'201819 SH LCLR Funding bid'!#REF!,$B20,'201819 SH LCLR Funding bid'!#REF!,M$5)+SUMIFS('201819 SH LCLR Funding bid'!$G$12:$G$362,'201819 SH LCLR Funding bid'!$C$12:$C$362,"agreed with nzta",'201819 SH LCLR Funding bid'!#REF!,$B20,'201819 SH LCLR Funding bid'!#REF!,M$5)+SUMIFS('201819 SH LCLR Funding bid'!$G$12:$G$362,'201819 SH LCLR Funding bid'!$C$12:$C$362,"completed",'201819 SH LCLR Funding bid'!#REF!,$B20,'201819 SH LCLR Funding bid'!#REF!,M$5)),SUMIFS('201819 SH LCLR Funding bid'!$G$12:$G$362,'201819 SH LCLR Funding bid'!$C$12:$C$362,"completed",'201819 SH LCLR Funding bid'!#REF!,$B20,'201819 SH LCLR Funding bid'!#REF!,M$5))</f>
        <v>#REF!</v>
      </c>
      <c r="N20" s="43" t="e">
        <f>IF($D$4="Agreed",(SUMIFS('201819 SH LCLR Funding bid'!$G$12:$G$362,'201819 SH LCLR Funding bid'!$C$12:$C$362,"in construction (agreed)",'201819 SH LCLR Funding bid'!#REF!,$B20,'201819 SH LCLR Funding bid'!#REF!,N$5)+SUMIFS('201819 SH LCLR Funding bid'!$G$12:$G$362,'201819 SH LCLR Funding bid'!$C$12:$C$362,"in planning (agreed)",'201819 SH LCLR Funding bid'!#REF!,$B20,'201819 SH LCLR Funding bid'!#REF!,N$5)+SUMIFS('201819 SH LCLR Funding bid'!$G$12:$G$362,'201819 SH LCLR Funding bid'!$C$12:$C$362,"agreed with nzta",'201819 SH LCLR Funding bid'!#REF!,$B20,'201819 SH LCLR Funding bid'!#REF!,N$5)+SUMIFS('201819 SH LCLR Funding bid'!$G$12:$G$362,'201819 SH LCLR Funding bid'!$C$12:$C$362,"completed",'201819 SH LCLR Funding bid'!#REF!,$B20,'201819 SH LCLR Funding bid'!#REF!,N$5)),SUMIFS('201819 SH LCLR Funding bid'!$G$12:$G$362,'201819 SH LCLR Funding bid'!$C$12:$C$362,"completed",'201819 SH LCLR Funding bid'!#REF!,$B20,'201819 SH LCLR Funding bid'!#REF!,N$5))</f>
        <v>#REF!</v>
      </c>
      <c r="O20" s="43" t="e">
        <f>IF($D$4="Agreed",(SUMIFS('201819 SH LCLR Funding bid'!$G$12:$G$362,'201819 SH LCLR Funding bid'!$C$12:$C$362,"in construction (agreed)",'201819 SH LCLR Funding bid'!#REF!,$B20,'201819 SH LCLR Funding bid'!#REF!,O$5)+SUMIFS('201819 SH LCLR Funding bid'!$G$12:$G$362,'201819 SH LCLR Funding bid'!$C$12:$C$362,"in planning (agreed)",'201819 SH LCLR Funding bid'!#REF!,$B20,'201819 SH LCLR Funding bid'!#REF!,O$5)+SUMIFS('201819 SH LCLR Funding bid'!$G$12:$G$362,'201819 SH LCLR Funding bid'!$C$12:$C$362,"agreed with nzta",'201819 SH LCLR Funding bid'!#REF!,$B20,'201819 SH LCLR Funding bid'!#REF!,O$5)+SUMIFS('201819 SH LCLR Funding bid'!$G$12:$G$362,'201819 SH LCLR Funding bid'!$C$12:$C$362,"completed",'201819 SH LCLR Funding bid'!#REF!,$B20,'201819 SH LCLR Funding bid'!#REF!,O$5)),SUMIFS('201819 SH LCLR Funding bid'!$G$12:$G$362,'201819 SH LCLR Funding bid'!$C$12:$C$362,"completed",'201819 SH LCLR Funding bid'!#REF!,$B20,'201819 SH LCLR Funding bid'!#REF!,O$5))</f>
        <v>#REF!</v>
      </c>
      <c r="P20" s="43" t="e">
        <f>IF($D$4="Agreed",(SUMIFS('201819 SH LCLR Funding bid'!$G$12:$G$362,'201819 SH LCLR Funding bid'!$C$12:$C$362,"in construction (agreed)",'201819 SH LCLR Funding bid'!#REF!,$B20,'201819 SH LCLR Funding bid'!#REF!,P$5)+SUMIFS('201819 SH LCLR Funding bid'!$G$12:$G$362,'201819 SH LCLR Funding bid'!$C$12:$C$362,"in planning (agreed)",'201819 SH LCLR Funding bid'!#REF!,$B20,'201819 SH LCLR Funding bid'!#REF!,P$5)+SUMIFS('201819 SH LCLR Funding bid'!$G$12:$G$362,'201819 SH LCLR Funding bid'!$C$12:$C$362,"agreed with nzta",'201819 SH LCLR Funding bid'!#REF!,$B20,'201819 SH LCLR Funding bid'!#REF!,P$5)+SUMIFS('201819 SH LCLR Funding bid'!$G$12:$G$362,'201819 SH LCLR Funding bid'!$C$12:$C$362,"completed",'201819 SH LCLR Funding bid'!#REF!,$B20,'201819 SH LCLR Funding bid'!#REF!,P$5)),SUMIFS('201819 SH LCLR Funding bid'!$G$12:$G$362,'201819 SH LCLR Funding bid'!$C$12:$C$362,"completed",'201819 SH LCLR Funding bid'!#REF!,$B20,'201819 SH LCLR Funding bid'!#REF!,P$5))</f>
        <v>#REF!</v>
      </c>
      <c r="Q20" s="43" t="e">
        <f>IF($D$4="Agreed",(SUMIFS('201819 SH LCLR Funding bid'!$G$12:$G$362,'201819 SH LCLR Funding bid'!$C$12:$C$362,"in construction (agreed)",'201819 SH LCLR Funding bid'!#REF!,$B20,'201819 SH LCLR Funding bid'!#REF!,Q$5)+SUMIFS('201819 SH LCLR Funding bid'!$G$12:$G$362,'201819 SH LCLR Funding bid'!$C$12:$C$362,"in planning (agreed)",'201819 SH LCLR Funding bid'!#REF!,$B20,'201819 SH LCLR Funding bid'!#REF!,Q$5)+SUMIFS('201819 SH LCLR Funding bid'!$G$12:$G$362,'201819 SH LCLR Funding bid'!$C$12:$C$362,"agreed with nzta",'201819 SH LCLR Funding bid'!#REF!,$B20,'201819 SH LCLR Funding bid'!#REF!,Q$5)+SUMIFS('201819 SH LCLR Funding bid'!$G$12:$G$362,'201819 SH LCLR Funding bid'!$C$12:$C$362,"completed",'201819 SH LCLR Funding bid'!#REF!,$B20,'201819 SH LCLR Funding bid'!#REF!,Q$5)),SUMIFS('201819 SH LCLR Funding bid'!$G$12:$G$362,'201819 SH LCLR Funding bid'!$C$12:$C$362,"completed",'201819 SH LCLR Funding bid'!#REF!,$B20,'201819 SH LCLR Funding bid'!#REF!,Q$5))</f>
        <v>#REF!</v>
      </c>
      <c r="R20" s="43" t="e">
        <f>IF($D$4="Agreed",(SUMIFS('201819 SH LCLR Funding bid'!$G$12:$G$362,'201819 SH LCLR Funding bid'!$C$12:$C$362,"in construction (agreed)",'201819 SH LCLR Funding bid'!#REF!,$B20,'201819 SH LCLR Funding bid'!#REF!,R$5)+SUMIFS('201819 SH LCLR Funding bid'!$G$12:$G$362,'201819 SH LCLR Funding bid'!$C$12:$C$362,"in planning (agreed)",'201819 SH LCLR Funding bid'!#REF!,$B20,'201819 SH LCLR Funding bid'!#REF!,R$5)+SUMIFS('201819 SH LCLR Funding bid'!$G$12:$G$362,'201819 SH LCLR Funding bid'!$C$12:$C$362,"agreed with nzta",'201819 SH LCLR Funding bid'!#REF!,$B20,'201819 SH LCLR Funding bid'!#REF!,R$5)+SUMIFS('201819 SH LCLR Funding bid'!$G$12:$G$362,'201819 SH LCLR Funding bid'!$C$12:$C$362,"completed",'201819 SH LCLR Funding bid'!#REF!,$B20,'201819 SH LCLR Funding bid'!#REF!,R$5)),SUMIFS('201819 SH LCLR Funding bid'!$G$12:$G$362,'201819 SH LCLR Funding bid'!$C$12:$C$362,"completed",'201819 SH LCLR Funding bid'!#REF!,$B20,'201819 SH LCLR Funding bid'!#REF!,R$5))</f>
        <v>#REF!</v>
      </c>
      <c r="S20" s="43" t="e">
        <f>IF($D$4="Agreed",(SUMIFS('201819 SH LCLR Funding bid'!$G$12:$G$362,'201819 SH LCLR Funding bid'!$C$12:$C$362,"in construction (agreed)",'201819 SH LCLR Funding bid'!#REF!,$B20,'201819 SH LCLR Funding bid'!#REF!,S$5)+SUMIFS('201819 SH LCLR Funding bid'!$G$12:$G$362,'201819 SH LCLR Funding bid'!$C$12:$C$362,"in planning (agreed)",'201819 SH LCLR Funding bid'!#REF!,$B20,'201819 SH LCLR Funding bid'!#REF!,S$5)+SUMIFS('201819 SH LCLR Funding bid'!$G$12:$G$362,'201819 SH LCLR Funding bid'!$C$12:$C$362,"agreed with nzta",'201819 SH LCLR Funding bid'!#REF!,$B20,'201819 SH LCLR Funding bid'!#REF!,S$5)+SUMIFS('201819 SH LCLR Funding bid'!$G$12:$G$362,'201819 SH LCLR Funding bid'!$C$12:$C$362,"completed",'201819 SH LCLR Funding bid'!#REF!,$B20,'201819 SH LCLR Funding bid'!#REF!,S$5)),SUMIFS('201819 SH LCLR Funding bid'!$G$12:$G$362,'201819 SH LCLR Funding bid'!$C$12:$C$362,"completed",'201819 SH LCLR Funding bid'!#REF!,$B20,'201819 SH LCLR Funding bid'!#REF!,S$5))</f>
        <v>#REF!</v>
      </c>
      <c r="T20" s="43" t="e">
        <f>IF($D$4="Agreed",(SUMIFS('201819 SH LCLR Funding bid'!$G$12:$G$362,'201819 SH LCLR Funding bid'!$C$12:$C$362,"in construction (agreed)",'201819 SH LCLR Funding bid'!#REF!,$B20,'201819 SH LCLR Funding bid'!#REF!,T$5)+SUMIFS('201819 SH LCLR Funding bid'!$G$12:$G$362,'201819 SH LCLR Funding bid'!$C$12:$C$362,"in planning (agreed)",'201819 SH LCLR Funding bid'!#REF!,$B20,'201819 SH LCLR Funding bid'!#REF!,T$5)+SUMIFS('201819 SH LCLR Funding bid'!$G$12:$G$362,'201819 SH LCLR Funding bid'!$C$12:$C$362,"agreed with nzta",'201819 SH LCLR Funding bid'!#REF!,$B20,'201819 SH LCLR Funding bid'!#REF!,T$5)+SUMIFS('201819 SH LCLR Funding bid'!$G$12:$G$362,'201819 SH LCLR Funding bid'!$C$12:$C$362,"completed",'201819 SH LCLR Funding bid'!#REF!,$B20,'201819 SH LCLR Funding bid'!#REF!,T$5)),SUMIFS('201819 SH LCLR Funding bid'!$G$12:$G$362,'201819 SH LCLR Funding bid'!$C$12:$C$362,"completed",'201819 SH LCLR Funding bid'!#REF!,$B20,'201819 SH LCLR Funding bid'!#REF!,T$5))</f>
        <v>#REF!</v>
      </c>
      <c r="U20" s="13" t="e">
        <f t="shared" ref="U20:U27" si="1">SUM(C20:T20)</f>
        <v>#REF!</v>
      </c>
      <c r="V20" s="22"/>
      <c r="W20" s="22"/>
      <c r="X20" s="22"/>
      <c r="Y20" s="22"/>
      <c r="Z20" s="22"/>
      <c r="AA20" s="22"/>
      <c r="AB20" s="22"/>
      <c r="AC20" s="22"/>
      <c r="AD20" s="22"/>
      <c r="AE20" s="22"/>
      <c r="AF20" s="22"/>
    </row>
    <row r="21" spans="1:32" ht="11.25" customHeight="1" x14ac:dyDescent="0.15">
      <c r="A21" s="20"/>
      <c r="B21" s="37" t="str">
        <f>Options!C17</f>
        <v>Stock underpasses</v>
      </c>
      <c r="C21" s="43" t="e">
        <f>IF($D$4="Agreed",(SUMIFS('201819 SH LCLR Funding bid'!$G$12:$G$362,'201819 SH LCLR Funding bid'!$C$12:$C$362,"in construction (agreed)",'201819 SH LCLR Funding bid'!#REF!,$B21,'201819 SH LCLR Funding bid'!#REF!,C$5)+SUMIFS('201819 SH LCLR Funding bid'!$G$12:$G$362,'201819 SH LCLR Funding bid'!$C$12:$C$362,"in planning (agreed)",'201819 SH LCLR Funding bid'!#REF!,$B21,'201819 SH LCLR Funding bid'!#REF!,C$5)+SUMIFS('201819 SH LCLR Funding bid'!$G$12:$G$362,'201819 SH LCLR Funding bid'!$C$12:$C$362,"agreed with nzta",'201819 SH LCLR Funding bid'!#REF!,$B21,'201819 SH LCLR Funding bid'!#REF!,C$5)+SUMIFS('201819 SH LCLR Funding bid'!$G$12:$G$362,'201819 SH LCLR Funding bid'!$C$12:$C$362,"completed",'201819 SH LCLR Funding bid'!#REF!,$B21,'201819 SH LCLR Funding bid'!#REF!,C$5)),SUMIFS('201819 SH LCLR Funding bid'!$G$12:$G$362,'201819 SH LCLR Funding bid'!$C$12:$C$362,"completed",'201819 SH LCLR Funding bid'!#REF!,$B21,'201819 SH LCLR Funding bid'!#REF!,C$5))</f>
        <v>#REF!</v>
      </c>
      <c r="D21" s="43" t="e">
        <f>IF($D$4="Agreed",(SUMIFS('201819 SH LCLR Funding bid'!$G$12:$G$362,'201819 SH LCLR Funding bid'!$C$12:$C$362,"in construction (agreed)",'201819 SH LCLR Funding bid'!#REF!,$B21,'201819 SH LCLR Funding bid'!#REF!,D$5)+SUMIFS('201819 SH LCLR Funding bid'!$G$12:$G$362,'201819 SH LCLR Funding bid'!$C$12:$C$362,"in planning (agreed)",'201819 SH LCLR Funding bid'!#REF!,$B21,'201819 SH LCLR Funding bid'!#REF!,D$5)+SUMIFS('201819 SH LCLR Funding bid'!$G$12:$G$362,'201819 SH LCLR Funding bid'!$C$12:$C$362,"agreed with nzta",'201819 SH LCLR Funding bid'!#REF!,$B21,'201819 SH LCLR Funding bid'!#REF!,D$5)+SUMIFS('201819 SH LCLR Funding bid'!$G$12:$G$362,'201819 SH LCLR Funding bid'!$C$12:$C$362,"completed",'201819 SH LCLR Funding bid'!#REF!,$B21,'201819 SH LCLR Funding bid'!#REF!,D$5)),SUMIFS('201819 SH LCLR Funding bid'!$G$12:$G$362,'201819 SH LCLR Funding bid'!$C$12:$C$362,"completed",'201819 SH LCLR Funding bid'!#REF!,$B21,'201819 SH LCLR Funding bid'!#REF!,D$5))</f>
        <v>#REF!</v>
      </c>
      <c r="E21" s="43" t="e">
        <f>IF($D$4="Agreed",(SUMIFS('201819 SH LCLR Funding bid'!$G$12:$G$362,'201819 SH LCLR Funding bid'!$C$12:$C$362,"in construction (agreed)",'201819 SH LCLR Funding bid'!#REF!,$B21,'201819 SH LCLR Funding bid'!#REF!,E$5)+SUMIFS('201819 SH LCLR Funding bid'!$G$12:$G$362,'201819 SH LCLR Funding bid'!$C$12:$C$362,"in planning (agreed)",'201819 SH LCLR Funding bid'!#REF!,$B21,'201819 SH LCLR Funding bid'!#REF!,E$5)+SUMIFS('201819 SH LCLR Funding bid'!$G$12:$G$362,'201819 SH LCLR Funding bid'!$C$12:$C$362,"agreed with nzta",'201819 SH LCLR Funding bid'!#REF!,$B21,'201819 SH LCLR Funding bid'!#REF!,E$5)+SUMIFS('201819 SH LCLR Funding bid'!$G$12:$G$362,'201819 SH LCLR Funding bid'!$C$12:$C$362,"completed",'201819 SH LCLR Funding bid'!#REF!,$B21,'201819 SH LCLR Funding bid'!#REF!,E$5)),SUMIFS('201819 SH LCLR Funding bid'!$G$12:$G$362,'201819 SH LCLR Funding bid'!$C$12:$C$362,"completed",'201819 SH LCLR Funding bid'!#REF!,$B21,'201819 SH LCLR Funding bid'!#REF!,E$5))</f>
        <v>#REF!</v>
      </c>
      <c r="F21" s="43" t="e">
        <f>IF($D$4="Agreed",(SUMIFS('201819 SH LCLR Funding bid'!$G$12:$G$362,'201819 SH LCLR Funding bid'!$C$12:$C$362,"in construction (agreed)",'201819 SH LCLR Funding bid'!#REF!,$B21,'201819 SH LCLR Funding bid'!#REF!,F$5)+SUMIFS('201819 SH LCLR Funding bid'!$G$12:$G$362,'201819 SH LCLR Funding bid'!$C$12:$C$362,"in planning (agreed)",'201819 SH LCLR Funding bid'!#REF!,$B21,'201819 SH LCLR Funding bid'!#REF!,F$5)+SUMIFS('201819 SH LCLR Funding bid'!$G$12:$G$362,'201819 SH LCLR Funding bid'!$C$12:$C$362,"agreed with nzta",'201819 SH LCLR Funding bid'!#REF!,$B21,'201819 SH LCLR Funding bid'!#REF!,F$5)+SUMIFS('201819 SH LCLR Funding bid'!$G$12:$G$362,'201819 SH LCLR Funding bid'!$C$12:$C$362,"completed",'201819 SH LCLR Funding bid'!#REF!,$B21,'201819 SH LCLR Funding bid'!#REF!,F$5)),SUMIFS('201819 SH LCLR Funding bid'!$G$12:$G$362,'201819 SH LCLR Funding bid'!$C$12:$C$362,"completed",'201819 SH LCLR Funding bid'!#REF!,$B21,'201819 SH LCLR Funding bid'!#REF!,F$5))</f>
        <v>#REF!</v>
      </c>
      <c r="G21" s="43" t="e">
        <f>IF($D$4="Agreed",(SUMIFS('201819 SH LCLR Funding bid'!$G$12:$G$362,'201819 SH LCLR Funding bid'!$C$12:$C$362,"in construction (agreed)",'201819 SH LCLR Funding bid'!#REF!,$B21,'201819 SH LCLR Funding bid'!#REF!,G$5)+SUMIFS('201819 SH LCLR Funding bid'!$G$12:$G$362,'201819 SH LCLR Funding bid'!$C$12:$C$362,"in planning (agreed)",'201819 SH LCLR Funding bid'!#REF!,$B21,'201819 SH LCLR Funding bid'!#REF!,G$5)+SUMIFS('201819 SH LCLR Funding bid'!$G$12:$G$362,'201819 SH LCLR Funding bid'!$C$12:$C$362,"agreed with nzta",'201819 SH LCLR Funding bid'!#REF!,$B21,'201819 SH LCLR Funding bid'!#REF!,G$5)+SUMIFS('201819 SH LCLR Funding bid'!$G$12:$G$362,'201819 SH LCLR Funding bid'!$C$12:$C$362,"completed",'201819 SH LCLR Funding bid'!#REF!,$B21,'201819 SH LCLR Funding bid'!#REF!,G$5)),SUMIFS('201819 SH LCLR Funding bid'!$G$12:$G$362,'201819 SH LCLR Funding bid'!$C$12:$C$362,"completed",'201819 SH LCLR Funding bid'!#REF!,$B21,'201819 SH LCLR Funding bid'!#REF!,G$5))</f>
        <v>#REF!</v>
      </c>
      <c r="H21" s="43" t="e">
        <f>IF($D$4="Agreed",(SUMIFS('201819 SH LCLR Funding bid'!$G$12:$G$362,'201819 SH LCLR Funding bid'!$C$12:$C$362,"in construction (agreed)",'201819 SH LCLR Funding bid'!#REF!,$B21,'201819 SH LCLR Funding bid'!#REF!,H$5)+SUMIFS('201819 SH LCLR Funding bid'!$G$12:$G$362,'201819 SH LCLR Funding bid'!$C$12:$C$362,"in planning (agreed)",'201819 SH LCLR Funding bid'!#REF!,$B21,'201819 SH LCLR Funding bid'!#REF!,H$5)+SUMIFS('201819 SH LCLR Funding bid'!$G$12:$G$362,'201819 SH LCLR Funding bid'!$C$12:$C$362,"agreed with nzta",'201819 SH LCLR Funding bid'!#REF!,$B21,'201819 SH LCLR Funding bid'!#REF!,H$5)+SUMIFS('201819 SH LCLR Funding bid'!$G$12:$G$362,'201819 SH LCLR Funding bid'!$C$12:$C$362,"completed",'201819 SH LCLR Funding bid'!#REF!,$B21,'201819 SH LCLR Funding bid'!#REF!,H$5)),SUMIFS('201819 SH LCLR Funding bid'!$G$12:$G$362,'201819 SH LCLR Funding bid'!$C$12:$C$362,"completed",'201819 SH LCLR Funding bid'!#REF!,$B21,'201819 SH LCLR Funding bid'!#REF!,H$5))</f>
        <v>#REF!</v>
      </c>
      <c r="I21" s="43" t="e">
        <f>IF($D$4="Agreed",(SUMIFS('201819 SH LCLR Funding bid'!$G$12:$G$362,'201819 SH LCLR Funding bid'!$C$12:$C$362,"in construction (agreed)",'201819 SH LCLR Funding bid'!#REF!,$B21,'201819 SH LCLR Funding bid'!#REF!,I$5)+SUMIFS('201819 SH LCLR Funding bid'!$G$12:$G$362,'201819 SH LCLR Funding bid'!$C$12:$C$362,"in planning (agreed)",'201819 SH LCLR Funding bid'!#REF!,$B21,'201819 SH LCLR Funding bid'!#REF!,I$5)+SUMIFS('201819 SH LCLR Funding bid'!$G$12:$G$362,'201819 SH LCLR Funding bid'!$C$12:$C$362,"agreed with nzta",'201819 SH LCLR Funding bid'!#REF!,$B21,'201819 SH LCLR Funding bid'!#REF!,I$5)+SUMIFS('201819 SH LCLR Funding bid'!$G$12:$G$362,'201819 SH LCLR Funding bid'!$C$12:$C$362,"completed",'201819 SH LCLR Funding bid'!#REF!,$B21,'201819 SH LCLR Funding bid'!#REF!,I$5)),SUMIFS('201819 SH LCLR Funding bid'!$G$12:$G$362,'201819 SH LCLR Funding bid'!$C$12:$C$362,"completed",'201819 SH LCLR Funding bid'!#REF!,$B21,'201819 SH LCLR Funding bid'!#REF!,I$5))</f>
        <v>#REF!</v>
      </c>
      <c r="J21" s="43" t="e">
        <f>IF($D$4="Agreed",(SUMIFS('201819 SH LCLR Funding bid'!$G$12:$G$362,'201819 SH LCLR Funding bid'!$C$12:$C$362,"in construction (agreed)",'201819 SH LCLR Funding bid'!#REF!,$B21,'201819 SH LCLR Funding bid'!#REF!,J$5)+SUMIFS('201819 SH LCLR Funding bid'!$G$12:$G$362,'201819 SH LCLR Funding bid'!$C$12:$C$362,"in planning (agreed)",'201819 SH LCLR Funding bid'!#REF!,$B21,'201819 SH LCLR Funding bid'!#REF!,J$5)+SUMIFS('201819 SH LCLR Funding bid'!$G$12:$G$362,'201819 SH LCLR Funding bid'!$C$12:$C$362,"agreed with nzta",'201819 SH LCLR Funding bid'!#REF!,$B21,'201819 SH LCLR Funding bid'!#REF!,J$5)+SUMIFS('201819 SH LCLR Funding bid'!$G$12:$G$362,'201819 SH LCLR Funding bid'!$C$12:$C$362,"completed",'201819 SH LCLR Funding bid'!#REF!,$B21,'201819 SH LCLR Funding bid'!#REF!,J$5)),SUMIFS('201819 SH LCLR Funding bid'!$G$12:$G$362,'201819 SH LCLR Funding bid'!$C$12:$C$362,"completed",'201819 SH LCLR Funding bid'!#REF!,$B21,'201819 SH LCLR Funding bid'!#REF!,J$5))</f>
        <v>#REF!</v>
      </c>
      <c r="K21" s="43" t="e">
        <f>IF($D$4="Agreed",(SUMIFS('201819 SH LCLR Funding bid'!$G$12:$G$362,'201819 SH LCLR Funding bid'!$C$12:$C$362,"in construction (agreed)",'201819 SH LCLR Funding bid'!#REF!,$B21,'201819 SH LCLR Funding bid'!#REF!,K$5)+SUMIFS('201819 SH LCLR Funding bid'!$G$12:$G$362,'201819 SH LCLR Funding bid'!$C$12:$C$362,"in planning (agreed)",'201819 SH LCLR Funding bid'!#REF!,$B21,'201819 SH LCLR Funding bid'!#REF!,K$5)+SUMIFS('201819 SH LCLR Funding bid'!$G$12:$G$362,'201819 SH LCLR Funding bid'!$C$12:$C$362,"agreed with nzta",'201819 SH LCLR Funding bid'!#REF!,$B21,'201819 SH LCLR Funding bid'!#REF!,K$5)+SUMIFS('201819 SH LCLR Funding bid'!$G$12:$G$362,'201819 SH LCLR Funding bid'!$C$12:$C$362,"completed",'201819 SH LCLR Funding bid'!#REF!,$B21,'201819 SH LCLR Funding bid'!#REF!,K$5)),SUMIFS('201819 SH LCLR Funding bid'!$G$12:$G$362,'201819 SH LCLR Funding bid'!$C$12:$C$362,"completed",'201819 SH LCLR Funding bid'!#REF!,$B21,'201819 SH LCLR Funding bid'!#REF!,K$5))</f>
        <v>#REF!</v>
      </c>
      <c r="L21" s="43" t="e">
        <f>IF($D$4="Agreed",(SUMIFS('201819 SH LCLR Funding bid'!$G$12:$G$362,'201819 SH LCLR Funding bid'!$C$12:$C$362,"in construction (agreed)",'201819 SH LCLR Funding bid'!#REF!,$B21,'201819 SH LCLR Funding bid'!#REF!,L$5)+SUMIFS('201819 SH LCLR Funding bid'!$G$12:$G$362,'201819 SH LCLR Funding bid'!$C$12:$C$362,"in planning (agreed)",'201819 SH LCLR Funding bid'!#REF!,$B21,'201819 SH LCLR Funding bid'!#REF!,L$5)+SUMIFS('201819 SH LCLR Funding bid'!$G$12:$G$362,'201819 SH LCLR Funding bid'!$C$12:$C$362,"agreed with nzta",'201819 SH LCLR Funding bid'!#REF!,$B21,'201819 SH LCLR Funding bid'!#REF!,L$5)+SUMIFS('201819 SH LCLR Funding bid'!$G$12:$G$362,'201819 SH LCLR Funding bid'!$C$12:$C$362,"completed",'201819 SH LCLR Funding bid'!#REF!,$B21,'201819 SH LCLR Funding bid'!#REF!,L$5)),SUMIFS('201819 SH LCLR Funding bid'!$G$12:$G$362,'201819 SH LCLR Funding bid'!$C$12:$C$362,"completed",'201819 SH LCLR Funding bid'!#REF!,$B21,'201819 SH LCLR Funding bid'!#REF!,L$5))</f>
        <v>#REF!</v>
      </c>
      <c r="M21" s="43" t="e">
        <f>IF($D$4="Agreed",(SUMIFS('201819 SH LCLR Funding bid'!$G$12:$G$362,'201819 SH LCLR Funding bid'!$C$12:$C$362,"in construction (agreed)",'201819 SH LCLR Funding bid'!#REF!,$B21,'201819 SH LCLR Funding bid'!#REF!,M$5)+SUMIFS('201819 SH LCLR Funding bid'!$G$12:$G$362,'201819 SH LCLR Funding bid'!$C$12:$C$362,"in planning (agreed)",'201819 SH LCLR Funding bid'!#REF!,$B21,'201819 SH LCLR Funding bid'!#REF!,M$5)+SUMIFS('201819 SH LCLR Funding bid'!$G$12:$G$362,'201819 SH LCLR Funding bid'!$C$12:$C$362,"agreed with nzta",'201819 SH LCLR Funding bid'!#REF!,$B21,'201819 SH LCLR Funding bid'!#REF!,M$5)+SUMIFS('201819 SH LCLR Funding bid'!$G$12:$G$362,'201819 SH LCLR Funding bid'!$C$12:$C$362,"completed",'201819 SH LCLR Funding bid'!#REF!,$B21,'201819 SH LCLR Funding bid'!#REF!,M$5)),SUMIFS('201819 SH LCLR Funding bid'!$G$12:$G$362,'201819 SH LCLR Funding bid'!$C$12:$C$362,"completed",'201819 SH LCLR Funding bid'!#REF!,$B21,'201819 SH LCLR Funding bid'!#REF!,M$5))</f>
        <v>#REF!</v>
      </c>
      <c r="N21" s="43" t="e">
        <f>IF($D$4="Agreed",(SUMIFS('201819 SH LCLR Funding bid'!$G$12:$G$362,'201819 SH LCLR Funding bid'!$C$12:$C$362,"in construction (agreed)",'201819 SH LCLR Funding bid'!#REF!,$B21,'201819 SH LCLR Funding bid'!#REF!,N$5)+SUMIFS('201819 SH LCLR Funding bid'!$G$12:$G$362,'201819 SH LCLR Funding bid'!$C$12:$C$362,"in planning (agreed)",'201819 SH LCLR Funding bid'!#REF!,$B21,'201819 SH LCLR Funding bid'!#REF!,N$5)+SUMIFS('201819 SH LCLR Funding bid'!$G$12:$G$362,'201819 SH LCLR Funding bid'!$C$12:$C$362,"agreed with nzta",'201819 SH LCLR Funding bid'!#REF!,$B21,'201819 SH LCLR Funding bid'!#REF!,N$5)+SUMIFS('201819 SH LCLR Funding bid'!$G$12:$G$362,'201819 SH LCLR Funding bid'!$C$12:$C$362,"completed",'201819 SH LCLR Funding bid'!#REF!,$B21,'201819 SH LCLR Funding bid'!#REF!,N$5)),SUMIFS('201819 SH LCLR Funding bid'!$G$12:$G$362,'201819 SH LCLR Funding bid'!$C$12:$C$362,"completed",'201819 SH LCLR Funding bid'!#REF!,$B21,'201819 SH LCLR Funding bid'!#REF!,N$5))</f>
        <v>#REF!</v>
      </c>
      <c r="O21" s="43" t="e">
        <f>IF($D$4="Agreed",(SUMIFS('201819 SH LCLR Funding bid'!$G$12:$G$362,'201819 SH LCLR Funding bid'!$C$12:$C$362,"in construction (agreed)",'201819 SH LCLR Funding bid'!#REF!,$B21,'201819 SH LCLR Funding bid'!#REF!,O$5)+SUMIFS('201819 SH LCLR Funding bid'!$G$12:$G$362,'201819 SH LCLR Funding bid'!$C$12:$C$362,"in planning (agreed)",'201819 SH LCLR Funding bid'!#REF!,$B21,'201819 SH LCLR Funding bid'!#REF!,O$5)+SUMIFS('201819 SH LCLR Funding bid'!$G$12:$G$362,'201819 SH LCLR Funding bid'!$C$12:$C$362,"agreed with nzta",'201819 SH LCLR Funding bid'!#REF!,$B21,'201819 SH LCLR Funding bid'!#REF!,O$5)+SUMIFS('201819 SH LCLR Funding bid'!$G$12:$G$362,'201819 SH LCLR Funding bid'!$C$12:$C$362,"completed",'201819 SH LCLR Funding bid'!#REF!,$B21,'201819 SH LCLR Funding bid'!#REF!,O$5)),SUMIFS('201819 SH LCLR Funding bid'!$G$12:$G$362,'201819 SH LCLR Funding bid'!$C$12:$C$362,"completed",'201819 SH LCLR Funding bid'!#REF!,$B21,'201819 SH LCLR Funding bid'!#REF!,O$5))</f>
        <v>#REF!</v>
      </c>
      <c r="P21" s="43" t="e">
        <f>IF($D$4="Agreed",(SUMIFS('201819 SH LCLR Funding bid'!$G$12:$G$362,'201819 SH LCLR Funding bid'!$C$12:$C$362,"in construction (agreed)",'201819 SH LCLR Funding bid'!#REF!,$B21,'201819 SH LCLR Funding bid'!#REF!,P$5)+SUMIFS('201819 SH LCLR Funding bid'!$G$12:$G$362,'201819 SH LCLR Funding bid'!$C$12:$C$362,"in planning (agreed)",'201819 SH LCLR Funding bid'!#REF!,$B21,'201819 SH LCLR Funding bid'!#REF!,P$5)+SUMIFS('201819 SH LCLR Funding bid'!$G$12:$G$362,'201819 SH LCLR Funding bid'!$C$12:$C$362,"agreed with nzta",'201819 SH LCLR Funding bid'!#REF!,$B21,'201819 SH LCLR Funding bid'!#REF!,P$5)+SUMIFS('201819 SH LCLR Funding bid'!$G$12:$G$362,'201819 SH LCLR Funding bid'!$C$12:$C$362,"completed",'201819 SH LCLR Funding bid'!#REF!,$B21,'201819 SH LCLR Funding bid'!#REF!,P$5)),SUMIFS('201819 SH LCLR Funding bid'!$G$12:$G$362,'201819 SH LCLR Funding bid'!$C$12:$C$362,"completed",'201819 SH LCLR Funding bid'!#REF!,$B21,'201819 SH LCLR Funding bid'!#REF!,P$5))</f>
        <v>#REF!</v>
      </c>
      <c r="Q21" s="43" t="e">
        <f>IF($D$4="Agreed",(SUMIFS('201819 SH LCLR Funding bid'!$G$12:$G$362,'201819 SH LCLR Funding bid'!$C$12:$C$362,"in construction (agreed)",'201819 SH LCLR Funding bid'!#REF!,$B21,'201819 SH LCLR Funding bid'!#REF!,Q$5)+SUMIFS('201819 SH LCLR Funding bid'!$G$12:$G$362,'201819 SH LCLR Funding bid'!$C$12:$C$362,"in planning (agreed)",'201819 SH LCLR Funding bid'!#REF!,$B21,'201819 SH LCLR Funding bid'!#REF!,Q$5)+SUMIFS('201819 SH LCLR Funding bid'!$G$12:$G$362,'201819 SH LCLR Funding bid'!$C$12:$C$362,"agreed with nzta",'201819 SH LCLR Funding bid'!#REF!,$B21,'201819 SH LCLR Funding bid'!#REF!,Q$5)+SUMIFS('201819 SH LCLR Funding bid'!$G$12:$G$362,'201819 SH LCLR Funding bid'!$C$12:$C$362,"completed",'201819 SH LCLR Funding bid'!#REF!,$B21,'201819 SH LCLR Funding bid'!#REF!,Q$5)),SUMIFS('201819 SH LCLR Funding bid'!$G$12:$G$362,'201819 SH LCLR Funding bid'!$C$12:$C$362,"completed",'201819 SH LCLR Funding bid'!#REF!,$B21,'201819 SH LCLR Funding bid'!#REF!,Q$5))</f>
        <v>#REF!</v>
      </c>
      <c r="R21" s="43" t="e">
        <f>IF($D$4="Agreed",(SUMIFS('201819 SH LCLR Funding bid'!$G$12:$G$362,'201819 SH LCLR Funding bid'!$C$12:$C$362,"in construction (agreed)",'201819 SH LCLR Funding bid'!#REF!,$B21,'201819 SH LCLR Funding bid'!#REF!,R$5)+SUMIFS('201819 SH LCLR Funding bid'!$G$12:$G$362,'201819 SH LCLR Funding bid'!$C$12:$C$362,"in planning (agreed)",'201819 SH LCLR Funding bid'!#REF!,$B21,'201819 SH LCLR Funding bid'!#REF!,R$5)+SUMIFS('201819 SH LCLR Funding bid'!$G$12:$G$362,'201819 SH LCLR Funding bid'!$C$12:$C$362,"agreed with nzta",'201819 SH LCLR Funding bid'!#REF!,$B21,'201819 SH LCLR Funding bid'!#REF!,R$5)+SUMIFS('201819 SH LCLR Funding bid'!$G$12:$G$362,'201819 SH LCLR Funding bid'!$C$12:$C$362,"completed",'201819 SH LCLR Funding bid'!#REF!,$B21,'201819 SH LCLR Funding bid'!#REF!,R$5)),SUMIFS('201819 SH LCLR Funding bid'!$G$12:$G$362,'201819 SH LCLR Funding bid'!$C$12:$C$362,"completed",'201819 SH LCLR Funding bid'!#REF!,$B21,'201819 SH LCLR Funding bid'!#REF!,R$5))</f>
        <v>#REF!</v>
      </c>
      <c r="S21" s="43" t="e">
        <f>IF($D$4="Agreed",(SUMIFS('201819 SH LCLR Funding bid'!$G$12:$G$362,'201819 SH LCLR Funding bid'!$C$12:$C$362,"in construction (agreed)",'201819 SH LCLR Funding bid'!#REF!,$B21,'201819 SH LCLR Funding bid'!#REF!,S$5)+SUMIFS('201819 SH LCLR Funding bid'!$G$12:$G$362,'201819 SH LCLR Funding bid'!$C$12:$C$362,"in planning (agreed)",'201819 SH LCLR Funding bid'!#REF!,$B21,'201819 SH LCLR Funding bid'!#REF!,S$5)+SUMIFS('201819 SH LCLR Funding bid'!$G$12:$G$362,'201819 SH LCLR Funding bid'!$C$12:$C$362,"agreed with nzta",'201819 SH LCLR Funding bid'!#REF!,$B21,'201819 SH LCLR Funding bid'!#REF!,S$5)+SUMIFS('201819 SH LCLR Funding bid'!$G$12:$G$362,'201819 SH LCLR Funding bid'!$C$12:$C$362,"completed",'201819 SH LCLR Funding bid'!#REF!,$B21,'201819 SH LCLR Funding bid'!#REF!,S$5)),SUMIFS('201819 SH LCLR Funding bid'!$G$12:$G$362,'201819 SH LCLR Funding bid'!$C$12:$C$362,"completed",'201819 SH LCLR Funding bid'!#REF!,$B21,'201819 SH LCLR Funding bid'!#REF!,S$5))</f>
        <v>#REF!</v>
      </c>
      <c r="T21" s="43" t="e">
        <f>IF($D$4="Agreed",(SUMIFS('201819 SH LCLR Funding bid'!$G$12:$G$362,'201819 SH LCLR Funding bid'!$C$12:$C$362,"in construction (agreed)",'201819 SH LCLR Funding bid'!#REF!,$B21,'201819 SH LCLR Funding bid'!#REF!,T$5)+SUMIFS('201819 SH LCLR Funding bid'!$G$12:$G$362,'201819 SH LCLR Funding bid'!$C$12:$C$362,"in planning (agreed)",'201819 SH LCLR Funding bid'!#REF!,$B21,'201819 SH LCLR Funding bid'!#REF!,T$5)+SUMIFS('201819 SH LCLR Funding bid'!$G$12:$G$362,'201819 SH LCLR Funding bid'!$C$12:$C$362,"agreed with nzta",'201819 SH LCLR Funding bid'!#REF!,$B21,'201819 SH LCLR Funding bid'!#REF!,T$5)+SUMIFS('201819 SH LCLR Funding bid'!$G$12:$G$362,'201819 SH LCLR Funding bid'!$C$12:$C$362,"completed",'201819 SH LCLR Funding bid'!#REF!,$B21,'201819 SH LCLR Funding bid'!#REF!,T$5)),SUMIFS('201819 SH LCLR Funding bid'!$G$12:$G$362,'201819 SH LCLR Funding bid'!$C$12:$C$362,"completed",'201819 SH LCLR Funding bid'!#REF!,$B21,'201819 SH LCLR Funding bid'!#REF!,T$5))</f>
        <v>#REF!</v>
      </c>
      <c r="U21" s="13" t="e">
        <f t="shared" si="1"/>
        <v>#REF!</v>
      </c>
      <c r="V21" s="22"/>
      <c r="W21" s="22"/>
      <c r="X21" s="22"/>
      <c r="Y21" s="22"/>
      <c r="Z21" s="22"/>
      <c r="AA21" s="22"/>
      <c r="AB21" s="22"/>
      <c r="AC21" s="22"/>
      <c r="AD21" s="22"/>
      <c r="AE21" s="22"/>
      <c r="AF21" s="22"/>
    </row>
    <row r="22" spans="1:32" ht="11.25" customHeight="1" x14ac:dyDescent="0.15">
      <c r="A22" s="20"/>
      <c r="B22" s="37" t="str">
        <f>Options!C18</f>
        <v>Surface treatment (safety)</v>
      </c>
      <c r="C22" s="43" t="e">
        <f>IF($D$4="Agreed",(SUMIFS('201819 SH LCLR Funding bid'!$G$12:$G$362,'201819 SH LCLR Funding bid'!$C$12:$C$362,"in construction (agreed)",'201819 SH LCLR Funding bid'!#REF!,$B22,'201819 SH LCLR Funding bid'!#REF!,C$5)+SUMIFS('201819 SH LCLR Funding bid'!$G$12:$G$362,'201819 SH LCLR Funding bid'!$C$12:$C$362,"in planning (agreed)",'201819 SH LCLR Funding bid'!#REF!,$B22,'201819 SH LCLR Funding bid'!#REF!,C$5)+SUMIFS('201819 SH LCLR Funding bid'!$G$12:$G$362,'201819 SH LCLR Funding bid'!$C$12:$C$362,"agreed with nzta",'201819 SH LCLR Funding bid'!#REF!,$B22,'201819 SH LCLR Funding bid'!#REF!,C$5)+SUMIFS('201819 SH LCLR Funding bid'!$G$12:$G$362,'201819 SH LCLR Funding bid'!$C$12:$C$362,"completed",'201819 SH LCLR Funding bid'!#REF!,$B22,'201819 SH LCLR Funding bid'!#REF!,C$5)),SUMIFS('201819 SH LCLR Funding bid'!$G$12:$G$362,'201819 SH LCLR Funding bid'!$C$12:$C$362,"completed",'201819 SH LCLR Funding bid'!#REF!,$B22,'201819 SH LCLR Funding bid'!#REF!,C$5))</f>
        <v>#REF!</v>
      </c>
      <c r="D22" s="43" t="e">
        <f>IF($D$4="Agreed",(SUMIFS('201819 SH LCLR Funding bid'!$G$12:$G$362,'201819 SH LCLR Funding bid'!$C$12:$C$362,"in construction (agreed)",'201819 SH LCLR Funding bid'!#REF!,$B22,'201819 SH LCLR Funding bid'!#REF!,D$5)+SUMIFS('201819 SH LCLR Funding bid'!$G$12:$G$362,'201819 SH LCLR Funding bid'!$C$12:$C$362,"in planning (agreed)",'201819 SH LCLR Funding bid'!#REF!,$B22,'201819 SH LCLR Funding bid'!#REF!,D$5)+SUMIFS('201819 SH LCLR Funding bid'!$G$12:$G$362,'201819 SH LCLR Funding bid'!$C$12:$C$362,"agreed with nzta",'201819 SH LCLR Funding bid'!#REF!,$B22,'201819 SH LCLR Funding bid'!#REF!,D$5)+SUMIFS('201819 SH LCLR Funding bid'!$G$12:$G$362,'201819 SH LCLR Funding bid'!$C$12:$C$362,"completed",'201819 SH LCLR Funding bid'!#REF!,$B22,'201819 SH LCLR Funding bid'!#REF!,D$5)),SUMIFS('201819 SH LCLR Funding bid'!$G$12:$G$362,'201819 SH LCLR Funding bid'!$C$12:$C$362,"completed",'201819 SH LCLR Funding bid'!#REF!,$B22,'201819 SH LCLR Funding bid'!#REF!,D$5))</f>
        <v>#REF!</v>
      </c>
      <c r="E22" s="43" t="e">
        <f>IF($D$4="Agreed",(SUMIFS('201819 SH LCLR Funding bid'!$G$12:$G$362,'201819 SH LCLR Funding bid'!$C$12:$C$362,"in construction (agreed)",'201819 SH LCLR Funding bid'!#REF!,$B22,'201819 SH LCLR Funding bid'!#REF!,E$5)+SUMIFS('201819 SH LCLR Funding bid'!$G$12:$G$362,'201819 SH LCLR Funding bid'!$C$12:$C$362,"in planning (agreed)",'201819 SH LCLR Funding bid'!#REF!,$B22,'201819 SH LCLR Funding bid'!#REF!,E$5)+SUMIFS('201819 SH LCLR Funding bid'!$G$12:$G$362,'201819 SH LCLR Funding bid'!$C$12:$C$362,"agreed with nzta",'201819 SH LCLR Funding bid'!#REF!,$B22,'201819 SH LCLR Funding bid'!#REF!,E$5)+SUMIFS('201819 SH LCLR Funding bid'!$G$12:$G$362,'201819 SH LCLR Funding bid'!$C$12:$C$362,"completed",'201819 SH LCLR Funding bid'!#REF!,$B22,'201819 SH LCLR Funding bid'!#REF!,E$5)),SUMIFS('201819 SH LCLR Funding bid'!$G$12:$G$362,'201819 SH LCLR Funding bid'!$C$12:$C$362,"completed",'201819 SH LCLR Funding bid'!#REF!,$B22,'201819 SH LCLR Funding bid'!#REF!,E$5))</f>
        <v>#REF!</v>
      </c>
      <c r="F22" s="43" t="e">
        <f>IF($D$4="Agreed",(SUMIFS('201819 SH LCLR Funding bid'!$G$12:$G$362,'201819 SH LCLR Funding bid'!$C$12:$C$362,"in construction (agreed)",'201819 SH LCLR Funding bid'!#REF!,$B22,'201819 SH LCLR Funding bid'!#REF!,F$5)+SUMIFS('201819 SH LCLR Funding bid'!$G$12:$G$362,'201819 SH LCLR Funding bid'!$C$12:$C$362,"in planning (agreed)",'201819 SH LCLR Funding bid'!#REF!,$B22,'201819 SH LCLR Funding bid'!#REF!,F$5)+SUMIFS('201819 SH LCLR Funding bid'!$G$12:$G$362,'201819 SH LCLR Funding bid'!$C$12:$C$362,"agreed with nzta",'201819 SH LCLR Funding bid'!#REF!,$B22,'201819 SH LCLR Funding bid'!#REF!,F$5)+SUMIFS('201819 SH LCLR Funding bid'!$G$12:$G$362,'201819 SH LCLR Funding bid'!$C$12:$C$362,"completed",'201819 SH LCLR Funding bid'!#REF!,$B22,'201819 SH LCLR Funding bid'!#REF!,F$5)),SUMIFS('201819 SH LCLR Funding bid'!$G$12:$G$362,'201819 SH LCLR Funding bid'!$C$12:$C$362,"completed",'201819 SH LCLR Funding bid'!#REF!,$B22,'201819 SH LCLR Funding bid'!#REF!,F$5))</f>
        <v>#REF!</v>
      </c>
      <c r="G22" s="43" t="e">
        <f>IF($D$4="Agreed",(SUMIFS('201819 SH LCLR Funding bid'!$G$12:$G$362,'201819 SH LCLR Funding bid'!$C$12:$C$362,"in construction (agreed)",'201819 SH LCLR Funding bid'!#REF!,$B22,'201819 SH LCLR Funding bid'!#REF!,G$5)+SUMIFS('201819 SH LCLR Funding bid'!$G$12:$G$362,'201819 SH LCLR Funding bid'!$C$12:$C$362,"in planning (agreed)",'201819 SH LCLR Funding bid'!#REF!,$B22,'201819 SH LCLR Funding bid'!#REF!,G$5)+SUMIFS('201819 SH LCLR Funding bid'!$G$12:$G$362,'201819 SH LCLR Funding bid'!$C$12:$C$362,"agreed with nzta",'201819 SH LCLR Funding bid'!#REF!,$B22,'201819 SH LCLR Funding bid'!#REF!,G$5)+SUMIFS('201819 SH LCLR Funding bid'!$G$12:$G$362,'201819 SH LCLR Funding bid'!$C$12:$C$362,"completed",'201819 SH LCLR Funding bid'!#REF!,$B22,'201819 SH LCLR Funding bid'!#REF!,G$5)),SUMIFS('201819 SH LCLR Funding bid'!$G$12:$G$362,'201819 SH LCLR Funding bid'!$C$12:$C$362,"completed",'201819 SH LCLR Funding bid'!#REF!,$B22,'201819 SH LCLR Funding bid'!#REF!,G$5))</f>
        <v>#REF!</v>
      </c>
      <c r="H22" s="43" t="e">
        <f>IF($D$4="Agreed",(SUMIFS('201819 SH LCLR Funding bid'!$G$12:$G$362,'201819 SH LCLR Funding bid'!$C$12:$C$362,"in construction (agreed)",'201819 SH LCLR Funding bid'!#REF!,$B22,'201819 SH LCLR Funding bid'!#REF!,H$5)+SUMIFS('201819 SH LCLR Funding bid'!$G$12:$G$362,'201819 SH LCLR Funding bid'!$C$12:$C$362,"in planning (agreed)",'201819 SH LCLR Funding bid'!#REF!,$B22,'201819 SH LCLR Funding bid'!#REF!,H$5)+SUMIFS('201819 SH LCLR Funding bid'!$G$12:$G$362,'201819 SH LCLR Funding bid'!$C$12:$C$362,"agreed with nzta",'201819 SH LCLR Funding bid'!#REF!,$B22,'201819 SH LCLR Funding bid'!#REF!,H$5)+SUMIFS('201819 SH LCLR Funding bid'!$G$12:$G$362,'201819 SH LCLR Funding bid'!$C$12:$C$362,"completed",'201819 SH LCLR Funding bid'!#REF!,$B22,'201819 SH LCLR Funding bid'!#REF!,H$5)),SUMIFS('201819 SH LCLR Funding bid'!$G$12:$G$362,'201819 SH LCLR Funding bid'!$C$12:$C$362,"completed",'201819 SH LCLR Funding bid'!#REF!,$B22,'201819 SH LCLR Funding bid'!#REF!,H$5))</f>
        <v>#REF!</v>
      </c>
      <c r="I22" s="43" t="e">
        <f>IF($D$4="Agreed",(SUMIFS('201819 SH LCLR Funding bid'!$G$12:$G$362,'201819 SH LCLR Funding bid'!$C$12:$C$362,"in construction (agreed)",'201819 SH LCLR Funding bid'!#REF!,$B22,'201819 SH LCLR Funding bid'!#REF!,I$5)+SUMIFS('201819 SH LCLR Funding bid'!$G$12:$G$362,'201819 SH LCLR Funding bid'!$C$12:$C$362,"in planning (agreed)",'201819 SH LCLR Funding bid'!#REF!,$B22,'201819 SH LCLR Funding bid'!#REF!,I$5)+SUMIFS('201819 SH LCLR Funding bid'!$G$12:$G$362,'201819 SH LCLR Funding bid'!$C$12:$C$362,"agreed with nzta",'201819 SH LCLR Funding bid'!#REF!,$B22,'201819 SH LCLR Funding bid'!#REF!,I$5)+SUMIFS('201819 SH LCLR Funding bid'!$G$12:$G$362,'201819 SH LCLR Funding bid'!$C$12:$C$362,"completed",'201819 SH LCLR Funding bid'!#REF!,$B22,'201819 SH LCLR Funding bid'!#REF!,I$5)),SUMIFS('201819 SH LCLR Funding bid'!$G$12:$G$362,'201819 SH LCLR Funding bid'!$C$12:$C$362,"completed",'201819 SH LCLR Funding bid'!#REF!,$B22,'201819 SH LCLR Funding bid'!#REF!,I$5))</f>
        <v>#REF!</v>
      </c>
      <c r="J22" s="43" t="e">
        <f>IF($D$4="Agreed",(SUMIFS('201819 SH LCLR Funding bid'!$G$12:$G$362,'201819 SH LCLR Funding bid'!$C$12:$C$362,"in construction (agreed)",'201819 SH LCLR Funding bid'!#REF!,$B22,'201819 SH LCLR Funding bid'!#REF!,J$5)+SUMIFS('201819 SH LCLR Funding bid'!$G$12:$G$362,'201819 SH LCLR Funding bid'!$C$12:$C$362,"in planning (agreed)",'201819 SH LCLR Funding bid'!#REF!,$B22,'201819 SH LCLR Funding bid'!#REF!,J$5)+SUMIFS('201819 SH LCLR Funding bid'!$G$12:$G$362,'201819 SH LCLR Funding bid'!$C$12:$C$362,"agreed with nzta",'201819 SH LCLR Funding bid'!#REF!,$B22,'201819 SH LCLR Funding bid'!#REF!,J$5)+SUMIFS('201819 SH LCLR Funding bid'!$G$12:$G$362,'201819 SH LCLR Funding bid'!$C$12:$C$362,"completed",'201819 SH LCLR Funding bid'!#REF!,$B22,'201819 SH LCLR Funding bid'!#REF!,J$5)),SUMIFS('201819 SH LCLR Funding bid'!$G$12:$G$362,'201819 SH LCLR Funding bid'!$C$12:$C$362,"completed",'201819 SH LCLR Funding bid'!#REF!,$B22,'201819 SH LCLR Funding bid'!#REF!,J$5))</f>
        <v>#REF!</v>
      </c>
      <c r="K22" s="43" t="e">
        <f>IF($D$4="Agreed",(SUMIFS('201819 SH LCLR Funding bid'!$G$12:$G$362,'201819 SH LCLR Funding bid'!$C$12:$C$362,"in construction (agreed)",'201819 SH LCLR Funding bid'!#REF!,$B22,'201819 SH LCLR Funding bid'!#REF!,K$5)+SUMIFS('201819 SH LCLR Funding bid'!$G$12:$G$362,'201819 SH LCLR Funding bid'!$C$12:$C$362,"in planning (agreed)",'201819 SH LCLR Funding bid'!#REF!,$B22,'201819 SH LCLR Funding bid'!#REF!,K$5)+SUMIFS('201819 SH LCLR Funding bid'!$G$12:$G$362,'201819 SH LCLR Funding bid'!$C$12:$C$362,"agreed with nzta",'201819 SH LCLR Funding bid'!#REF!,$B22,'201819 SH LCLR Funding bid'!#REF!,K$5)+SUMIFS('201819 SH LCLR Funding bid'!$G$12:$G$362,'201819 SH LCLR Funding bid'!$C$12:$C$362,"completed",'201819 SH LCLR Funding bid'!#REF!,$B22,'201819 SH LCLR Funding bid'!#REF!,K$5)),SUMIFS('201819 SH LCLR Funding bid'!$G$12:$G$362,'201819 SH LCLR Funding bid'!$C$12:$C$362,"completed",'201819 SH LCLR Funding bid'!#REF!,$B22,'201819 SH LCLR Funding bid'!#REF!,K$5))</f>
        <v>#REF!</v>
      </c>
      <c r="L22" s="43" t="e">
        <f>IF($D$4="Agreed",(SUMIFS('201819 SH LCLR Funding bid'!$G$12:$G$362,'201819 SH LCLR Funding bid'!$C$12:$C$362,"in construction (agreed)",'201819 SH LCLR Funding bid'!#REF!,$B22,'201819 SH LCLR Funding bid'!#REF!,L$5)+SUMIFS('201819 SH LCLR Funding bid'!$G$12:$G$362,'201819 SH LCLR Funding bid'!$C$12:$C$362,"in planning (agreed)",'201819 SH LCLR Funding bid'!#REF!,$B22,'201819 SH LCLR Funding bid'!#REF!,L$5)+SUMIFS('201819 SH LCLR Funding bid'!$G$12:$G$362,'201819 SH LCLR Funding bid'!$C$12:$C$362,"agreed with nzta",'201819 SH LCLR Funding bid'!#REF!,$B22,'201819 SH LCLR Funding bid'!#REF!,L$5)+SUMIFS('201819 SH LCLR Funding bid'!$G$12:$G$362,'201819 SH LCLR Funding bid'!$C$12:$C$362,"completed",'201819 SH LCLR Funding bid'!#REF!,$B22,'201819 SH LCLR Funding bid'!#REF!,L$5)),SUMIFS('201819 SH LCLR Funding bid'!$G$12:$G$362,'201819 SH LCLR Funding bid'!$C$12:$C$362,"completed",'201819 SH LCLR Funding bid'!#REF!,$B22,'201819 SH LCLR Funding bid'!#REF!,L$5))</f>
        <v>#REF!</v>
      </c>
      <c r="M22" s="43" t="e">
        <f>IF($D$4="Agreed",(SUMIFS('201819 SH LCLR Funding bid'!$G$12:$G$362,'201819 SH LCLR Funding bid'!$C$12:$C$362,"in construction (agreed)",'201819 SH LCLR Funding bid'!#REF!,$B22,'201819 SH LCLR Funding bid'!#REF!,M$5)+SUMIFS('201819 SH LCLR Funding bid'!$G$12:$G$362,'201819 SH LCLR Funding bid'!$C$12:$C$362,"in planning (agreed)",'201819 SH LCLR Funding bid'!#REF!,$B22,'201819 SH LCLR Funding bid'!#REF!,M$5)+SUMIFS('201819 SH LCLR Funding bid'!$G$12:$G$362,'201819 SH LCLR Funding bid'!$C$12:$C$362,"agreed with nzta",'201819 SH LCLR Funding bid'!#REF!,$B22,'201819 SH LCLR Funding bid'!#REF!,M$5)+SUMIFS('201819 SH LCLR Funding bid'!$G$12:$G$362,'201819 SH LCLR Funding bid'!$C$12:$C$362,"completed",'201819 SH LCLR Funding bid'!#REF!,$B22,'201819 SH LCLR Funding bid'!#REF!,M$5)),SUMIFS('201819 SH LCLR Funding bid'!$G$12:$G$362,'201819 SH LCLR Funding bid'!$C$12:$C$362,"completed",'201819 SH LCLR Funding bid'!#REF!,$B22,'201819 SH LCLR Funding bid'!#REF!,M$5))</f>
        <v>#REF!</v>
      </c>
      <c r="N22" s="43" t="e">
        <f>IF($D$4="Agreed",(SUMIFS('201819 SH LCLR Funding bid'!$G$12:$G$362,'201819 SH LCLR Funding bid'!$C$12:$C$362,"in construction (agreed)",'201819 SH LCLR Funding bid'!#REF!,$B22,'201819 SH LCLR Funding bid'!#REF!,N$5)+SUMIFS('201819 SH LCLR Funding bid'!$G$12:$G$362,'201819 SH LCLR Funding bid'!$C$12:$C$362,"in planning (agreed)",'201819 SH LCLR Funding bid'!#REF!,$B22,'201819 SH LCLR Funding bid'!#REF!,N$5)+SUMIFS('201819 SH LCLR Funding bid'!$G$12:$G$362,'201819 SH LCLR Funding bid'!$C$12:$C$362,"agreed with nzta",'201819 SH LCLR Funding bid'!#REF!,$B22,'201819 SH LCLR Funding bid'!#REF!,N$5)+SUMIFS('201819 SH LCLR Funding bid'!$G$12:$G$362,'201819 SH LCLR Funding bid'!$C$12:$C$362,"completed",'201819 SH LCLR Funding bid'!#REF!,$B22,'201819 SH LCLR Funding bid'!#REF!,N$5)),SUMIFS('201819 SH LCLR Funding bid'!$G$12:$G$362,'201819 SH LCLR Funding bid'!$C$12:$C$362,"completed",'201819 SH LCLR Funding bid'!#REF!,$B22,'201819 SH LCLR Funding bid'!#REF!,N$5))</f>
        <v>#REF!</v>
      </c>
      <c r="O22" s="43" t="e">
        <f>IF($D$4="Agreed",(SUMIFS('201819 SH LCLR Funding bid'!$G$12:$G$362,'201819 SH LCLR Funding bid'!$C$12:$C$362,"in construction (agreed)",'201819 SH LCLR Funding bid'!#REF!,$B22,'201819 SH LCLR Funding bid'!#REF!,O$5)+SUMIFS('201819 SH LCLR Funding bid'!$G$12:$G$362,'201819 SH LCLR Funding bid'!$C$12:$C$362,"in planning (agreed)",'201819 SH LCLR Funding bid'!#REF!,$B22,'201819 SH LCLR Funding bid'!#REF!,O$5)+SUMIFS('201819 SH LCLR Funding bid'!$G$12:$G$362,'201819 SH LCLR Funding bid'!$C$12:$C$362,"agreed with nzta",'201819 SH LCLR Funding bid'!#REF!,$B22,'201819 SH LCLR Funding bid'!#REF!,O$5)+SUMIFS('201819 SH LCLR Funding bid'!$G$12:$G$362,'201819 SH LCLR Funding bid'!$C$12:$C$362,"completed",'201819 SH LCLR Funding bid'!#REF!,$B22,'201819 SH LCLR Funding bid'!#REF!,O$5)),SUMIFS('201819 SH LCLR Funding bid'!$G$12:$G$362,'201819 SH LCLR Funding bid'!$C$12:$C$362,"completed",'201819 SH LCLR Funding bid'!#REF!,$B22,'201819 SH LCLR Funding bid'!#REF!,O$5))</f>
        <v>#REF!</v>
      </c>
      <c r="P22" s="43" t="e">
        <f>IF($D$4="Agreed",(SUMIFS('201819 SH LCLR Funding bid'!$G$12:$G$362,'201819 SH LCLR Funding bid'!$C$12:$C$362,"in construction (agreed)",'201819 SH LCLR Funding bid'!#REF!,$B22,'201819 SH LCLR Funding bid'!#REF!,P$5)+SUMIFS('201819 SH LCLR Funding bid'!$G$12:$G$362,'201819 SH LCLR Funding bid'!$C$12:$C$362,"in planning (agreed)",'201819 SH LCLR Funding bid'!#REF!,$B22,'201819 SH LCLR Funding bid'!#REF!,P$5)+SUMIFS('201819 SH LCLR Funding bid'!$G$12:$G$362,'201819 SH LCLR Funding bid'!$C$12:$C$362,"agreed with nzta",'201819 SH LCLR Funding bid'!#REF!,$B22,'201819 SH LCLR Funding bid'!#REF!,P$5)+SUMIFS('201819 SH LCLR Funding bid'!$G$12:$G$362,'201819 SH LCLR Funding bid'!$C$12:$C$362,"completed",'201819 SH LCLR Funding bid'!#REF!,$B22,'201819 SH LCLR Funding bid'!#REF!,P$5)),SUMIFS('201819 SH LCLR Funding bid'!$G$12:$G$362,'201819 SH LCLR Funding bid'!$C$12:$C$362,"completed",'201819 SH LCLR Funding bid'!#REF!,$B22,'201819 SH LCLR Funding bid'!#REF!,P$5))</f>
        <v>#REF!</v>
      </c>
      <c r="Q22" s="43" t="e">
        <f>IF($D$4="Agreed",(SUMIFS('201819 SH LCLR Funding bid'!$G$12:$G$362,'201819 SH LCLR Funding bid'!$C$12:$C$362,"in construction (agreed)",'201819 SH LCLR Funding bid'!#REF!,$B22,'201819 SH LCLR Funding bid'!#REF!,Q$5)+SUMIFS('201819 SH LCLR Funding bid'!$G$12:$G$362,'201819 SH LCLR Funding bid'!$C$12:$C$362,"in planning (agreed)",'201819 SH LCLR Funding bid'!#REF!,$B22,'201819 SH LCLR Funding bid'!#REF!,Q$5)+SUMIFS('201819 SH LCLR Funding bid'!$G$12:$G$362,'201819 SH LCLR Funding bid'!$C$12:$C$362,"agreed with nzta",'201819 SH LCLR Funding bid'!#REF!,$B22,'201819 SH LCLR Funding bid'!#REF!,Q$5)+SUMIFS('201819 SH LCLR Funding bid'!$G$12:$G$362,'201819 SH LCLR Funding bid'!$C$12:$C$362,"completed",'201819 SH LCLR Funding bid'!#REF!,$B22,'201819 SH LCLR Funding bid'!#REF!,Q$5)),SUMIFS('201819 SH LCLR Funding bid'!$G$12:$G$362,'201819 SH LCLR Funding bid'!$C$12:$C$362,"completed",'201819 SH LCLR Funding bid'!#REF!,$B22,'201819 SH LCLR Funding bid'!#REF!,Q$5))</f>
        <v>#REF!</v>
      </c>
      <c r="R22" s="43" t="e">
        <f>IF($D$4="Agreed",(SUMIFS('201819 SH LCLR Funding bid'!$G$12:$G$362,'201819 SH LCLR Funding bid'!$C$12:$C$362,"in construction (agreed)",'201819 SH LCLR Funding bid'!#REF!,$B22,'201819 SH LCLR Funding bid'!#REF!,R$5)+SUMIFS('201819 SH LCLR Funding bid'!$G$12:$G$362,'201819 SH LCLR Funding bid'!$C$12:$C$362,"in planning (agreed)",'201819 SH LCLR Funding bid'!#REF!,$B22,'201819 SH LCLR Funding bid'!#REF!,R$5)+SUMIFS('201819 SH LCLR Funding bid'!$G$12:$G$362,'201819 SH LCLR Funding bid'!$C$12:$C$362,"agreed with nzta",'201819 SH LCLR Funding bid'!#REF!,$B22,'201819 SH LCLR Funding bid'!#REF!,R$5)+SUMIFS('201819 SH LCLR Funding bid'!$G$12:$G$362,'201819 SH LCLR Funding bid'!$C$12:$C$362,"completed",'201819 SH LCLR Funding bid'!#REF!,$B22,'201819 SH LCLR Funding bid'!#REF!,R$5)),SUMIFS('201819 SH LCLR Funding bid'!$G$12:$G$362,'201819 SH LCLR Funding bid'!$C$12:$C$362,"completed",'201819 SH LCLR Funding bid'!#REF!,$B22,'201819 SH LCLR Funding bid'!#REF!,R$5))</f>
        <v>#REF!</v>
      </c>
      <c r="S22" s="43" t="e">
        <f>IF($D$4="Agreed",(SUMIFS('201819 SH LCLR Funding bid'!$G$12:$G$362,'201819 SH LCLR Funding bid'!$C$12:$C$362,"in construction (agreed)",'201819 SH LCLR Funding bid'!#REF!,$B22,'201819 SH LCLR Funding bid'!#REF!,S$5)+SUMIFS('201819 SH LCLR Funding bid'!$G$12:$G$362,'201819 SH LCLR Funding bid'!$C$12:$C$362,"in planning (agreed)",'201819 SH LCLR Funding bid'!#REF!,$B22,'201819 SH LCLR Funding bid'!#REF!,S$5)+SUMIFS('201819 SH LCLR Funding bid'!$G$12:$G$362,'201819 SH LCLR Funding bid'!$C$12:$C$362,"agreed with nzta",'201819 SH LCLR Funding bid'!#REF!,$B22,'201819 SH LCLR Funding bid'!#REF!,S$5)+SUMIFS('201819 SH LCLR Funding bid'!$G$12:$G$362,'201819 SH LCLR Funding bid'!$C$12:$C$362,"completed",'201819 SH LCLR Funding bid'!#REF!,$B22,'201819 SH LCLR Funding bid'!#REF!,S$5)),SUMIFS('201819 SH LCLR Funding bid'!$G$12:$G$362,'201819 SH LCLR Funding bid'!$C$12:$C$362,"completed",'201819 SH LCLR Funding bid'!#REF!,$B22,'201819 SH LCLR Funding bid'!#REF!,S$5))</f>
        <v>#REF!</v>
      </c>
      <c r="T22" s="43" t="e">
        <f>IF($D$4="Agreed",(SUMIFS('201819 SH LCLR Funding bid'!$G$12:$G$362,'201819 SH LCLR Funding bid'!$C$12:$C$362,"in construction (agreed)",'201819 SH LCLR Funding bid'!#REF!,$B22,'201819 SH LCLR Funding bid'!#REF!,T$5)+SUMIFS('201819 SH LCLR Funding bid'!$G$12:$G$362,'201819 SH LCLR Funding bid'!$C$12:$C$362,"in planning (agreed)",'201819 SH LCLR Funding bid'!#REF!,$B22,'201819 SH LCLR Funding bid'!#REF!,T$5)+SUMIFS('201819 SH LCLR Funding bid'!$G$12:$G$362,'201819 SH LCLR Funding bid'!$C$12:$C$362,"agreed with nzta",'201819 SH LCLR Funding bid'!#REF!,$B22,'201819 SH LCLR Funding bid'!#REF!,T$5)+SUMIFS('201819 SH LCLR Funding bid'!$G$12:$G$362,'201819 SH LCLR Funding bid'!$C$12:$C$362,"completed",'201819 SH LCLR Funding bid'!#REF!,$B22,'201819 SH LCLR Funding bid'!#REF!,T$5)),SUMIFS('201819 SH LCLR Funding bid'!$G$12:$G$362,'201819 SH LCLR Funding bid'!$C$12:$C$362,"completed",'201819 SH LCLR Funding bid'!#REF!,$B22,'201819 SH LCLR Funding bid'!#REF!,T$5))</f>
        <v>#REF!</v>
      </c>
      <c r="U22" s="13" t="e">
        <f t="shared" si="1"/>
        <v>#REF!</v>
      </c>
      <c r="V22" s="22"/>
      <c r="W22" s="22"/>
      <c r="X22" s="22"/>
      <c r="Y22" s="22"/>
      <c r="Z22" s="22"/>
      <c r="AA22" s="22"/>
      <c r="AB22" s="22"/>
      <c r="AC22" s="22"/>
      <c r="AD22" s="22"/>
      <c r="AE22" s="22"/>
      <c r="AF22" s="22"/>
    </row>
    <row r="23" spans="1:32" ht="11.25" customHeight="1" x14ac:dyDescent="0.15">
      <c r="A23" s="20"/>
      <c r="B23" s="37" t="str">
        <f>Options!C19</f>
        <v>Technology based intervention</v>
      </c>
      <c r="C23" s="43" t="e">
        <f>IF($D$4="Agreed",(SUMIFS('201819 SH LCLR Funding bid'!$G$12:$G$362,'201819 SH LCLR Funding bid'!$C$12:$C$362,"in construction (agreed)",'201819 SH LCLR Funding bid'!#REF!,$B23,'201819 SH LCLR Funding bid'!#REF!,C$5)+SUMIFS('201819 SH LCLR Funding bid'!$G$12:$G$362,'201819 SH LCLR Funding bid'!$C$12:$C$362,"in planning (agreed)",'201819 SH LCLR Funding bid'!#REF!,$B23,'201819 SH LCLR Funding bid'!#REF!,C$5)+SUMIFS('201819 SH LCLR Funding bid'!$G$12:$G$362,'201819 SH LCLR Funding bid'!$C$12:$C$362,"agreed with nzta",'201819 SH LCLR Funding bid'!#REF!,$B23,'201819 SH LCLR Funding bid'!#REF!,C$5)+SUMIFS('201819 SH LCLR Funding bid'!$G$12:$G$362,'201819 SH LCLR Funding bid'!$C$12:$C$362,"completed",'201819 SH LCLR Funding bid'!#REF!,$B23,'201819 SH LCLR Funding bid'!#REF!,C$5)),SUMIFS('201819 SH LCLR Funding bid'!$G$12:$G$362,'201819 SH LCLR Funding bid'!$C$12:$C$362,"completed",'201819 SH LCLR Funding bid'!#REF!,$B23,'201819 SH LCLR Funding bid'!#REF!,C$5))</f>
        <v>#REF!</v>
      </c>
      <c r="D23" s="43" t="e">
        <f>IF($D$4="Agreed",(SUMIFS('201819 SH LCLR Funding bid'!$G$12:$G$362,'201819 SH LCLR Funding bid'!$C$12:$C$362,"in construction (agreed)",'201819 SH LCLR Funding bid'!#REF!,$B23,'201819 SH LCLR Funding bid'!#REF!,D$5)+SUMIFS('201819 SH LCLR Funding bid'!$G$12:$G$362,'201819 SH LCLR Funding bid'!$C$12:$C$362,"in planning (agreed)",'201819 SH LCLR Funding bid'!#REF!,$B23,'201819 SH LCLR Funding bid'!#REF!,D$5)+SUMIFS('201819 SH LCLR Funding bid'!$G$12:$G$362,'201819 SH LCLR Funding bid'!$C$12:$C$362,"agreed with nzta",'201819 SH LCLR Funding bid'!#REF!,$B23,'201819 SH LCLR Funding bid'!#REF!,D$5)+SUMIFS('201819 SH LCLR Funding bid'!$G$12:$G$362,'201819 SH LCLR Funding bid'!$C$12:$C$362,"completed",'201819 SH LCLR Funding bid'!#REF!,$B23,'201819 SH LCLR Funding bid'!#REF!,D$5)),SUMIFS('201819 SH LCLR Funding bid'!$G$12:$G$362,'201819 SH LCLR Funding bid'!$C$12:$C$362,"completed",'201819 SH LCLR Funding bid'!#REF!,$B23,'201819 SH LCLR Funding bid'!#REF!,D$5))</f>
        <v>#REF!</v>
      </c>
      <c r="E23" s="43" t="e">
        <f>IF($D$4="Agreed",(SUMIFS('201819 SH LCLR Funding bid'!$G$12:$G$362,'201819 SH LCLR Funding bid'!$C$12:$C$362,"in construction (agreed)",'201819 SH LCLR Funding bid'!#REF!,$B23,'201819 SH LCLR Funding bid'!#REF!,E$5)+SUMIFS('201819 SH LCLR Funding bid'!$G$12:$G$362,'201819 SH LCLR Funding bid'!$C$12:$C$362,"in planning (agreed)",'201819 SH LCLR Funding bid'!#REF!,$B23,'201819 SH LCLR Funding bid'!#REF!,E$5)+SUMIFS('201819 SH LCLR Funding bid'!$G$12:$G$362,'201819 SH LCLR Funding bid'!$C$12:$C$362,"agreed with nzta",'201819 SH LCLR Funding bid'!#REF!,$B23,'201819 SH LCLR Funding bid'!#REF!,E$5)+SUMIFS('201819 SH LCLR Funding bid'!$G$12:$G$362,'201819 SH LCLR Funding bid'!$C$12:$C$362,"completed",'201819 SH LCLR Funding bid'!#REF!,$B23,'201819 SH LCLR Funding bid'!#REF!,E$5)),SUMIFS('201819 SH LCLR Funding bid'!$G$12:$G$362,'201819 SH LCLR Funding bid'!$C$12:$C$362,"completed",'201819 SH LCLR Funding bid'!#REF!,$B23,'201819 SH LCLR Funding bid'!#REF!,E$5))</f>
        <v>#REF!</v>
      </c>
      <c r="F23" s="43" t="e">
        <f>IF($D$4="Agreed",(SUMIFS('201819 SH LCLR Funding bid'!$G$12:$G$362,'201819 SH LCLR Funding bid'!$C$12:$C$362,"in construction (agreed)",'201819 SH LCLR Funding bid'!#REF!,$B23,'201819 SH LCLR Funding bid'!#REF!,F$5)+SUMIFS('201819 SH LCLR Funding bid'!$G$12:$G$362,'201819 SH LCLR Funding bid'!$C$12:$C$362,"in planning (agreed)",'201819 SH LCLR Funding bid'!#REF!,$B23,'201819 SH LCLR Funding bid'!#REF!,F$5)+SUMIFS('201819 SH LCLR Funding bid'!$G$12:$G$362,'201819 SH LCLR Funding bid'!$C$12:$C$362,"agreed with nzta",'201819 SH LCLR Funding bid'!#REF!,$B23,'201819 SH LCLR Funding bid'!#REF!,F$5)+SUMIFS('201819 SH LCLR Funding bid'!$G$12:$G$362,'201819 SH LCLR Funding bid'!$C$12:$C$362,"completed",'201819 SH LCLR Funding bid'!#REF!,$B23,'201819 SH LCLR Funding bid'!#REF!,F$5)),SUMIFS('201819 SH LCLR Funding bid'!$G$12:$G$362,'201819 SH LCLR Funding bid'!$C$12:$C$362,"completed",'201819 SH LCLR Funding bid'!#REF!,$B23,'201819 SH LCLR Funding bid'!#REF!,F$5))</f>
        <v>#REF!</v>
      </c>
      <c r="G23" s="43" t="e">
        <f>IF($D$4="Agreed",(SUMIFS('201819 SH LCLR Funding bid'!$G$12:$G$362,'201819 SH LCLR Funding bid'!$C$12:$C$362,"in construction (agreed)",'201819 SH LCLR Funding bid'!#REF!,$B23,'201819 SH LCLR Funding bid'!#REF!,G$5)+SUMIFS('201819 SH LCLR Funding bid'!$G$12:$G$362,'201819 SH LCLR Funding bid'!$C$12:$C$362,"in planning (agreed)",'201819 SH LCLR Funding bid'!#REF!,$B23,'201819 SH LCLR Funding bid'!#REF!,G$5)+SUMIFS('201819 SH LCLR Funding bid'!$G$12:$G$362,'201819 SH LCLR Funding bid'!$C$12:$C$362,"agreed with nzta",'201819 SH LCLR Funding bid'!#REF!,$B23,'201819 SH LCLR Funding bid'!#REF!,G$5)+SUMIFS('201819 SH LCLR Funding bid'!$G$12:$G$362,'201819 SH LCLR Funding bid'!$C$12:$C$362,"completed",'201819 SH LCLR Funding bid'!#REF!,$B23,'201819 SH LCLR Funding bid'!#REF!,G$5)),SUMIFS('201819 SH LCLR Funding bid'!$G$12:$G$362,'201819 SH LCLR Funding bid'!$C$12:$C$362,"completed",'201819 SH LCLR Funding bid'!#REF!,$B23,'201819 SH LCLR Funding bid'!#REF!,G$5))</f>
        <v>#REF!</v>
      </c>
      <c r="H23" s="43" t="e">
        <f>IF($D$4="Agreed",(SUMIFS('201819 SH LCLR Funding bid'!$G$12:$G$362,'201819 SH LCLR Funding bid'!$C$12:$C$362,"in construction (agreed)",'201819 SH LCLR Funding bid'!#REF!,$B23,'201819 SH LCLR Funding bid'!#REF!,H$5)+SUMIFS('201819 SH LCLR Funding bid'!$G$12:$G$362,'201819 SH LCLR Funding bid'!$C$12:$C$362,"in planning (agreed)",'201819 SH LCLR Funding bid'!#REF!,$B23,'201819 SH LCLR Funding bid'!#REF!,H$5)+SUMIFS('201819 SH LCLR Funding bid'!$G$12:$G$362,'201819 SH LCLR Funding bid'!$C$12:$C$362,"agreed with nzta",'201819 SH LCLR Funding bid'!#REF!,$B23,'201819 SH LCLR Funding bid'!#REF!,H$5)+SUMIFS('201819 SH LCLR Funding bid'!$G$12:$G$362,'201819 SH LCLR Funding bid'!$C$12:$C$362,"completed",'201819 SH LCLR Funding bid'!#REF!,$B23,'201819 SH LCLR Funding bid'!#REF!,H$5)),SUMIFS('201819 SH LCLR Funding bid'!$G$12:$G$362,'201819 SH LCLR Funding bid'!$C$12:$C$362,"completed",'201819 SH LCLR Funding bid'!#REF!,$B23,'201819 SH LCLR Funding bid'!#REF!,H$5))</f>
        <v>#REF!</v>
      </c>
      <c r="I23" s="43" t="e">
        <f>IF($D$4="Agreed",(SUMIFS('201819 SH LCLR Funding bid'!$G$12:$G$362,'201819 SH LCLR Funding bid'!$C$12:$C$362,"in construction (agreed)",'201819 SH LCLR Funding bid'!#REF!,$B23,'201819 SH LCLR Funding bid'!#REF!,I$5)+SUMIFS('201819 SH LCLR Funding bid'!$G$12:$G$362,'201819 SH LCLR Funding bid'!$C$12:$C$362,"in planning (agreed)",'201819 SH LCLR Funding bid'!#REF!,$B23,'201819 SH LCLR Funding bid'!#REF!,I$5)+SUMIFS('201819 SH LCLR Funding bid'!$G$12:$G$362,'201819 SH LCLR Funding bid'!$C$12:$C$362,"agreed with nzta",'201819 SH LCLR Funding bid'!#REF!,$B23,'201819 SH LCLR Funding bid'!#REF!,I$5)+SUMIFS('201819 SH LCLR Funding bid'!$G$12:$G$362,'201819 SH LCLR Funding bid'!$C$12:$C$362,"completed",'201819 SH LCLR Funding bid'!#REF!,$B23,'201819 SH LCLR Funding bid'!#REF!,I$5)),SUMIFS('201819 SH LCLR Funding bid'!$G$12:$G$362,'201819 SH LCLR Funding bid'!$C$12:$C$362,"completed",'201819 SH LCLR Funding bid'!#REF!,$B23,'201819 SH LCLR Funding bid'!#REF!,I$5))</f>
        <v>#REF!</v>
      </c>
      <c r="J23" s="43" t="e">
        <f>IF($D$4="Agreed",(SUMIFS('201819 SH LCLR Funding bid'!$G$12:$G$362,'201819 SH LCLR Funding bid'!$C$12:$C$362,"in construction (agreed)",'201819 SH LCLR Funding bid'!#REF!,$B23,'201819 SH LCLR Funding bid'!#REF!,J$5)+SUMIFS('201819 SH LCLR Funding bid'!$G$12:$G$362,'201819 SH LCLR Funding bid'!$C$12:$C$362,"in planning (agreed)",'201819 SH LCLR Funding bid'!#REF!,$B23,'201819 SH LCLR Funding bid'!#REF!,J$5)+SUMIFS('201819 SH LCLR Funding bid'!$G$12:$G$362,'201819 SH LCLR Funding bid'!$C$12:$C$362,"agreed with nzta",'201819 SH LCLR Funding bid'!#REF!,$B23,'201819 SH LCLR Funding bid'!#REF!,J$5)+SUMIFS('201819 SH LCLR Funding bid'!$G$12:$G$362,'201819 SH LCLR Funding bid'!$C$12:$C$362,"completed",'201819 SH LCLR Funding bid'!#REF!,$B23,'201819 SH LCLR Funding bid'!#REF!,J$5)),SUMIFS('201819 SH LCLR Funding bid'!$G$12:$G$362,'201819 SH LCLR Funding bid'!$C$12:$C$362,"completed",'201819 SH LCLR Funding bid'!#REF!,$B23,'201819 SH LCLR Funding bid'!#REF!,J$5))</f>
        <v>#REF!</v>
      </c>
      <c r="K23" s="43" t="e">
        <f>IF($D$4="Agreed",(SUMIFS('201819 SH LCLR Funding bid'!$G$12:$G$362,'201819 SH LCLR Funding bid'!$C$12:$C$362,"in construction (agreed)",'201819 SH LCLR Funding bid'!#REF!,$B23,'201819 SH LCLR Funding bid'!#REF!,K$5)+SUMIFS('201819 SH LCLR Funding bid'!$G$12:$G$362,'201819 SH LCLR Funding bid'!$C$12:$C$362,"in planning (agreed)",'201819 SH LCLR Funding bid'!#REF!,$B23,'201819 SH LCLR Funding bid'!#REF!,K$5)+SUMIFS('201819 SH LCLR Funding bid'!$G$12:$G$362,'201819 SH LCLR Funding bid'!$C$12:$C$362,"agreed with nzta",'201819 SH LCLR Funding bid'!#REF!,$B23,'201819 SH LCLR Funding bid'!#REF!,K$5)+SUMIFS('201819 SH LCLR Funding bid'!$G$12:$G$362,'201819 SH LCLR Funding bid'!$C$12:$C$362,"completed",'201819 SH LCLR Funding bid'!#REF!,$B23,'201819 SH LCLR Funding bid'!#REF!,K$5)),SUMIFS('201819 SH LCLR Funding bid'!$G$12:$G$362,'201819 SH LCLR Funding bid'!$C$12:$C$362,"completed",'201819 SH LCLR Funding bid'!#REF!,$B23,'201819 SH LCLR Funding bid'!#REF!,K$5))</f>
        <v>#REF!</v>
      </c>
      <c r="L23" s="43" t="e">
        <f>IF($D$4="Agreed",(SUMIFS('201819 SH LCLR Funding bid'!$G$12:$G$362,'201819 SH LCLR Funding bid'!$C$12:$C$362,"in construction (agreed)",'201819 SH LCLR Funding bid'!#REF!,$B23,'201819 SH LCLR Funding bid'!#REF!,L$5)+SUMIFS('201819 SH LCLR Funding bid'!$G$12:$G$362,'201819 SH LCLR Funding bid'!$C$12:$C$362,"in planning (agreed)",'201819 SH LCLR Funding bid'!#REF!,$B23,'201819 SH LCLR Funding bid'!#REF!,L$5)+SUMIFS('201819 SH LCLR Funding bid'!$G$12:$G$362,'201819 SH LCLR Funding bid'!$C$12:$C$362,"agreed with nzta",'201819 SH LCLR Funding bid'!#REF!,$B23,'201819 SH LCLR Funding bid'!#REF!,L$5)+SUMIFS('201819 SH LCLR Funding bid'!$G$12:$G$362,'201819 SH LCLR Funding bid'!$C$12:$C$362,"completed",'201819 SH LCLR Funding bid'!#REF!,$B23,'201819 SH LCLR Funding bid'!#REF!,L$5)),SUMIFS('201819 SH LCLR Funding bid'!$G$12:$G$362,'201819 SH LCLR Funding bid'!$C$12:$C$362,"completed",'201819 SH LCLR Funding bid'!#REF!,$B23,'201819 SH LCLR Funding bid'!#REF!,L$5))</f>
        <v>#REF!</v>
      </c>
      <c r="M23" s="43" t="e">
        <f>IF($D$4="Agreed",(SUMIFS('201819 SH LCLR Funding bid'!$G$12:$G$362,'201819 SH LCLR Funding bid'!$C$12:$C$362,"in construction (agreed)",'201819 SH LCLR Funding bid'!#REF!,$B23,'201819 SH LCLR Funding bid'!#REF!,M$5)+SUMIFS('201819 SH LCLR Funding bid'!$G$12:$G$362,'201819 SH LCLR Funding bid'!$C$12:$C$362,"in planning (agreed)",'201819 SH LCLR Funding bid'!#REF!,$B23,'201819 SH LCLR Funding bid'!#REF!,M$5)+SUMIFS('201819 SH LCLR Funding bid'!$G$12:$G$362,'201819 SH LCLR Funding bid'!$C$12:$C$362,"agreed with nzta",'201819 SH LCLR Funding bid'!#REF!,$B23,'201819 SH LCLR Funding bid'!#REF!,M$5)+SUMIFS('201819 SH LCLR Funding bid'!$G$12:$G$362,'201819 SH LCLR Funding bid'!$C$12:$C$362,"completed",'201819 SH LCLR Funding bid'!#REF!,$B23,'201819 SH LCLR Funding bid'!#REF!,M$5)),SUMIFS('201819 SH LCLR Funding bid'!$G$12:$G$362,'201819 SH LCLR Funding bid'!$C$12:$C$362,"completed",'201819 SH LCLR Funding bid'!#REF!,$B23,'201819 SH LCLR Funding bid'!#REF!,M$5))</f>
        <v>#REF!</v>
      </c>
      <c r="N23" s="43" t="e">
        <f>IF($D$4="Agreed",(SUMIFS('201819 SH LCLR Funding bid'!$G$12:$G$362,'201819 SH LCLR Funding bid'!$C$12:$C$362,"in construction (agreed)",'201819 SH LCLR Funding bid'!#REF!,$B23,'201819 SH LCLR Funding bid'!#REF!,N$5)+SUMIFS('201819 SH LCLR Funding bid'!$G$12:$G$362,'201819 SH LCLR Funding bid'!$C$12:$C$362,"in planning (agreed)",'201819 SH LCLR Funding bid'!#REF!,$B23,'201819 SH LCLR Funding bid'!#REF!,N$5)+SUMIFS('201819 SH LCLR Funding bid'!$G$12:$G$362,'201819 SH LCLR Funding bid'!$C$12:$C$362,"agreed with nzta",'201819 SH LCLR Funding bid'!#REF!,$B23,'201819 SH LCLR Funding bid'!#REF!,N$5)+SUMIFS('201819 SH LCLR Funding bid'!$G$12:$G$362,'201819 SH LCLR Funding bid'!$C$12:$C$362,"completed",'201819 SH LCLR Funding bid'!#REF!,$B23,'201819 SH LCLR Funding bid'!#REF!,N$5)),SUMIFS('201819 SH LCLR Funding bid'!$G$12:$G$362,'201819 SH LCLR Funding bid'!$C$12:$C$362,"completed",'201819 SH LCLR Funding bid'!#REF!,$B23,'201819 SH LCLR Funding bid'!#REF!,N$5))</f>
        <v>#REF!</v>
      </c>
      <c r="O23" s="43" t="e">
        <f>IF($D$4="Agreed",(SUMIFS('201819 SH LCLR Funding bid'!$G$12:$G$362,'201819 SH LCLR Funding bid'!$C$12:$C$362,"in construction (agreed)",'201819 SH LCLR Funding bid'!#REF!,$B23,'201819 SH LCLR Funding bid'!#REF!,O$5)+SUMIFS('201819 SH LCLR Funding bid'!$G$12:$G$362,'201819 SH LCLR Funding bid'!$C$12:$C$362,"in planning (agreed)",'201819 SH LCLR Funding bid'!#REF!,$B23,'201819 SH LCLR Funding bid'!#REF!,O$5)+SUMIFS('201819 SH LCLR Funding bid'!$G$12:$G$362,'201819 SH LCLR Funding bid'!$C$12:$C$362,"agreed with nzta",'201819 SH LCLR Funding bid'!#REF!,$B23,'201819 SH LCLR Funding bid'!#REF!,O$5)+SUMIFS('201819 SH LCLR Funding bid'!$G$12:$G$362,'201819 SH LCLR Funding bid'!$C$12:$C$362,"completed",'201819 SH LCLR Funding bid'!#REF!,$B23,'201819 SH LCLR Funding bid'!#REF!,O$5)),SUMIFS('201819 SH LCLR Funding bid'!$G$12:$G$362,'201819 SH LCLR Funding bid'!$C$12:$C$362,"completed",'201819 SH LCLR Funding bid'!#REF!,$B23,'201819 SH LCLR Funding bid'!#REF!,O$5))</f>
        <v>#REF!</v>
      </c>
      <c r="P23" s="43" t="e">
        <f>IF($D$4="Agreed",(SUMIFS('201819 SH LCLR Funding bid'!$G$12:$G$362,'201819 SH LCLR Funding bid'!$C$12:$C$362,"in construction (agreed)",'201819 SH LCLR Funding bid'!#REF!,$B23,'201819 SH LCLR Funding bid'!#REF!,P$5)+SUMIFS('201819 SH LCLR Funding bid'!$G$12:$G$362,'201819 SH LCLR Funding bid'!$C$12:$C$362,"in planning (agreed)",'201819 SH LCLR Funding bid'!#REF!,$B23,'201819 SH LCLR Funding bid'!#REF!,P$5)+SUMIFS('201819 SH LCLR Funding bid'!$G$12:$G$362,'201819 SH LCLR Funding bid'!$C$12:$C$362,"agreed with nzta",'201819 SH LCLR Funding bid'!#REF!,$B23,'201819 SH LCLR Funding bid'!#REF!,P$5)+SUMIFS('201819 SH LCLR Funding bid'!$G$12:$G$362,'201819 SH LCLR Funding bid'!$C$12:$C$362,"completed",'201819 SH LCLR Funding bid'!#REF!,$B23,'201819 SH LCLR Funding bid'!#REF!,P$5)),SUMIFS('201819 SH LCLR Funding bid'!$G$12:$G$362,'201819 SH LCLR Funding bid'!$C$12:$C$362,"completed",'201819 SH LCLR Funding bid'!#REF!,$B23,'201819 SH LCLR Funding bid'!#REF!,P$5))</f>
        <v>#REF!</v>
      </c>
      <c r="Q23" s="43" t="e">
        <f>IF($D$4="Agreed",(SUMIFS('201819 SH LCLR Funding bid'!$G$12:$G$362,'201819 SH LCLR Funding bid'!$C$12:$C$362,"in construction (agreed)",'201819 SH LCLR Funding bid'!#REF!,$B23,'201819 SH LCLR Funding bid'!#REF!,Q$5)+SUMIFS('201819 SH LCLR Funding bid'!$G$12:$G$362,'201819 SH LCLR Funding bid'!$C$12:$C$362,"in planning (agreed)",'201819 SH LCLR Funding bid'!#REF!,$B23,'201819 SH LCLR Funding bid'!#REF!,Q$5)+SUMIFS('201819 SH LCLR Funding bid'!$G$12:$G$362,'201819 SH LCLR Funding bid'!$C$12:$C$362,"agreed with nzta",'201819 SH LCLR Funding bid'!#REF!,$B23,'201819 SH LCLR Funding bid'!#REF!,Q$5)+SUMIFS('201819 SH LCLR Funding bid'!$G$12:$G$362,'201819 SH LCLR Funding bid'!$C$12:$C$362,"completed",'201819 SH LCLR Funding bid'!#REF!,$B23,'201819 SH LCLR Funding bid'!#REF!,Q$5)),SUMIFS('201819 SH LCLR Funding bid'!$G$12:$G$362,'201819 SH LCLR Funding bid'!$C$12:$C$362,"completed",'201819 SH LCLR Funding bid'!#REF!,$B23,'201819 SH LCLR Funding bid'!#REF!,Q$5))</f>
        <v>#REF!</v>
      </c>
      <c r="R23" s="43" t="e">
        <f>IF($D$4="Agreed",(SUMIFS('201819 SH LCLR Funding bid'!$G$12:$G$362,'201819 SH LCLR Funding bid'!$C$12:$C$362,"in construction (agreed)",'201819 SH LCLR Funding bid'!#REF!,$B23,'201819 SH LCLR Funding bid'!#REF!,R$5)+SUMIFS('201819 SH LCLR Funding bid'!$G$12:$G$362,'201819 SH LCLR Funding bid'!$C$12:$C$362,"in planning (agreed)",'201819 SH LCLR Funding bid'!#REF!,$B23,'201819 SH LCLR Funding bid'!#REF!,R$5)+SUMIFS('201819 SH LCLR Funding bid'!$G$12:$G$362,'201819 SH LCLR Funding bid'!$C$12:$C$362,"agreed with nzta",'201819 SH LCLR Funding bid'!#REF!,$B23,'201819 SH LCLR Funding bid'!#REF!,R$5)+SUMIFS('201819 SH LCLR Funding bid'!$G$12:$G$362,'201819 SH LCLR Funding bid'!$C$12:$C$362,"completed",'201819 SH LCLR Funding bid'!#REF!,$B23,'201819 SH LCLR Funding bid'!#REF!,R$5)),SUMIFS('201819 SH LCLR Funding bid'!$G$12:$G$362,'201819 SH LCLR Funding bid'!$C$12:$C$362,"completed",'201819 SH LCLR Funding bid'!#REF!,$B23,'201819 SH LCLR Funding bid'!#REF!,R$5))</f>
        <v>#REF!</v>
      </c>
      <c r="S23" s="43" t="e">
        <f>IF($D$4="Agreed",(SUMIFS('201819 SH LCLR Funding bid'!$G$12:$G$362,'201819 SH LCLR Funding bid'!$C$12:$C$362,"in construction (agreed)",'201819 SH LCLR Funding bid'!#REF!,$B23,'201819 SH LCLR Funding bid'!#REF!,S$5)+SUMIFS('201819 SH LCLR Funding bid'!$G$12:$G$362,'201819 SH LCLR Funding bid'!$C$12:$C$362,"in planning (agreed)",'201819 SH LCLR Funding bid'!#REF!,$B23,'201819 SH LCLR Funding bid'!#REF!,S$5)+SUMIFS('201819 SH LCLR Funding bid'!$G$12:$G$362,'201819 SH LCLR Funding bid'!$C$12:$C$362,"agreed with nzta",'201819 SH LCLR Funding bid'!#REF!,$B23,'201819 SH LCLR Funding bid'!#REF!,S$5)+SUMIFS('201819 SH LCLR Funding bid'!$G$12:$G$362,'201819 SH LCLR Funding bid'!$C$12:$C$362,"completed",'201819 SH LCLR Funding bid'!#REF!,$B23,'201819 SH LCLR Funding bid'!#REF!,S$5)),SUMIFS('201819 SH LCLR Funding bid'!$G$12:$G$362,'201819 SH LCLR Funding bid'!$C$12:$C$362,"completed",'201819 SH LCLR Funding bid'!#REF!,$B23,'201819 SH LCLR Funding bid'!#REF!,S$5))</f>
        <v>#REF!</v>
      </c>
      <c r="T23" s="43" t="e">
        <f>IF($D$4="Agreed",(SUMIFS('201819 SH LCLR Funding bid'!$G$12:$G$362,'201819 SH LCLR Funding bid'!$C$12:$C$362,"in construction (agreed)",'201819 SH LCLR Funding bid'!#REF!,$B23,'201819 SH LCLR Funding bid'!#REF!,T$5)+SUMIFS('201819 SH LCLR Funding bid'!$G$12:$G$362,'201819 SH LCLR Funding bid'!$C$12:$C$362,"in planning (agreed)",'201819 SH LCLR Funding bid'!#REF!,$B23,'201819 SH LCLR Funding bid'!#REF!,T$5)+SUMIFS('201819 SH LCLR Funding bid'!$G$12:$G$362,'201819 SH LCLR Funding bid'!$C$12:$C$362,"agreed with nzta",'201819 SH LCLR Funding bid'!#REF!,$B23,'201819 SH LCLR Funding bid'!#REF!,T$5)+SUMIFS('201819 SH LCLR Funding bid'!$G$12:$G$362,'201819 SH LCLR Funding bid'!$C$12:$C$362,"completed",'201819 SH LCLR Funding bid'!#REF!,$B23,'201819 SH LCLR Funding bid'!#REF!,T$5)),SUMIFS('201819 SH LCLR Funding bid'!$G$12:$G$362,'201819 SH LCLR Funding bid'!$C$12:$C$362,"completed",'201819 SH LCLR Funding bid'!#REF!,$B23,'201819 SH LCLR Funding bid'!#REF!,T$5))</f>
        <v>#REF!</v>
      </c>
      <c r="U23" s="13" t="e">
        <f t="shared" si="1"/>
        <v>#REF!</v>
      </c>
      <c r="V23" s="22"/>
      <c r="W23" s="22"/>
      <c r="X23" s="22"/>
      <c r="Y23" s="22"/>
      <c r="Z23" s="22"/>
      <c r="AA23" s="22"/>
      <c r="AB23" s="22"/>
      <c r="AC23" s="22"/>
      <c r="AD23" s="22"/>
      <c r="AE23" s="22"/>
      <c r="AF23" s="22"/>
    </row>
    <row r="24" spans="1:32" ht="11.25" customHeight="1" x14ac:dyDescent="0.15">
      <c r="A24" s="20"/>
      <c r="B24" s="37" t="str">
        <f>Options!C20</f>
        <v>Traffic calming</v>
      </c>
      <c r="C24" s="43" t="e">
        <f>IF($D$4="Agreed",(SUMIFS('201819 SH LCLR Funding bid'!$G$12:$G$362,'201819 SH LCLR Funding bid'!$C$12:$C$362,"in construction (agreed)",'201819 SH LCLR Funding bid'!#REF!,$B24,'201819 SH LCLR Funding bid'!#REF!,C$5)+SUMIFS('201819 SH LCLR Funding bid'!$G$12:$G$362,'201819 SH LCLR Funding bid'!$C$12:$C$362,"in planning (agreed)",'201819 SH LCLR Funding bid'!#REF!,$B24,'201819 SH LCLR Funding bid'!#REF!,C$5)+SUMIFS('201819 SH LCLR Funding bid'!$G$12:$G$362,'201819 SH LCLR Funding bid'!$C$12:$C$362,"agreed with nzta",'201819 SH LCLR Funding bid'!#REF!,$B24,'201819 SH LCLR Funding bid'!#REF!,C$5)+SUMIFS('201819 SH LCLR Funding bid'!$G$12:$G$362,'201819 SH LCLR Funding bid'!$C$12:$C$362,"completed",'201819 SH LCLR Funding bid'!#REF!,$B24,'201819 SH LCLR Funding bid'!#REF!,C$5)),SUMIFS('201819 SH LCLR Funding bid'!$G$12:$G$362,'201819 SH LCLR Funding bid'!$C$12:$C$362,"completed",'201819 SH LCLR Funding bid'!#REF!,$B24,'201819 SH LCLR Funding bid'!#REF!,C$5))</f>
        <v>#REF!</v>
      </c>
      <c r="D24" s="43" t="e">
        <f>IF($D$4="Agreed",(SUMIFS('201819 SH LCLR Funding bid'!$G$12:$G$362,'201819 SH LCLR Funding bid'!$C$12:$C$362,"in construction (agreed)",'201819 SH LCLR Funding bid'!#REF!,$B24,'201819 SH LCLR Funding bid'!#REF!,D$5)+SUMIFS('201819 SH LCLR Funding bid'!$G$12:$G$362,'201819 SH LCLR Funding bid'!$C$12:$C$362,"in planning (agreed)",'201819 SH LCLR Funding bid'!#REF!,$B24,'201819 SH LCLR Funding bid'!#REF!,D$5)+SUMIFS('201819 SH LCLR Funding bid'!$G$12:$G$362,'201819 SH LCLR Funding bid'!$C$12:$C$362,"agreed with nzta",'201819 SH LCLR Funding bid'!#REF!,$B24,'201819 SH LCLR Funding bid'!#REF!,D$5)+SUMIFS('201819 SH LCLR Funding bid'!$G$12:$G$362,'201819 SH LCLR Funding bid'!$C$12:$C$362,"completed",'201819 SH LCLR Funding bid'!#REF!,$B24,'201819 SH LCLR Funding bid'!#REF!,D$5)),SUMIFS('201819 SH LCLR Funding bid'!$G$12:$G$362,'201819 SH LCLR Funding bid'!$C$12:$C$362,"completed",'201819 SH LCLR Funding bid'!#REF!,$B24,'201819 SH LCLR Funding bid'!#REF!,D$5))</f>
        <v>#REF!</v>
      </c>
      <c r="E24" s="43" t="e">
        <f>IF($D$4="Agreed",(SUMIFS('201819 SH LCLR Funding bid'!$G$12:$G$362,'201819 SH LCLR Funding bid'!$C$12:$C$362,"in construction (agreed)",'201819 SH LCLR Funding bid'!#REF!,$B24,'201819 SH LCLR Funding bid'!#REF!,E$5)+SUMIFS('201819 SH LCLR Funding bid'!$G$12:$G$362,'201819 SH LCLR Funding bid'!$C$12:$C$362,"in planning (agreed)",'201819 SH LCLR Funding bid'!#REF!,$B24,'201819 SH LCLR Funding bid'!#REF!,E$5)+SUMIFS('201819 SH LCLR Funding bid'!$G$12:$G$362,'201819 SH LCLR Funding bid'!$C$12:$C$362,"agreed with nzta",'201819 SH LCLR Funding bid'!#REF!,$B24,'201819 SH LCLR Funding bid'!#REF!,E$5)+SUMIFS('201819 SH LCLR Funding bid'!$G$12:$G$362,'201819 SH LCLR Funding bid'!$C$12:$C$362,"completed",'201819 SH LCLR Funding bid'!#REF!,$B24,'201819 SH LCLR Funding bid'!#REF!,E$5)),SUMIFS('201819 SH LCLR Funding bid'!$G$12:$G$362,'201819 SH LCLR Funding bid'!$C$12:$C$362,"completed",'201819 SH LCLR Funding bid'!#REF!,$B24,'201819 SH LCLR Funding bid'!#REF!,E$5))</f>
        <v>#REF!</v>
      </c>
      <c r="F24" s="43" t="e">
        <f>IF($D$4="Agreed",(SUMIFS('201819 SH LCLR Funding bid'!$G$12:$G$362,'201819 SH LCLR Funding bid'!$C$12:$C$362,"in construction (agreed)",'201819 SH LCLR Funding bid'!#REF!,$B24,'201819 SH LCLR Funding bid'!#REF!,F$5)+SUMIFS('201819 SH LCLR Funding bid'!$G$12:$G$362,'201819 SH LCLR Funding bid'!$C$12:$C$362,"in planning (agreed)",'201819 SH LCLR Funding bid'!#REF!,$B24,'201819 SH LCLR Funding bid'!#REF!,F$5)+SUMIFS('201819 SH LCLR Funding bid'!$G$12:$G$362,'201819 SH LCLR Funding bid'!$C$12:$C$362,"agreed with nzta",'201819 SH LCLR Funding bid'!#REF!,$B24,'201819 SH LCLR Funding bid'!#REF!,F$5)+SUMIFS('201819 SH LCLR Funding bid'!$G$12:$G$362,'201819 SH LCLR Funding bid'!$C$12:$C$362,"completed",'201819 SH LCLR Funding bid'!#REF!,$B24,'201819 SH LCLR Funding bid'!#REF!,F$5)),SUMIFS('201819 SH LCLR Funding bid'!$G$12:$G$362,'201819 SH LCLR Funding bid'!$C$12:$C$362,"completed",'201819 SH LCLR Funding bid'!#REF!,$B24,'201819 SH LCLR Funding bid'!#REF!,F$5))</f>
        <v>#REF!</v>
      </c>
      <c r="G24" s="43" t="e">
        <f>IF($D$4="Agreed",(SUMIFS('201819 SH LCLR Funding bid'!$G$12:$G$362,'201819 SH LCLR Funding bid'!$C$12:$C$362,"in construction (agreed)",'201819 SH LCLR Funding bid'!#REF!,$B24,'201819 SH LCLR Funding bid'!#REF!,G$5)+SUMIFS('201819 SH LCLR Funding bid'!$G$12:$G$362,'201819 SH LCLR Funding bid'!$C$12:$C$362,"in planning (agreed)",'201819 SH LCLR Funding bid'!#REF!,$B24,'201819 SH LCLR Funding bid'!#REF!,G$5)+SUMIFS('201819 SH LCLR Funding bid'!$G$12:$G$362,'201819 SH LCLR Funding bid'!$C$12:$C$362,"agreed with nzta",'201819 SH LCLR Funding bid'!#REF!,$B24,'201819 SH LCLR Funding bid'!#REF!,G$5)+SUMIFS('201819 SH LCLR Funding bid'!$G$12:$G$362,'201819 SH LCLR Funding bid'!$C$12:$C$362,"completed",'201819 SH LCLR Funding bid'!#REF!,$B24,'201819 SH LCLR Funding bid'!#REF!,G$5)),SUMIFS('201819 SH LCLR Funding bid'!$G$12:$G$362,'201819 SH LCLR Funding bid'!$C$12:$C$362,"completed",'201819 SH LCLR Funding bid'!#REF!,$B24,'201819 SH LCLR Funding bid'!#REF!,G$5))</f>
        <v>#REF!</v>
      </c>
      <c r="H24" s="43" t="e">
        <f>IF($D$4="Agreed",(SUMIFS('201819 SH LCLR Funding bid'!$G$12:$G$362,'201819 SH LCLR Funding bid'!$C$12:$C$362,"in construction (agreed)",'201819 SH LCLR Funding bid'!#REF!,$B24,'201819 SH LCLR Funding bid'!#REF!,H$5)+SUMIFS('201819 SH LCLR Funding bid'!$G$12:$G$362,'201819 SH LCLR Funding bid'!$C$12:$C$362,"in planning (agreed)",'201819 SH LCLR Funding bid'!#REF!,$B24,'201819 SH LCLR Funding bid'!#REF!,H$5)+SUMIFS('201819 SH LCLR Funding bid'!$G$12:$G$362,'201819 SH LCLR Funding bid'!$C$12:$C$362,"agreed with nzta",'201819 SH LCLR Funding bid'!#REF!,$B24,'201819 SH LCLR Funding bid'!#REF!,H$5)+SUMIFS('201819 SH LCLR Funding bid'!$G$12:$G$362,'201819 SH LCLR Funding bid'!$C$12:$C$362,"completed",'201819 SH LCLR Funding bid'!#REF!,$B24,'201819 SH LCLR Funding bid'!#REF!,H$5)),SUMIFS('201819 SH LCLR Funding bid'!$G$12:$G$362,'201819 SH LCLR Funding bid'!$C$12:$C$362,"completed",'201819 SH LCLR Funding bid'!#REF!,$B24,'201819 SH LCLR Funding bid'!#REF!,H$5))</f>
        <v>#REF!</v>
      </c>
      <c r="I24" s="43" t="e">
        <f>IF($D$4="Agreed",(SUMIFS('201819 SH LCLR Funding bid'!$G$12:$G$362,'201819 SH LCLR Funding bid'!$C$12:$C$362,"in construction (agreed)",'201819 SH LCLR Funding bid'!#REF!,$B24,'201819 SH LCLR Funding bid'!#REF!,I$5)+SUMIFS('201819 SH LCLR Funding bid'!$G$12:$G$362,'201819 SH LCLR Funding bid'!$C$12:$C$362,"in planning (agreed)",'201819 SH LCLR Funding bid'!#REF!,$B24,'201819 SH LCLR Funding bid'!#REF!,I$5)+SUMIFS('201819 SH LCLR Funding bid'!$G$12:$G$362,'201819 SH LCLR Funding bid'!$C$12:$C$362,"agreed with nzta",'201819 SH LCLR Funding bid'!#REF!,$B24,'201819 SH LCLR Funding bid'!#REF!,I$5)+SUMIFS('201819 SH LCLR Funding bid'!$G$12:$G$362,'201819 SH LCLR Funding bid'!$C$12:$C$362,"completed",'201819 SH LCLR Funding bid'!#REF!,$B24,'201819 SH LCLR Funding bid'!#REF!,I$5)),SUMIFS('201819 SH LCLR Funding bid'!$G$12:$G$362,'201819 SH LCLR Funding bid'!$C$12:$C$362,"completed",'201819 SH LCLR Funding bid'!#REF!,$B24,'201819 SH LCLR Funding bid'!#REF!,I$5))</f>
        <v>#REF!</v>
      </c>
      <c r="J24" s="43" t="e">
        <f>IF($D$4="Agreed",(SUMIFS('201819 SH LCLR Funding bid'!$G$12:$G$362,'201819 SH LCLR Funding bid'!$C$12:$C$362,"in construction (agreed)",'201819 SH LCLR Funding bid'!#REF!,$B24,'201819 SH LCLR Funding bid'!#REF!,J$5)+SUMIFS('201819 SH LCLR Funding bid'!$G$12:$G$362,'201819 SH LCLR Funding bid'!$C$12:$C$362,"in planning (agreed)",'201819 SH LCLR Funding bid'!#REF!,$B24,'201819 SH LCLR Funding bid'!#REF!,J$5)+SUMIFS('201819 SH LCLR Funding bid'!$G$12:$G$362,'201819 SH LCLR Funding bid'!$C$12:$C$362,"agreed with nzta",'201819 SH LCLR Funding bid'!#REF!,$B24,'201819 SH LCLR Funding bid'!#REF!,J$5)+SUMIFS('201819 SH LCLR Funding bid'!$G$12:$G$362,'201819 SH LCLR Funding bid'!$C$12:$C$362,"completed",'201819 SH LCLR Funding bid'!#REF!,$B24,'201819 SH LCLR Funding bid'!#REF!,J$5)),SUMIFS('201819 SH LCLR Funding bid'!$G$12:$G$362,'201819 SH LCLR Funding bid'!$C$12:$C$362,"completed",'201819 SH LCLR Funding bid'!#REF!,$B24,'201819 SH LCLR Funding bid'!#REF!,J$5))</f>
        <v>#REF!</v>
      </c>
      <c r="K24" s="43" t="e">
        <f>IF($D$4="Agreed",(SUMIFS('201819 SH LCLR Funding bid'!$G$12:$G$362,'201819 SH LCLR Funding bid'!$C$12:$C$362,"in construction (agreed)",'201819 SH LCLR Funding bid'!#REF!,$B24,'201819 SH LCLR Funding bid'!#REF!,K$5)+SUMIFS('201819 SH LCLR Funding bid'!$G$12:$G$362,'201819 SH LCLR Funding bid'!$C$12:$C$362,"in planning (agreed)",'201819 SH LCLR Funding bid'!#REF!,$B24,'201819 SH LCLR Funding bid'!#REF!,K$5)+SUMIFS('201819 SH LCLR Funding bid'!$G$12:$G$362,'201819 SH LCLR Funding bid'!$C$12:$C$362,"agreed with nzta",'201819 SH LCLR Funding bid'!#REF!,$B24,'201819 SH LCLR Funding bid'!#REF!,K$5)+SUMIFS('201819 SH LCLR Funding bid'!$G$12:$G$362,'201819 SH LCLR Funding bid'!$C$12:$C$362,"completed",'201819 SH LCLR Funding bid'!#REF!,$B24,'201819 SH LCLR Funding bid'!#REF!,K$5)),SUMIFS('201819 SH LCLR Funding bid'!$G$12:$G$362,'201819 SH LCLR Funding bid'!$C$12:$C$362,"completed",'201819 SH LCLR Funding bid'!#REF!,$B24,'201819 SH LCLR Funding bid'!#REF!,K$5))</f>
        <v>#REF!</v>
      </c>
      <c r="L24" s="43" t="e">
        <f>IF($D$4="Agreed",(SUMIFS('201819 SH LCLR Funding bid'!$G$12:$G$362,'201819 SH LCLR Funding bid'!$C$12:$C$362,"in construction (agreed)",'201819 SH LCLR Funding bid'!#REF!,$B24,'201819 SH LCLR Funding bid'!#REF!,L$5)+SUMIFS('201819 SH LCLR Funding bid'!$G$12:$G$362,'201819 SH LCLR Funding bid'!$C$12:$C$362,"in planning (agreed)",'201819 SH LCLR Funding bid'!#REF!,$B24,'201819 SH LCLR Funding bid'!#REF!,L$5)+SUMIFS('201819 SH LCLR Funding bid'!$G$12:$G$362,'201819 SH LCLR Funding bid'!$C$12:$C$362,"agreed with nzta",'201819 SH LCLR Funding bid'!#REF!,$B24,'201819 SH LCLR Funding bid'!#REF!,L$5)+SUMIFS('201819 SH LCLR Funding bid'!$G$12:$G$362,'201819 SH LCLR Funding bid'!$C$12:$C$362,"completed",'201819 SH LCLR Funding bid'!#REF!,$B24,'201819 SH LCLR Funding bid'!#REF!,L$5)),SUMIFS('201819 SH LCLR Funding bid'!$G$12:$G$362,'201819 SH LCLR Funding bid'!$C$12:$C$362,"completed",'201819 SH LCLR Funding bid'!#REF!,$B24,'201819 SH LCLR Funding bid'!#REF!,L$5))</f>
        <v>#REF!</v>
      </c>
      <c r="M24" s="43" t="e">
        <f>IF($D$4="Agreed",(SUMIFS('201819 SH LCLR Funding bid'!$G$12:$G$362,'201819 SH LCLR Funding bid'!$C$12:$C$362,"in construction (agreed)",'201819 SH LCLR Funding bid'!#REF!,$B24,'201819 SH LCLR Funding bid'!#REF!,M$5)+SUMIFS('201819 SH LCLR Funding bid'!$G$12:$G$362,'201819 SH LCLR Funding bid'!$C$12:$C$362,"in planning (agreed)",'201819 SH LCLR Funding bid'!#REF!,$B24,'201819 SH LCLR Funding bid'!#REF!,M$5)+SUMIFS('201819 SH LCLR Funding bid'!$G$12:$G$362,'201819 SH LCLR Funding bid'!$C$12:$C$362,"agreed with nzta",'201819 SH LCLR Funding bid'!#REF!,$B24,'201819 SH LCLR Funding bid'!#REF!,M$5)+SUMIFS('201819 SH LCLR Funding bid'!$G$12:$G$362,'201819 SH LCLR Funding bid'!$C$12:$C$362,"completed",'201819 SH LCLR Funding bid'!#REF!,$B24,'201819 SH LCLR Funding bid'!#REF!,M$5)),SUMIFS('201819 SH LCLR Funding bid'!$G$12:$G$362,'201819 SH LCLR Funding bid'!$C$12:$C$362,"completed",'201819 SH LCLR Funding bid'!#REF!,$B24,'201819 SH LCLR Funding bid'!#REF!,M$5))</f>
        <v>#REF!</v>
      </c>
      <c r="N24" s="43" t="e">
        <f>IF($D$4="Agreed",(SUMIFS('201819 SH LCLR Funding bid'!$G$12:$G$362,'201819 SH LCLR Funding bid'!$C$12:$C$362,"in construction (agreed)",'201819 SH LCLR Funding bid'!#REF!,$B24,'201819 SH LCLR Funding bid'!#REF!,N$5)+SUMIFS('201819 SH LCLR Funding bid'!$G$12:$G$362,'201819 SH LCLR Funding bid'!$C$12:$C$362,"in planning (agreed)",'201819 SH LCLR Funding bid'!#REF!,$B24,'201819 SH LCLR Funding bid'!#REF!,N$5)+SUMIFS('201819 SH LCLR Funding bid'!$G$12:$G$362,'201819 SH LCLR Funding bid'!$C$12:$C$362,"agreed with nzta",'201819 SH LCLR Funding bid'!#REF!,$B24,'201819 SH LCLR Funding bid'!#REF!,N$5)+SUMIFS('201819 SH LCLR Funding bid'!$G$12:$G$362,'201819 SH LCLR Funding bid'!$C$12:$C$362,"completed",'201819 SH LCLR Funding bid'!#REF!,$B24,'201819 SH LCLR Funding bid'!#REF!,N$5)),SUMIFS('201819 SH LCLR Funding bid'!$G$12:$G$362,'201819 SH LCLR Funding bid'!$C$12:$C$362,"completed",'201819 SH LCLR Funding bid'!#REF!,$B24,'201819 SH LCLR Funding bid'!#REF!,N$5))</f>
        <v>#REF!</v>
      </c>
      <c r="O24" s="43" t="e">
        <f>IF($D$4="Agreed",(SUMIFS('201819 SH LCLR Funding bid'!$G$12:$G$362,'201819 SH LCLR Funding bid'!$C$12:$C$362,"in construction (agreed)",'201819 SH LCLR Funding bid'!#REF!,$B24,'201819 SH LCLR Funding bid'!#REF!,O$5)+SUMIFS('201819 SH LCLR Funding bid'!$G$12:$G$362,'201819 SH LCLR Funding bid'!$C$12:$C$362,"in planning (agreed)",'201819 SH LCLR Funding bid'!#REF!,$B24,'201819 SH LCLR Funding bid'!#REF!,O$5)+SUMIFS('201819 SH LCLR Funding bid'!$G$12:$G$362,'201819 SH LCLR Funding bid'!$C$12:$C$362,"agreed with nzta",'201819 SH LCLR Funding bid'!#REF!,$B24,'201819 SH LCLR Funding bid'!#REF!,O$5)+SUMIFS('201819 SH LCLR Funding bid'!$G$12:$G$362,'201819 SH LCLR Funding bid'!$C$12:$C$362,"completed",'201819 SH LCLR Funding bid'!#REF!,$B24,'201819 SH LCLR Funding bid'!#REF!,O$5)),SUMIFS('201819 SH LCLR Funding bid'!$G$12:$G$362,'201819 SH LCLR Funding bid'!$C$12:$C$362,"completed",'201819 SH LCLR Funding bid'!#REF!,$B24,'201819 SH LCLR Funding bid'!#REF!,O$5))</f>
        <v>#REF!</v>
      </c>
      <c r="P24" s="43" t="e">
        <f>IF($D$4="Agreed",(SUMIFS('201819 SH LCLR Funding bid'!$G$12:$G$362,'201819 SH LCLR Funding bid'!$C$12:$C$362,"in construction (agreed)",'201819 SH LCLR Funding bid'!#REF!,$B24,'201819 SH LCLR Funding bid'!#REF!,P$5)+SUMIFS('201819 SH LCLR Funding bid'!$G$12:$G$362,'201819 SH LCLR Funding bid'!$C$12:$C$362,"in planning (agreed)",'201819 SH LCLR Funding bid'!#REF!,$B24,'201819 SH LCLR Funding bid'!#REF!,P$5)+SUMIFS('201819 SH LCLR Funding bid'!$G$12:$G$362,'201819 SH LCLR Funding bid'!$C$12:$C$362,"agreed with nzta",'201819 SH LCLR Funding bid'!#REF!,$B24,'201819 SH LCLR Funding bid'!#REF!,P$5)+SUMIFS('201819 SH LCLR Funding bid'!$G$12:$G$362,'201819 SH LCLR Funding bid'!$C$12:$C$362,"completed",'201819 SH LCLR Funding bid'!#REF!,$B24,'201819 SH LCLR Funding bid'!#REF!,P$5)),SUMIFS('201819 SH LCLR Funding bid'!$G$12:$G$362,'201819 SH LCLR Funding bid'!$C$12:$C$362,"completed",'201819 SH LCLR Funding bid'!#REF!,$B24,'201819 SH LCLR Funding bid'!#REF!,P$5))</f>
        <v>#REF!</v>
      </c>
      <c r="Q24" s="43" t="e">
        <f>IF($D$4="Agreed",(SUMIFS('201819 SH LCLR Funding bid'!$G$12:$G$362,'201819 SH LCLR Funding bid'!$C$12:$C$362,"in construction (agreed)",'201819 SH LCLR Funding bid'!#REF!,$B24,'201819 SH LCLR Funding bid'!#REF!,Q$5)+SUMIFS('201819 SH LCLR Funding bid'!$G$12:$G$362,'201819 SH LCLR Funding bid'!$C$12:$C$362,"in planning (agreed)",'201819 SH LCLR Funding bid'!#REF!,$B24,'201819 SH LCLR Funding bid'!#REF!,Q$5)+SUMIFS('201819 SH LCLR Funding bid'!$G$12:$G$362,'201819 SH LCLR Funding bid'!$C$12:$C$362,"agreed with nzta",'201819 SH LCLR Funding bid'!#REF!,$B24,'201819 SH LCLR Funding bid'!#REF!,Q$5)+SUMIFS('201819 SH LCLR Funding bid'!$G$12:$G$362,'201819 SH LCLR Funding bid'!$C$12:$C$362,"completed",'201819 SH LCLR Funding bid'!#REF!,$B24,'201819 SH LCLR Funding bid'!#REF!,Q$5)),SUMIFS('201819 SH LCLR Funding bid'!$G$12:$G$362,'201819 SH LCLR Funding bid'!$C$12:$C$362,"completed",'201819 SH LCLR Funding bid'!#REF!,$B24,'201819 SH LCLR Funding bid'!#REF!,Q$5))</f>
        <v>#REF!</v>
      </c>
      <c r="R24" s="43" t="e">
        <f>IF($D$4="Agreed",(SUMIFS('201819 SH LCLR Funding bid'!$G$12:$G$362,'201819 SH LCLR Funding bid'!$C$12:$C$362,"in construction (agreed)",'201819 SH LCLR Funding bid'!#REF!,$B24,'201819 SH LCLR Funding bid'!#REF!,R$5)+SUMIFS('201819 SH LCLR Funding bid'!$G$12:$G$362,'201819 SH LCLR Funding bid'!$C$12:$C$362,"in planning (agreed)",'201819 SH LCLR Funding bid'!#REF!,$B24,'201819 SH LCLR Funding bid'!#REF!,R$5)+SUMIFS('201819 SH LCLR Funding bid'!$G$12:$G$362,'201819 SH LCLR Funding bid'!$C$12:$C$362,"agreed with nzta",'201819 SH LCLR Funding bid'!#REF!,$B24,'201819 SH LCLR Funding bid'!#REF!,R$5)+SUMIFS('201819 SH LCLR Funding bid'!$G$12:$G$362,'201819 SH LCLR Funding bid'!$C$12:$C$362,"completed",'201819 SH LCLR Funding bid'!#REF!,$B24,'201819 SH LCLR Funding bid'!#REF!,R$5)),SUMIFS('201819 SH LCLR Funding bid'!$G$12:$G$362,'201819 SH LCLR Funding bid'!$C$12:$C$362,"completed",'201819 SH LCLR Funding bid'!#REF!,$B24,'201819 SH LCLR Funding bid'!#REF!,R$5))</f>
        <v>#REF!</v>
      </c>
      <c r="S24" s="43" t="e">
        <f>IF($D$4="Agreed",(SUMIFS('201819 SH LCLR Funding bid'!$G$12:$G$362,'201819 SH LCLR Funding bid'!$C$12:$C$362,"in construction (agreed)",'201819 SH LCLR Funding bid'!#REF!,$B24,'201819 SH LCLR Funding bid'!#REF!,S$5)+SUMIFS('201819 SH LCLR Funding bid'!$G$12:$G$362,'201819 SH LCLR Funding bid'!$C$12:$C$362,"in planning (agreed)",'201819 SH LCLR Funding bid'!#REF!,$B24,'201819 SH LCLR Funding bid'!#REF!,S$5)+SUMIFS('201819 SH LCLR Funding bid'!$G$12:$G$362,'201819 SH LCLR Funding bid'!$C$12:$C$362,"agreed with nzta",'201819 SH LCLR Funding bid'!#REF!,$B24,'201819 SH LCLR Funding bid'!#REF!,S$5)+SUMIFS('201819 SH LCLR Funding bid'!$G$12:$G$362,'201819 SH LCLR Funding bid'!$C$12:$C$362,"completed",'201819 SH LCLR Funding bid'!#REF!,$B24,'201819 SH LCLR Funding bid'!#REF!,S$5)),SUMIFS('201819 SH LCLR Funding bid'!$G$12:$G$362,'201819 SH LCLR Funding bid'!$C$12:$C$362,"completed",'201819 SH LCLR Funding bid'!#REF!,$B24,'201819 SH LCLR Funding bid'!#REF!,S$5))</f>
        <v>#REF!</v>
      </c>
      <c r="T24" s="43" t="e">
        <f>IF($D$4="Agreed",(SUMIFS('201819 SH LCLR Funding bid'!$G$12:$G$362,'201819 SH LCLR Funding bid'!$C$12:$C$362,"in construction (agreed)",'201819 SH LCLR Funding bid'!#REF!,$B24,'201819 SH LCLR Funding bid'!#REF!,T$5)+SUMIFS('201819 SH LCLR Funding bid'!$G$12:$G$362,'201819 SH LCLR Funding bid'!$C$12:$C$362,"in planning (agreed)",'201819 SH LCLR Funding bid'!#REF!,$B24,'201819 SH LCLR Funding bid'!#REF!,T$5)+SUMIFS('201819 SH LCLR Funding bid'!$G$12:$G$362,'201819 SH LCLR Funding bid'!$C$12:$C$362,"agreed with nzta",'201819 SH LCLR Funding bid'!#REF!,$B24,'201819 SH LCLR Funding bid'!#REF!,T$5)+SUMIFS('201819 SH LCLR Funding bid'!$G$12:$G$362,'201819 SH LCLR Funding bid'!$C$12:$C$362,"completed",'201819 SH LCLR Funding bid'!#REF!,$B24,'201819 SH LCLR Funding bid'!#REF!,T$5)),SUMIFS('201819 SH LCLR Funding bid'!$G$12:$G$362,'201819 SH LCLR Funding bid'!$C$12:$C$362,"completed",'201819 SH LCLR Funding bid'!#REF!,$B24,'201819 SH LCLR Funding bid'!#REF!,T$5))</f>
        <v>#REF!</v>
      </c>
      <c r="U24" s="13" t="e">
        <f t="shared" si="1"/>
        <v>#REF!</v>
      </c>
      <c r="V24" s="22"/>
      <c r="W24" s="22"/>
      <c r="X24" s="22"/>
      <c r="Y24" s="22"/>
      <c r="Z24" s="22"/>
      <c r="AA24" s="22"/>
      <c r="AB24" s="22"/>
      <c r="AC24" s="22"/>
      <c r="AD24" s="22"/>
      <c r="AE24" s="22"/>
      <c r="AF24" s="22"/>
    </row>
    <row r="25" spans="1:32" ht="11.25" customHeight="1" x14ac:dyDescent="0.15">
      <c r="A25" s="20"/>
      <c r="B25" s="37" t="str">
        <f>Options!C21</f>
        <v>Traffic management systems</v>
      </c>
      <c r="C25" s="43" t="e">
        <f>IF($D$4="Agreed",(SUMIFS('201819 SH LCLR Funding bid'!$G$12:$G$362,'201819 SH LCLR Funding bid'!$C$12:$C$362,"in construction (agreed)",'201819 SH LCLR Funding bid'!#REF!,$B25,'201819 SH LCLR Funding bid'!#REF!,C$5)+SUMIFS('201819 SH LCLR Funding bid'!$G$12:$G$362,'201819 SH LCLR Funding bid'!$C$12:$C$362,"in planning (agreed)",'201819 SH LCLR Funding bid'!#REF!,$B25,'201819 SH LCLR Funding bid'!#REF!,C$5)+SUMIFS('201819 SH LCLR Funding bid'!$G$12:$G$362,'201819 SH LCLR Funding bid'!$C$12:$C$362,"agreed with nzta",'201819 SH LCLR Funding bid'!#REF!,$B25,'201819 SH LCLR Funding bid'!#REF!,C$5)+SUMIFS('201819 SH LCLR Funding bid'!$G$12:$G$362,'201819 SH LCLR Funding bid'!$C$12:$C$362,"completed",'201819 SH LCLR Funding bid'!#REF!,$B25,'201819 SH LCLR Funding bid'!#REF!,C$5)),SUMIFS('201819 SH LCLR Funding bid'!$G$12:$G$362,'201819 SH LCLR Funding bid'!$C$12:$C$362,"completed",'201819 SH LCLR Funding bid'!#REF!,$B25,'201819 SH LCLR Funding bid'!#REF!,C$5))</f>
        <v>#REF!</v>
      </c>
      <c r="D25" s="43" t="e">
        <f>IF($D$4="Agreed",(SUMIFS('201819 SH LCLR Funding bid'!$G$12:$G$362,'201819 SH LCLR Funding bid'!$C$12:$C$362,"in construction (agreed)",'201819 SH LCLR Funding bid'!#REF!,$B25,'201819 SH LCLR Funding bid'!#REF!,D$5)+SUMIFS('201819 SH LCLR Funding bid'!$G$12:$G$362,'201819 SH LCLR Funding bid'!$C$12:$C$362,"in planning (agreed)",'201819 SH LCLR Funding bid'!#REF!,$B25,'201819 SH LCLR Funding bid'!#REF!,D$5)+SUMIFS('201819 SH LCLR Funding bid'!$G$12:$G$362,'201819 SH LCLR Funding bid'!$C$12:$C$362,"agreed with nzta",'201819 SH LCLR Funding bid'!#REF!,$B25,'201819 SH LCLR Funding bid'!#REF!,D$5)+SUMIFS('201819 SH LCLR Funding bid'!$G$12:$G$362,'201819 SH LCLR Funding bid'!$C$12:$C$362,"completed",'201819 SH LCLR Funding bid'!#REF!,$B25,'201819 SH LCLR Funding bid'!#REF!,D$5)),SUMIFS('201819 SH LCLR Funding bid'!$G$12:$G$362,'201819 SH LCLR Funding bid'!$C$12:$C$362,"completed",'201819 SH LCLR Funding bid'!#REF!,$B25,'201819 SH LCLR Funding bid'!#REF!,D$5))</f>
        <v>#REF!</v>
      </c>
      <c r="E25" s="43" t="e">
        <f>IF($D$4="Agreed",(SUMIFS('201819 SH LCLR Funding bid'!$G$12:$G$362,'201819 SH LCLR Funding bid'!$C$12:$C$362,"in construction (agreed)",'201819 SH LCLR Funding bid'!#REF!,$B25,'201819 SH LCLR Funding bid'!#REF!,E$5)+SUMIFS('201819 SH LCLR Funding bid'!$G$12:$G$362,'201819 SH LCLR Funding bid'!$C$12:$C$362,"in planning (agreed)",'201819 SH LCLR Funding bid'!#REF!,$B25,'201819 SH LCLR Funding bid'!#REF!,E$5)+SUMIFS('201819 SH LCLR Funding bid'!$G$12:$G$362,'201819 SH LCLR Funding bid'!$C$12:$C$362,"agreed with nzta",'201819 SH LCLR Funding bid'!#REF!,$B25,'201819 SH LCLR Funding bid'!#REF!,E$5)+SUMIFS('201819 SH LCLR Funding bid'!$G$12:$G$362,'201819 SH LCLR Funding bid'!$C$12:$C$362,"completed",'201819 SH LCLR Funding bid'!#REF!,$B25,'201819 SH LCLR Funding bid'!#REF!,E$5)),SUMIFS('201819 SH LCLR Funding bid'!$G$12:$G$362,'201819 SH LCLR Funding bid'!$C$12:$C$362,"completed",'201819 SH LCLR Funding bid'!#REF!,$B25,'201819 SH LCLR Funding bid'!#REF!,E$5))</f>
        <v>#REF!</v>
      </c>
      <c r="F25" s="43" t="e">
        <f>IF($D$4="Agreed",(SUMIFS('201819 SH LCLR Funding bid'!$G$12:$G$362,'201819 SH LCLR Funding bid'!$C$12:$C$362,"in construction (agreed)",'201819 SH LCLR Funding bid'!#REF!,$B25,'201819 SH LCLR Funding bid'!#REF!,F$5)+SUMIFS('201819 SH LCLR Funding bid'!$G$12:$G$362,'201819 SH LCLR Funding bid'!$C$12:$C$362,"in planning (agreed)",'201819 SH LCLR Funding bid'!#REF!,$B25,'201819 SH LCLR Funding bid'!#REF!,F$5)+SUMIFS('201819 SH LCLR Funding bid'!$G$12:$G$362,'201819 SH LCLR Funding bid'!$C$12:$C$362,"agreed with nzta",'201819 SH LCLR Funding bid'!#REF!,$B25,'201819 SH LCLR Funding bid'!#REF!,F$5)+SUMIFS('201819 SH LCLR Funding bid'!$G$12:$G$362,'201819 SH LCLR Funding bid'!$C$12:$C$362,"completed",'201819 SH LCLR Funding bid'!#REF!,$B25,'201819 SH LCLR Funding bid'!#REF!,F$5)),SUMIFS('201819 SH LCLR Funding bid'!$G$12:$G$362,'201819 SH LCLR Funding bid'!$C$12:$C$362,"completed",'201819 SH LCLR Funding bid'!#REF!,$B25,'201819 SH LCLR Funding bid'!#REF!,F$5))</f>
        <v>#REF!</v>
      </c>
      <c r="G25" s="43" t="e">
        <f>IF($D$4="Agreed",(SUMIFS('201819 SH LCLR Funding bid'!$G$12:$G$362,'201819 SH LCLR Funding bid'!$C$12:$C$362,"in construction (agreed)",'201819 SH LCLR Funding bid'!#REF!,$B25,'201819 SH LCLR Funding bid'!#REF!,G$5)+SUMIFS('201819 SH LCLR Funding bid'!$G$12:$G$362,'201819 SH LCLR Funding bid'!$C$12:$C$362,"in planning (agreed)",'201819 SH LCLR Funding bid'!#REF!,$B25,'201819 SH LCLR Funding bid'!#REF!,G$5)+SUMIFS('201819 SH LCLR Funding bid'!$G$12:$G$362,'201819 SH LCLR Funding bid'!$C$12:$C$362,"agreed with nzta",'201819 SH LCLR Funding bid'!#REF!,$B25,'201819 SH LCLR Funding bid'!#REF!,G$5)+SUMIFS('201819 SH LCLR Funding bid'!$G$12:$G$362,'201819 SH LCLR Funding bid'!$C$12:$C$362,"completed",'201819 SH LCLR Funding bid'!#REF!,$B25,'201819 SH LCLR Funding bid'!#REF!,G$5)),SUMIFS('201819 SH LCLR Funding bid'!$G$12:$G$362,'201819 SH LCLR Funding bid'!$C$12:$C$362,"completed",'201819 SH LCLR Funding bid'!#REF!,$B25,'201819 SH LCLR Funding bid'!#REF!,G$5))</f>
        <v>#REF!</v>
      </c>
      <c r="H25" s="43" t="e">
        <f>IF($D$4="Agreed",(SUMIFS('201819 SH LCLR Funding bid'!$G$12:$G$362,'201819 SH LCLR Funding bid'!$C$12:$C$362,"in construction (agreed)",'201819 SH LCLR Funding bid'!#REF!,$B25,'201819 SH LCLR Funding bid'!#REF!,H$5)+SUMIFS('201819 SH LCLR Funding bid'!$G$12:$G$362,'201819 SH LCLR Funding bid'!$C$12:$C$362,"in planning (agreed)",'201819 SH LCLR Funding bid'!#REF!,$B25,'201819 SH LCLR Funding bid'!#REF!,H$5)+SUMIFS('201819 SH LCLR Funding bid'!$G$12:$G$362,'201819 SH LCLR Funding bid'!$C$12:$C$362,"agreed with nzta",'201819 SH LCLR Funding bid'!#REF!,$B25,'201819 SH LCLR Funding bid'!#REF!,H$5)+SUMIFS('201819 SH LCLR Funding bid'!$G$12:$G$362,'201819 SH LCLR Funding bid'!$C$12:$C$362,"completed",'201819 SH LCLR Funding bid'!#REF!,$B25,'201819 SH LCLR Funding bid'!#REF!,H$5)),SUMIFS('201819 SH LCLR Funding bid'!$G$12:$G$362,'201819 SH LCLR Funding bid'!$C$12:$C$362,"completed",'201819 SH LCLR Funding bid'!#REF!,$B25,'201819 SH LCLR Funding bid'!#REF!,H$5))</f>
        <v>#REF!</v>
      </c>
      <c r="I25" s="43" t="e">
        <f>IF($D$4="Agreed",(SUMIFS('201819 SH LCLR Funding bid'!$G$12:$G$362,'201819 SH LCLR Funding bid'!$C$12:$C$362,"in construction (agreed)",'201819 SH LCLR Funding bid'!#REF!,$B25,'201819 SH LCLR Funding bid'!#REF!,I$5)+SUMIFS('201819 SH LCLR Funding bid'!$G$12:$G$362,'201819 SH LCLR Funding bid'!$C$12:$C$362,"in planning (agreed)",'201819 SH LCLR Funding bid'!#REF!,$B25,'201819 SH LCLR Funding bid'!#REF!,I$5)+SUMIFS('201819 SH LCLR Funding bid'!$G$12:$G$362,'201819 SH LCLR Funding bid'!$C$12:$C$362,"agreed with nzta",'201819 SH LCLR Funding bid'!#REF!,$B25,'201819 SH LCLR Funding bid'!#REF!,I$5)+SUMIFS('201819 SH LCLR Funding bid'!$G$12:$G$362,'201819 SH LCLR Funding bid'!$C$12:$C$362,"completed",'201819 SH LCLR Funding bid'!#REF!,$B25,'201819 SH LCLR Funding bid'!#REF!,I$5)),SUMIFS('201819 SH LCLR Funding bid'!$G$12:$G$362,'201819 SH LCLR Funding bid'!$C$12:$C$362,"completed",'201819 SH LCLR Funding bid'!#REF!,$B25,'201819 SH LCLR Funding bid'!#REF!,I$5))</f>
        <v>#REF!</v>
      </c>
      <c r="J25" s="43" t="e">
        <f>IF($D$4="Agreed",(SUMIFS('201819 SH LCLR Funding bid'!$G$12:$G$362,'201819 SH LCLR Funding bid'!$C$12:$C$362,"in construction (agreed)",'201819 SH LCLR Funding bid'!#REF!,$B25,'201819 SH LCLR Funding bid'!#REF!,J$5)+SUMIFS('201819 SH LCLR Funding bid'!$G$12:$G$362,'201819 SH LCLR Funding bid'!$C$12:$C$362,"in planning (agreed)",'201819 SH LCLR Funding bid'!#REF!,$B25,'201819 SH LCLR Funding bid'!#REF!,J$5)+SUMIFS('201819 SH LCLR Funding bid'!$G$12:$G$362,'201819 SH LCLR Funding bid'!$C$12:$C$362,"agreed with nzta",'201819 SH LCLR Funding bid'!#REF!,$B25,'201819 SH LCLR Funding bid'!#REF!,J$5)+SUMIFS('201819 SH LCLR Funding bid'!$G$12:$G$362,'201819 SH LCLR Funding bid'!$C$12:$C$362,"completed",'201819 SH LCLR Funding bid'!#REF!,$B25,'201819 SH LCLR Funding bid'!#REF!,J$5)),SUMIFS('201819 SH LCLR Funding bid'!$G$12:$G$362,'201819 SH LCLR Funding bid'!$C$12:$C$362,"completed",'201819 SH LCLR Funding bid'!#REF!,$B25,'201819 SH LCLR Funding bid'!#REF!,J$5))</f>
        <v>#REF!</v>
      </c>
      <c r="K25" s="43" t="e">
        <f>IF($D$4="Agreed",(SUMIFS('201819 SH LCLR Funding bid'!$G$12:$G$362,'201819 SH LCLR Funding bid'!$C$12:$C$362,"in construction (agreed)",'201819 SH LCLR Funding bid'!#REF!,$B25,'201819 SH LCLR Funding bid'!#REF!,K$5)+SUMIFS('201819 SH LCLR Funding bid'!$G$12:$G$362,'201819 SH LCLR Funding bid'!$C$12:$C$362,"in planning (agreed)",'201819 SH LCLR Funding bid'!#REF!,$B25,'201819 SH LCLR Funding bid'!#REF!,K$5)+SUMIFS('201819 SH LCLR Funding bid'!$G$12:$G$362,'201819 SH LCLR Funding bid'!$C$12:$C$362,"agreed with nzta",'201819 SH LCLR Funding bid'!#REF!,$B25,'201819 SH LCLR Funding bid'!#REF!,K$5)+SUMIFS('201819 SH LCLR Funding bid'!$G$12:$G$362,'201819 SH LCLR Funding bid'!$C$12:$C$362,"completed",'201819 SH LCLR Funding bid'!#REF!,$B25,'201819 SH LCLR Funding bid'!#REF!,K$5)),SUMIFS('201819 SH LCLR Funding bid'!$G$12:$G$362,'201819 SH LCLR Funding bid'!$C$12:$C$362,"completed",'201819 SH LCLR Funding bid'!#REF!,$B25,'201819 SH LCLR Funding bid'!#REF!,K$5))</f>
        <v>#REF!</v>
      </c>
      <c r="L25" s="43" t="e">
        <f>IF($D$4="Agreed",(SUMIFS('201819 SH LCLR Funding bid'!$G$12:$G$362,'201819 SH LCLR Funding bid'!$C$12:$C$362,"in construction (agreed)",'201819 SH LCLR Funding bid'!#REF!,$B25,'201819 SH LCLR Funding bid'!#REF!,L$5)+SUMIFS('201819 SH LCLR Funding bid'!$G$12:$G$362,'201819 SH LCLR Funding bid'!$C$12:$C$362,"in planning (agreed)",'201819 SH LCLR Funding bid'!#REF!,$B25,'201819 SH LCLR Funding bid'!#REF!,L$5)+SUMIFS('201819 SH LCLR Funding bid'!$G$12:$G$362,'201819 SH LCLR Funding bid'!$C$12:$C$362,"agreed with nzta",'201819 SH LCLR Funding bid'!#REF!,$B25,'201819 SH LCLR Funding bid'!#REF!,L$5)+SUMIFS('201819 SH LCLR Funding bid'!$G$12:$G$362,'201819 SH LCLR Funding bid'!$C$12:$C$362,"completed",'201819 SH LCLR Funding bid'!#REF!,$B25,'201819 SH LCLR Funding bid'!#REF!,L$5)),SUMIFS('201819 SH LCLR Funding bid'!$G$12:$G$362,'201819 SH LCLR Funding bid'!$C$12:$C$362,"completed",'201819 SH LCLR Funding bid'!#REF!,$B25,'201819 SH LCLR Funding bid'!#REF!,L$5))</f>
        <v>#REF!</v>
      </c>
      <c r="M25" s="43" t="e">
        <f>IF($D$4="Agreed",(SUMIFS('201819 SH LCLR Funding bid'!$G$12:$G$362,'201819 SH LCLR Funding bid'!$C$12:$C$362,"in construction (agreed)",'201819 SH LCLR Funding bid'!#REF!,$B25,'201819 SH LCLR Funding bid'!#REF!,M$5)+SUMIFS('201819 SH LCLR Funding bid'!$G$12:$G$362,'201819 SH LCLR Funding bid'!$C$12:$C$362,"in planning (agreed)",'201819 SH LCLR Funding bid'!#REF!,$B25,'201819 SH LCLR Funding bid'!#REF!,M$5)+SUMIFS('201819 SH LCLR Funding bid'!$G$12:$G$362,'201819 SH LCLR Funding bid'!$C$12:$C$362,"agreed with nzta",'201819 SH LCLR Funding bid'!#REF!,$B25,'201819 SH LCLR Funding bid'!#REF!,M$5)+SUMIFS('201819 SH LCLR Funding bid'!$G$12:$G$362,'201819 SH LCLR Funding bid'!$C$12:$C$362,"completed",'201819 SH LCLR Funding bid'!#REF!,$B25,'201819 SH LCLR Funding bid'!#REF!,M$5)),SUMIFS('201819 SH LCLR Funding bid'!$G$12:$G$362,'201819 SH LCLR Funding bid'!$C$12:$C$362,"completed",'201819 SH LCLR Funding bid'!#REF!,$B25,'201819 SH LCLR Funding bid'!#REF!,M$5))</f>
        <v>#REF!</v>
      </c>
      <c r="N25" s="43" t="e">
        <f>IF($D$4="Agreed",(SUMIFS('201819 SH LCLR Funding bid'!$G$12:$G$362,'201819 SH LCLR Funding bid'!$C$12:$C$362,"in construction (agreed)",'201819 SH LCLR Funding bid'!#REF!,$B25,'201819 SH LCLR Funding bid'!#REF!,N$5)+SUMIFS('201819 SH LCLR Funding bid'!$G$12:$G$362,'201819 SH LCLR Funding bid'!$C$12:$C$362,"in planning (agreed)",'201819 SH LCLR Funding bid'!#REF!,$B25,'201819 SH LCLR Funding bid'!#REF!,N$5)+SUMIFS('201819 SH LCLR Funding bid'!$G$12:$G$362,'201819 SH LCLR Funding bid'!$C$12:$C$362,"agreed with nzta",'201819 SH LCLR Funding bid'!#REF!,$B25,'201819 SH LCLR Funding bid'!#REF!,N$5)+SUMIFS('201819 SH LCLR Funding bid'!$G$12:$G$362,'201819 SH LCLR Funding bid'!$C$12:$C$362,"completed",'201819 SH LCLR Funding bid'!#REF!,$B25,'201819 SH LCLR Funding bid'!#REF!,N$5)),SUMIFS('201819 SH LCLR Funding bid'!$G$12:$G$362,'201819 SH LCLR Funding bid'!$C$12:$C$362,"completed",'201819 SH LCLR Funding bid'!#REF!,$B25,'201819 SH LCLR Funding bid'!#REF!,N$5))</f>
        <v>#REF!</v>
      </c>
      <c r="O25" s="43" t="e">
        <f>IF($D$4="Agreed",(SUMIFS('201819 SH LCLR Funding bid'!$G$12:$G$362,'201819 SH LCLR Funding bid'!$C$12:$C$362,"in construction (agreed)",'201819 SH LCLR Funding bid'!#REF!,$B25,'201819 SH LCLR Funding bid'!#REF!,O$5)+SUMIFS('201819 SH LCLR Funding bid'!$G$12:$G$362,'201819 SH LCLR Funding bid'!$C$12:$C$362,"in planning (agreed)",'201819 SH LCLR Funding bid'!#REF!,$B25,'201819 SH LCLR Funding bid'!#REF!,O$5)+SUMIFS('201819 SH LCLR Funding bid'!$G$12:$G$362,'201819 SH LCLR Funding bid'!$C$12:$C$362,"agreed with nzta",'201819 SH LCLR Funding bid'!#REF!,$B25,'201819 SH LCLR Funding bid'!#REF!,O$5)+SUMIFS('201819 SH LCLR Funding bid'!$G$12:$G$362,'201819 SH LCLR Funding bid'!$C$12:$C$362,"completed",'201819 SH LCLR Funding bid'!#REF!,$B25,'201819 SH LCLR Funding bid'!#REF!,O$5)),SUMIFS('201819 SH LCLR Funding bid'!$G$12:$G$362,'201819 SH LCLR Funding bid'!$C$12:$C$362,"completed",'201819 SH LCLR Funding bid'!#REF!,$B25,'201819 SH LCLR Funding bid'!#REF!,O$5))</f>
        <v>#REF!</v>
      </c>
      <c r="P25" s="43" t="e">
        <f>IF($D$4="Agreed",(SUMIFS('201819 SH LCLR Funding bid'!$G$12:$G$362,'201819 SH LCLR Funding bid'!$C$12:$C$362,"in construction (agreed)",'201819 SH LCLR Funding bid'!#REF!,$B25,'201819 SH LCLR Funding bid'!#REF!,P$5)+SUMIFS('201819 SH LCLR Funding bid'!$G$12:$G$362,'201819 SH LCLR Funding bid'!$C$12:$C$362,"in planning (agreed)",'201819 SH LCLR Funding bid'!#REF!,$B25,'201819 SH LCLR Funding bid'!#REF!,P$5)+SUMIFS('201819 SH LCLR Funding bid'!$G$12:$G$362,'201819 SH LCLR Funding bid'!$C$12:$C$362,"agreed with nzta",'201819 SH LCLR Funding bid'!#REF!,$B25,'201819 SH LCLR Funding bid'!#REF!,P$5)+SUMIFS('201819 SH LCLR Funding bid'!$G$12:$G$362,'201819 SH LCLR Funding bid'!$C$12:$C$362,"completed",'201819 SH LCLR Funding bid'!#REF!,$B25,'201819 SH LCLR Funding bid'!#REF!,P$5)),SUMIFS('201819 SH LCLR Funding bid'!$G$12:$G$362,'201819 SH LCLR Funding bid'!$C$12:$C$362,"completed",'201819 SH LCLR Funding bid'!#REF!,$B25,'201819 SH LCLR Funding bid'!#REF!,P$5))</f>
        <v>#REF!</v>
      </c>
      <c r="Q25" s="43" t="e">
        <f>IF($D$4="Agreed",(SUMIFS('201819 SH LCLR Funding bid'!$G$12:$G$362,'201819 SH LCLR Funding bid'!$C$12:$C$362,"in construction (agreed)",'201819 SH LCLR Funding bid'!#REF!,$B25,'201819 SH LCLR Funding bid'!#REF!,Q$5)+SUMIFS('201819 SH LCLR Funding bid'!$G$12:$G$362,'201819 SH LCLR Funding bid'!$C$12:$C$362,"in planning (agreed)",'201819 SH LCLR Funding bid'!#REF!,$B25,'201819 SH LCLR Funding bid'!#REF!,Q$5)+SUMIFS('201819 SH LCLR Funding bid'!$G$12:$G$362,'201819 SH LCLR Funding bid'!$C$12:$C$362,"agreed with nzta",'201819 SH LCLR Funding bid'!#REF!,$B25,'201819 SH LCLR Funding bid'!#REF!,Q$5)+SUMIFS('201819 SH LCLR Funding bid'!$G$12:$G$362,'201819 SH LCLR Funding bid'!$C$12:$C$362,"completed",'201819 SH LCLR Funding bid'!#REF!,$B25,'201819 SH LCLR Funding bid'!#REF!,Q$5)),SUMIFS('201819 SH LCLR Funding bid'!$G$12:$G$362,'201819 SH LCLR Funding bid'!$C$12:$C$362,"completed",'201819 SH LCLR Funding bid'!#REF!,$B25,'201819 SH LCLR Funding bid'!#REF!,Q$5))</f>
        <v>#REF!</v>
      </c>
      <c r="R25" s="43" t="e">
        <f>IF($D$4="Agreed",(SUMIFS('201819 SH LCLR Funding bid'!$G$12:$G$362,'201819 SH LCLR Funding bid'!$C$12:$C$362,"in construction (agreed)",'201819 SH LCLR Funding bid'!#REF!,$B25,'201819 SH LCLR Funding bid'!#REF!,R$5)+SUMIFS('201819 SH LCLR Funding bid'!$G$12:$G$362,'201819 SH LCLR Funding bid'!$C$12:$C$362,"in planning (agreed)",'201819 SH LCLR Funding bid'!#REF!,$B25,'201819 SH LCLR Funding bid'!#REF!,R$5)+SUMIFS('201819 SH LCLR Funding bid'!$G$12:$G$362,'201819 SH LCLR Funding bid'!$C$12:$C$362,"agreed with nzta",'201819 SH LCLR Funding bid'!#REF!,$B25,'201819 SH LCLR Funding bid'!#REF!,R$5)+SUMIFS('201819 SH LCLR Funding bid'!$G$12:$G$362,'201819 SH LCLR Funding bid'!$C$12:$C$362,"completed",'201819 SH LCLR Funding bid'!#REF!,$B25,'201819 SH LCLR Funding bid'!#REF!,R$5)),SUMIFS('201819 SH LCLR Funding bid'!$G$12:$G$362,'201819 SH LCLR Funding bid'!$C$12:$C$362,"completed",'201819 SH LCLR Funding bid'!#REF!,$B25,'201819 SH LCLR Funding bid'!#REF!,R$5))</f>
        <v>#REF!</v>
      </c>
      <c r="S25" s="43" t="e">
        <f>IF($D$4="Agreed",(SUMIFS('201819 SH LCLR Funding bid'!$G$12:$G$362,'201819 SH LCLR Funding bid'!$C$12:$C$362,"in construction (agreed)",'201819 SH LCLR Funding bid'!#REF!,$B25,'201819 SH LCLR Funding bid'!#REF!,S$5)+SUMIFS('201819 SH LCLR Funding bid'!$G$12:$G$362,'201819 SH LCLR Funding bid'!$C$12:$C$362,"in planning (agreed)",'201819 SH LCLR Funding bid'!#REF!,$B25,'201819 SH LCLR Funding bid'!#REF!,S$5)+SUMIFS('201819 SH LCLR Funding bid'!$G$12:$G$362,'201819 SH LCLR Funding bid'!$C$12:$C$362,"agreed with nzta",'201819 SH LCLR Funding bid'!#REF!,$B25,'201819 SH LCLR Funding bid'!#REF!,S$5)+SUMIFS('201819 SH LCLR Funding bid'!$G$12:$G$362,'201819 SH LCLR Funding bid'!$C$12:$C$362,"completed",'201819 SH LCLR Funding bid'!#REF!,$B25,'201819 SH LCLR Funding bid'!#REF!,S$5)),SUMIFS('201819 SH LCLR Funding bid'!$G$12:$G$362,'201819 SH LCLR Funding bid'!$C$12:$C$362,"completed",'201819 SH LCLR Funding bid'!#REF!,$B25,'201819 SH LCLR Funding bid'!#REF!,S$5))</f>
        <v>#REF!</v>
      </c>
      <c r="T25" s="43" t="e">
        <f>IF($D$4="Agreed",(SUMIFS('201819 SH LCLR Funding bid'!$G$12:$G$362,'201819 SH LCLR Funding bid'!$C$12:$C$362,"in construction (agreed)",'201819 SH LCLR Funding bid'!#REF!,$B25,'201819 SH LCLR Funding bid'!#REF!,T$5)+SUMIFS('201819 SH LCLR Funding bid'!$G$12:$G$362,'201819 SH LCLR Funding bid'!$C$12:$C$362,"in planning (agreed)",'201819 SH LCLR Funding bid'!#REF!,$B25,'201819 SH LCLR Funding bid'!#REF!,T$5)+SUMIFS('201819 SH LCLR Funding bid'!$G$12:$G$362,'201819 SH LCLR Funding bid'!$C$12:$C$362,"agreed with nzta",'201819 SH LCLR Funding bid'!#REF!,$B25,'201819 SH LCLR Funding bid'!#REF!,T$5)+SUMIFS('201819 SH LCLR Funding bid'!$G$12:$G$362,'201819 SH LCLR Funding bid'!$C$12:$C$362,"completed",'201819 SH LCLR Funding bid'!#REF!,$B25,'201819 SH LCLR Funding bid'!#REF!,T$5)),SUMIFS('201819 SH LCLR Funding bid'!$G$12:$G$362,'201819 SH LCLR Funding bid'!$C$12:$C$362,"completed",'201819 SH LCLR Funding bid'!#REF!,$B25,'201819 SH LCLR Funding bid'!#REF!,T$5))</f>
        <v>#REF!</v>
      </c>
      <c r="U25" s="13" t="e">
        <f t="shared" si="1"/>
        <v>#REF!</v>
      </c>
      <c r="V25" s="22"/>
      <c r="W25" s="22"/>
      <c r="X25" s="22"/>
      <c r="Y25" s="22"/>
      <c r="Z25" s="22"/>
      <c r="AA25" s="22"/>
      <c r="AB25" s="22"/>
      <c r="AC25" s="22"/>
      <c r="AD25" s="22"/>
      <c r="AE25" s="22"/>
      <c r="AF25" s="22"/>
    </row>
    <row r="26" spans="1:32" ht="11.25" customHeight="1" x14ac:dyDescent="0.15">
      <c r="A26" s="20"/>
      <c r="B26" s="37" t="str">
        <f>Options!C22</f>
        <v>Walking improvements (incl. pedestrian, pram or Kea crossings; pedestrian refuges; mid-block crossing; new footpaths)</v>
      </c>
      <c r="C26" s="43" t="e">
        <f>IF($D$4="Agreed",(SUMIFS('201819 SH LCLR Funding bid'!$G$12:$G$362,'201819 SH LCLR Funding bid'!$C$12:$C$362,"in construction (agreed)",'201819 SH LCLR Funding bid'!#REF!,$B26,'201819 SH LCLR Funding bid'!#REF!,C$5)+SUMIFS('201819 SH LCLR Funding bid'!$G$12:$G$362,'201819 SH LCLR Funding bid'!$C$12:$C$362,"in planning (agreed)",'201819 SH LCLR Funding bid'!#REF!,$B26,'201819 SH LCLR Funding bid'!#REF!,C$5)+SUMIFS('201819 SH LCLR Funding bid'!$G$12:$G$362,'201819 SH LCLR Funding bid'!$C$12:$C$362,"agreed with nzta",'201819 SH LCLR Funding bid'!#REF!,$B26,'201819 SH LCLR Funding bid'!#REF!,C$5)+SUMIFS('201819 SH LCLR Funding bid'!$G$12:$G$362,'201819 SH LCLR Funding bid'!$C$12:$C$362,"completed",'201819 SH LCLR Funding bid'!#REF!,$B26,'201819 SH LCLR Funding bid'!#REF!,C$5)),SUMIFS('201819 SH LCLR Funding bid'!$G$12:$G$362,'201819 SH LCLR Funding bid'!$C$12:$C$362,"completed",'201819 SH LCLR Funding bid'!#REF!,$B26,'201819 SH LCLR Funding bid'!#REF!,C$5))</f>
        <v>#REF!</v>
      </c>
      <c r="D26" s="43" t="e">
        <f>IF($D$4="Agreed",(SUMIFS('201819 SH LCLR Funding bid'!$G$12:$G$362,'201819 SH LCLR Funding bid'!$C$12:$C$362,"in construction (agreed)",'201819 SH LCLR Funding bid'!#REF!,$B26,'201819 SH LCLR Funding bid'!#REF!,D$5)+SUMIFS('201819 SH LCLR Funding bid'!$G$12:$G$362,'201819 SH LCLR Funding bid'!$C$12:$C$362,"in planning (agreed)",'201819 SH LCLR Funding bid'!#REF!,$B26,'201819 SH LCLR Funding bid'!#REF!,D$5)+SUMIFS('201819 SH LCLR Funding bid'!$G$12:$G$362,'201819 SH LCLR Funding bid'!$C$12:$C$362,"agreed with nzta",'201819 SH LCLR Funding bid'!#REF!,$B26,'201819 SH LCLR Funding bid'!#REF!,D$5)+SUMIFS('201819 SH LCLR Funding bid'!$G$12:$G$362,'201819 SH LCLR Funding bid'!$C$12:$C$362,"completed",'201819 SH LCLR Funding bid'!#REF!,$B26,'201819 SH LCLR Funding bid'!#REF!,D$5)),SUMIFS('201819 SH LCLR Funding bid'!$G$12:$G$362,'201819 SH LCLR Funding bid'!$C$12:$C$362,"completed",'201819 SH LCLR Funding bid'!#REF!,$B26,'201819 SH LCLR Funding bid'!#REF!,D$5))</f>
        <v>#REF!</v>
      </c>
      <c r="E26" s="43" t="e">
        <f>IF($D$4="Agreed",(SUMIFS('201819 SH LCLR Funding bid'!$G$12:$G$362,'201819 SH LCLR Funding bid'!$C$12:$C$362,"in construction (agreed)",'201819 SH LCLR Funding bid'!#REF!,$B26,'201819 SH LCLR Funding bid'!#REF!,E$5)+SUMIFS('201819 SH LCLR Funding bid'!$G$12:$G$362,'201819 SH LCLR Funding bid'!$C$12:$C$362,"in planning (agreed)",'201819 SH LCLR Funding bid'!#REF!,$B26,'201819 SH LCLR Funding bid'!#REF!,E$5)+SUMIFS('201819 SH LCLR Funding bid'!$G$12:$G$362,'201819 SH LCLR Funding bid'!$C$12:$C$362,"agreed with nzta",'201819 SH LCLR Funding bid'!#REF!,$B26,'201819 SH LCLR Funding bid'!#REF!,E$5)+SUMIFS('201819 SH LCLR Funding bid'!$G$12:$G$362,'201819 SH LCLR Funding bid'!$C$12:$C$362,"completed",'201819 SH LCLR Funding bid'!#REF!,$B26,'201819 SH LCLR Funding bid'!#REF!,E$5)),SUMIFS('201819 SH LCLR Funding bid'!$G$12:$G$362,'201819 SH LCLR Funding bid'!$C$12:$C$362,"completed",'201819 SH LCLR Funding bid'!#REF!,$B26,'201819 SH LCLR Funding bid'!#REF!,E$5))</f>
        <v>#REF!</v>
      </c>
      <c r="F26" s="43" t="e">
        <f>IF($D$4="Agreed",(SUMIFS('201819 SH LCLR Funding bid'!$G$12:$G$362,'201819 SH LCLR Funding bid'!$C$12:$C$362,"in construction (agreed)",'201819 SH LCLR Funding bid'!#REF!,$B26,'201819 SH LCLR Funding bid'!#REF!,F$5)+SUMIFS('201819 SH LCLR Funding bid'!$G$12:$G$362,'201819 SH LCLR Funding bid'!$C$12:$C$362,"in planning (agreed)",'201819 SH LCLR Funding bid'!#REF!,$B26,'201819 SH LCLR Funding bid'!#REF!,F$5)+SUMIFS('201819 SH LCLR Funding bid'!$G$12:$G$362,'201819 SH LCLR Funding bid'!$C$12:$C$362,"agreed with nzta",'201819 SH LCLR Funding bid'!#REF!,$B26,'201819 SH LCLR Funding bid'!#REF!,F$5)+SUMIFS('201819 SH LCLR Funding bid'!$G$12:$G$362,'201819 SH LCLR Funding bid'!$C$12:$C$362,"completed",'201819 SH LCLR Funding bid'!#REF!,$B26,'201819 SH LCLR Funding bid'!#REF!,F$5)),SUMIFS('201819 SH LCLR Funding bid'!$G$12:$G$362,'201819 SH LCLR Funding bid'!$C$12:$C$362,"completed",'201819 SH LCLR Funding bid'!#REF!,$B26,'201819 SH LCLR Funding bid'!#REF!,F$5))</f>
        <v>#REF!</v>
      </c>
      <c r="G26" s="43" t="e">
        <f>IF($D$4="Agreed",(SUMIFS('201819 SH LCLR Funding bid'!$G$12:$G$362,'201819 SH LCLR Funding bid'!$C$12:$C$362,"in construction (agreed)",'201819 SH LCLR Funding bid'!#REF!,$B26,'201819 SH LCLR Funding bid'!#REF!,G$5)+SUMIFS('201819 SH LCLR Funding bid'!$G$12:$G$362,'201819 SH LCLR Funding bid'!$C$12:$C$362,"in planning (agreed)",'201819 SH LCLR Funding bid'!#REF!,$B26,'201819 SH LCLR Funding bid'!#REF!,G$5)+SUMIFS('201819 SH LCLR Funding bid'!$G$12:$G$362,'201819 SH LCLR Funding bid'!$C$12:$C$362,"agreed with nzta",'201819 SH LCLR Funding bid'!#REF!,$B26,'201819 SH LCLR Funding bid'!#REF!,G$5)+SUMIFS('201819 SH LCLR Funding bid'!$G$12:$G$362,'201819 SH LCLR Funding bid'!$C$12:$C$362,"completed",'201819 SH LCLR Funding bid'!#REF!,$B26,'201819 SH LCLR Funding bid'!#REF!,G$5)),SUMIFS('201819 SH LCLR Funding bid'!$G$12:$G$362,'201819 SH LCLR Funding bid'!$C$12:$C$362,"completed",'201819 SH LCLR Funding bid'!#REF!,$B26,'201819 SH LCLR Funding bid'!#REF!,G$5))</f>
        <v>#REF!</v>
      </c>
      <c r="H26" s="43" t="e">
        <f>IF($D$4="Agreed",(SUMIFS('201819 SH LCLR Funding bid'!$G$12:$G$362,'201819 SH LCLR Funding bid'!$C$12:$C$362,"in construction (agreed)",'201819 SH LCLR Funding bid'!#REF!,$B26,'201819 SH LCLR Funding bid'!#REF!,H$5)+SUMIFS('201819 SH LCLR Funding bid'!$G$12:$G$362,'201819 SH LCLR Funding bid'!$C$12:$C$362,"in planning (agreed)",'201819 SH LCLR Funding bid'!#REF!,$B26,'201819 SH LCLR Funding bid'!#REF!,H$5)+SUMIFS('201819 SH LCLR Funding bid'!$G$12:$G$362,'201819 SH LCLR Funding bid'!$C$12:$C$362,"agreed with nzta",'201819 SH LCLR Funding bid'!#REF!,$B26,'201819 SH LCLR Funding bid'!#REF!,H$5)+SUMIFS('201819 SH LCLR Funding bid'!$G$12:$G$362,'201819 SH LCLR Funding bid'!$C$12:$C$362,"completed",'201819 SH LCLR Funding bid'!#REF!,$B26,'201819 SH LCLR Funding bid'!#REF!,H$5)),SUMIFS('201819 SH LCLR Funding bid'!$G$12:$G$362,'201819 SH LCLR Funding bid'!$C$12:$C$362,"completed",'201819 SH LCLR Funding bid'!#REF!,$B26,'201819 SH LCLR Funding bid'!#REF!,H$5))</f>
        <v>#REF!</v>
      </c>
      <c r="I26" s="43" t="e">
        <f>IF($D$4="Agreed",(SUMIFS('201819 SH LCLR Funding bid'!$G$12:$G$362,'201819 SH LCLR Funding bid'!$C$12:$C$362,"in construction (agreed)",'201819 SH LCLR Funding bid'!#REF!,$B26,'201819 SH LCLR Funding bid'!#REF!,I$5)+SUMIFS('201819 SH LCLR Funding bid'!$G$12:$G$362,'201819 SH LCLR Funding bid'!$C$12:$C$362,"in planning (agreed)",'201819 SH LCLR Funding bid'!#REF!,$B26,'201819 SH LCLR Funding bid'!#REF!,I$5)+SUMIFS('201819 SH LCLR Funding bid'!$G$12:$G$362,'201819 SH LCLR Funding bid'!$C$12:$C$362,"agreed with nzta",'201819 SH LCLR Funding bid'!#REF!,$B26,'201819 SH LCLR Funding bid'!#REF!,I$5)+SUMIFS('201819 SH LCLR Funding bid'!$G$12:$G$362,'201819 SH LCLR Funding bid'!$C$12:$C$362,"completed",'201819 SH LCLR Funding bid'!#REF!,$B26,'201819 SH LCLR Funding bid'!#REF!,I$5)),SUMIFS('201819 SH LCLR Funding bid'!$G$12:$G$362,'201819 SH LCLR Funding bid'!$C$12:$C$362,"completed",'201819 SH LCLR Funding bid'!#REF!,$B26,'201819 SH LCLR Funding bid'!#REF!,I$5))</f>
        <v>#REF!</v>
      </c>
      <c r="J26" s="43" t="e">
        <f>IF($D$4="Agreed",(SUMIFS('201819 SH LCLR Funding bid'!$G$12:$G$362,'201819 SH LCLR Funding bid'!$C$12:$C$362,"in construction (agreed)",'201819 SH LCLR Funding bid'!#REF!,$B26,'201819 SH LCLR Funding bid'!#REF!,J$5)+SUMIFS('201819 SH LCLR Funding bid'!$G$12:$G$362,'201819 SH LCLR Funding bid'!$C$12:$C$362,"in planning (agreed)",'201819 SH LCLR Funding bid'!#REF!,$B26,'201819 SH LCLR Funding bid'!#REF!,J$5)+SUMIFS('201819 SH LCLR Funding bid'!$G$12:$G$362,'201819 SH LCLR Funding bid'!$C$12:$C$362,"agreed with nzta",'201819 SH LCLR Funding bid'!#REF!,$B26,'201819 SH LCLR Funding bid'!#REF!,J$5)+SUMIFS('201819 SH LCLR Funding bid'!$G$12:$G$362,'201819 SH LCLR Funding bid'!$C$12:$C$362,"completed",'201819 SH LCLR Funding bid'!#REF!,$B26,'201819 SH LCLR Funding bid'!#REF!,J$5)),SUMIFS('201819 SH LCLR Funding bid'!$G$12:$G$362,'201819 SH LCLR Funding bid'!$C$12:$C$362,"completed",'201819 SH LCLR Funding bid'!#REF!,$B26,'201819 SH LCLR Funding bid'!#REF!,J$5))</f>
        <v>#REF!</v>
      </c>
      <c r="K26" s="43" t="e">
        <f>IF($D$4="Agreed",(SUMIFS('201819 SH LCLR Funding bid'!$G$12:$G$362,'201819 SH LCLR Funding bid'!$C$12:$C$362,"in construction (agreed)",'201819 SH LCLR Funding bid'!#REF!,$B26,'201819 SH LCLR Funding bid'!#REF!,K$5)+SUMIFS('201819 SH LCLR Funding bid'!$G$12:$G$362,'201819 SH LCLR Funding bid'!$C$12:$C$362,"in planning (agreed)",'201819 SH LCLR Funding bid'!#REF!,$B26,'201819 SH LCLR Funding bid'!#REF!,K$5)+SUMIFS('201819 SH LCLR Funding bid'!$G$12:$G$362,'201819 SH LCLR Funding bid'!$C$12:$C$362,"agreed with nzta",'201819 SH LCLR Funding bid'!#REF!,$B26,'201819 SH LCLR Funding bid'!#REF!,K$5)+SUMIFS('201819 SH LCLR Funding bid'!$G$12:$G$362,'201819 SH LCLR Funding bid'!$C$12:$C$362,"completed",'201819 SH LCLR Funding bid'!#REF!,$B26,'201819 SH LCLR Funding bid'!#REF!,K$5)),SUMIFS('201819 SH LCLR Funding bid'!$G$12:$G$362,'201819 SH LCLR Funding bid'!$C$12:$C$362,"completed",'201819 SH LCLR Funding bid'!#REF!,$B26,'201819 SH LCLR Funding bid'!#REF!,K$5))</f>
        <v>#REF!</v>
      </c>
      <c r="L26" s="43" t="e">
        <f>IF($D$4="Agreed",(SUMIFS('201819 SH LCLR Funding bid'!$G$12:$G$362,'201819 SH LCLR Funding bid'!$C$12:$C$362,"in construction (agreed)",'201819 SH LCLR Funding bid'!#REF!,$B26,'201819 SH LCLR Funding bid'!#REF!,L$5)+SUMIFS('201819 SH LCLR Funding bid'!$G$12:$G$362,'201819 SH LCLR Funding bid'!$C$12:$C$362,"in planning (agreed)",'201819 SH LCLR Funding bid'!#REF!,$B26,'201819 SH LCLR Funding bid'!#REF!,L$5)+SUMIFS('201819 SH LCLR Funding bid'!$G$12:$G$362,'201819 SH LCLR Funding bid'!$C$12:$C$362,"agreed with nzta",'201819 SH LCLR Funding bid'!#REF!,$B26,'201819 SH LCLR Funding bid'!#REF!,L$5)+SUMIFS('201819 SH LCLR Funding bid'!$G$12:$G$362,'201819 SH LCLR Funding bid'!$C$12:$C$362,"completed",'201819 SH LCLR Funding bid'!#REF!,$B26,'201819 SH LCLR Funding bid'!#REF!,L$5)),SUMIFS('201819 SH LCLR Funding bid'!$G$12:$G$362,'201819 SH LCLR Funding bid'!$C$12:$C$362,"completed",'201819 SH LCLR Funding bid'!#REF!,$B26,'201819 SH LCLR Funding bid'!#REF!,L$5))</f>
        <v>#REF!</v>
      </c>
      <c r="M26" s="43" t="e">
        <f>IF($D$4="Agreed",(SUMIFS('201819 SH LCLR Funding bid'!$G$12:$G$362,'201819 SH LCLR Funding bid'!$C$12:$C$362,"in construction (agreed)",'201819 SH LCLR Funding bid'!#REF!,$B26,'201819 SH LCLR Funding bid'!#REF!,M$5)+SUMIFS('201819 SH LCLR Funding bid'!$G$12:$G$362,'201819 SH LCLR Funding bid'!$C$12:$C$362,"in planning (agreed)",'201819 SH LCLR Funding bid'!#REF!,$B26,'201819 SH LCLR Funding bid'!#REF!,M$5)+SUMIFS('201819 SH LCLR Funding bid'!$G$12:$G$362,'201819 SH LCLR Funding bid'!$C$12:$C$362,"agreed with nzta",'201819 SH LCLR Funding bid'!#REF!,$B26,'201819 SH LCLR Funding bid'!#REF!,M$5)+SUMIFS('201819 SH LCLR Funding bid'!$G$12:$G$362,'201819 SH LCLR Funding bid'!$C$12:$C$362,"completed",'201819 SH LCLR Funding bid'!#REF!,$B26,'201819 SH LCLR Funding bid'!#REF!,M$5)),SUMIFS('201819 SH LCLR Funding bid'!$G$12:$G$362,'201819 SH LCLR Funding bid'!$C$12:$C$362,"completed",'201819 SH LCLR Funding bid'!#REF!,$B26,'201819 SH LCLR Funding bid'!#REF!,M$5))</f>
        <v>#REF!</v>
      </c>
      <c r="N26" s="43" t="e">
        <f>IF($D$4="Agreed",(SUMIFS('201819 SH LCLR Funding bid'!$G$12:$G$362,'201819 SH LCLR Funding bid'!$C$12:$C$362,"in construction (agreed)",'201819 SH LCLR Funding bid'!#REF!,$B26,'201819 SH LCLR Funding bid'!#REF!,N$5)+SUMIFS('201819 SH LCLR Funding bid'!$G$12:$G$362,'201819 SH LCLR Funding bid'!$C$12:$C$362,"in planning (agreed)",'201819 SH LCLR Funding bid'!#REF!,$B26,'201819 SH LCLR Funding bid'!#REF!,N$5)+SUMIFS('201819 SH LCLR Funding bid'!$G$12:$G$362,'201819 SH LCLR Funding bid'!$C$12:$C$362,"agreed with nzta",'201819 SH LCLR Funding bid'!#REF!,$B26,'201819 SH LCLR Funding bid'!#REF!,N$5)+SUMIFS('201819 SH LCLR Funding bid'!$G$12:$G$362,'201819 SH LCLR Funding bid'!$C$12:$C$362,"completed",'201819 SH LCLR Funding bid'!#REF!,$B26,'201819 SH LCLR Funding bid'!#REF!,N$5)),SUMIFS('201819 SH LCLR Funding bid'!$G$12:$G$362,'201819 SH LCLR Funding bid'!$C$12:$C$362,"completed",'201819 SH LCLR Funding bid'!#REF!,$B26,'201819 SH LCLR Funding bid'!#REF!,N$5))</f>
        <v>#REF!</v>
      </c>
      <c r="O26" s="43" t="e">
        <f>IF($D$4="Agreed",(SUMIFS('201819 SH LCLR Funding bid'!$G$12:$G$362,'201819 SH LCLR Funding bid'!$C$12:$C$362,"in construction (agreed)",'201819 SH LCLR Funding bid'!#REF!,$B26,'201819 SH LCLR Funding bid'!#REF!,O$5)+SUMIFS('201819 SH LCLR Funding bid'!$G$12:$G$362,'201819 SH LCLR Funding bid'!$C$12:$C$362,"in planning (agreed)",'201819 SH LCLR Funding bid'!#REF!,$B26,'201819 SH LCLR Funding bid'!#REF!,O$5)+SUMIFS('201819 SH LCLR Funding bid'!$G$12:$G$362,'201819 SH LCLR Funding bid'!$C$12:$C$362,"agreed with nzta",'201819 SH LCLR Funding bid'!#REF!,$B26,'201819 SH LCLR Funding bid'!#REF!,O$5)+SUMIFS('201819 SH LCLR Funding bid'!$G$12:$G$362,'201819 SH LCLR Funding bid'!$C$12:$C$362,"completed",'201819 SH LCLR Funding bid'!#REF!,$B26,'201819 SH LCLR Funding bid'!#REF!,O$5)),SUMIFS('201819 SH LCLR Funding bid'!$G$12:$G$362,'201819 SH LCLR Funding bid'!$C$12:$C$362,"completed",'201819 SH LCLR Funding bid'!#REF!,$B26,'201819 SH LCLR Funding bid'!#REF!,O$5))</f>
        <v>#REF!</v>
      </c>
      <c r="P26" s="43" t="e">
        <f>IF($D$4="Agreed",(SUMIFS('201819 SH LCLR Funding bid'!$G$12:$G$362,'201819 SH LCLR Funding bid'!$C$12:$C$362,"in construction (agreed)",'201819 SH LCLR Funding bid'!#REF!,$B26,'201819 SH LCLR Funding bid'!#REF!,P$5)+SUMIFS('201819 SH LCLR Funding bid'!$G$12:$G$362,'201819 SH LCLR Funding bid'!$C$12:$C$362,"in planning (agreed)",'201819 SH LCLR Funding bid'!#REF!,$B26,'201819 SH LCLR Funding bid'!#REF!,P$5)+SUMIFS('201819 SH LCLR Funding bid'!$G$12:$G$362,'201819 SH LCLR Funding bid'!$C$12:$C$362,"agreed with nzta",'201819 SH LCLR Funding bid'!#REF!,$B26,'201819 SH LCLR Funding bid'!#REF!,P$5)+SUMIFS('201819 SH LCLR Funding bid'!$G$12:$G$362,'201819 SH LCLR Funding bid'!$C$12:$C$362,"completed",'201819 SH LCLR Funding bid'!#REF!,$B26,'201819 SH LCLR Funding bid'!#REF!,P$5)),SUMIFS('201819 SH LCLR Funding bid'!$G$12:$G$362,'201819 SH LCLR Funding bid'!$C$12:$C$362,"completed",'201819 SH LCLR Funding bid'!#REF!,$B26,'201819 SH LCLR Funding bid'!#REF!,P$5))</f>
        <v>#REF!</v>
      </c>
      <c r="Q26" s="43" t="e">
        <f>IF($D$4="Agreed",(SUMIFS('201819 SH LCLR Funding bid'!$G$12:$G$362,'201819 SH LCLR Funding bid'!$C$12:$C$362,"in construction (agreed)",'201819 SH LCLR Funding bid'!#REF!,$B26,'201819 SH LCLR Funding bid'!#REF!,Q$5)+SUMIFS('201819 SH LCLR Funding bid'!$G$12:$G$362,'201819 SH LCLR Funding bid'!$C$12:$C$362,"in planning (agreed)",'201819 SH LCLR Funding bid'!#REF!,$B26,'201819 SH LCLR Funding bid'!#REF!,Q$5)+SUMIFS('201819 SH LCLR Funding bid'!$G$12:$G$362,'201819 SH LCLR Funding bid'!$C$12:$C$362,"agreed with nzta",'201819 SH LCLR Funding bid'!#REF!,$B26,'201819 SH LCLR Funding bid'!#REF!,Q$5)+SUMIFS('201819 SH LCLR Funding bid'!$G$12:$G$362,'201819 SH LCLR Funding bid'!$C$12:$C$362,"completed",'201819 SH LCLR Funding bid'!#REF!,$B26,'201819 SH LCLR Funding bid'!#REF!,Q$5)),SUMIFS('201819 SH LCLR Funding bid'!$G$12:$G$362,'201819 SH LCLR Funding bid'!$C$12:$C$362,"completed",'201819 SH LCLR Funding bid'!#REF!,$B26,'201819 SH LCLR Funding bid'!#REF!,Q$5))</f>
        <v>#REF!</v>
      </c>
      <c r="R26" s="43" t="e">
        <f>IF($D$4="Agreed",(SUMIFS('201819 SH LCLR Funding bid'!$G$12:$G$362,'201819 SH LCLR Funding bid'!$C$12:$C$362,"in construction (agreed)",'201819 SH LCLR Funding bid'!#REF!,$B26,'201819 SH LCLR Funding bid'!#REF!,R$5)+SUMIFS('201819 SH LCLR Funding bid'!$G$12:$G$362,'201819 SH LCLR Funding bid'!$C$12:$C$362,"in planning (agreed)",'201819 SH LCLR Funding bid'!#REF!,$B26,'201819 SH LCLR Funding bid'!#REF!,R$5)+SUMIFS('201819 SH LCLR Funding bid'!$G$12:$G$362,'201819 SH LCLR Funding bid'!$C$12:$C$362,"agreed with nzta",'201819 SH LCLR Funding bid'!#REF!,$B26,'201819 SH LCLR Funding bid'!#REF!,R$5)+SUMIFS('201819 SH LCLR Funding bid'!$G$12:$G$362,'201819 SH LCLR Funding bid'!$C$12:$C$362,"completed",'201819 SH LCLR Funding bid'!#REF!,$B26,'201819 SH LCLR Funding bid'!#REF!,R$5)),SUMIFS('201819 SH LCLR Funding bid'!$G$12:$G$362,'201819 SH LCLR Funding bid'!$C$12:$C$362,"completed",'201819 SH LCLR Funding bid'!#REF!,$B26,'201819 SH LCLR Funding bid'!#REF!,R$5))</f>
        <v>#REF!</v>
      </c>
      <c r="S26" s="43" t="e">
        <f>IF($D$4="Agreed",(SUMIFS('201819 SH LCLR Funding bid'!$G$12:$G$362,'201819 SH LCLR Funding bid'!$C$12:$C$362,"in construction (agreed)",'201819 SH LCLR Funding bid'!#REF!,$B26,'201819 SH LCLR Funding bid'!#REF!,S$5)+SUMIFS('201819 SH LCLR Funding bid'!$G$12:$G$362,'201819 SH LCLR Funding bid'!$C$12:$C$362,"in planning (agreed)",'201819 SH LCLR Funding bid'!#REF!,$B26,'201819 SH LCLR Funding bid'!#REF!,S$5)+SUMIFS('201819 SH LCLR Funding bid'!$G$12:$G$362,'201819 SH LCLR Funding bid'!$C$12:$C$362,"agreed with nzta",'201819 SH LCLR Funding bid'!#REF!,$B26,'201819 SH LCLR Funding bid'!#REF!,S$5)+SUMIFS('201819 SH LCLR Funding bid'!$G$12:$G$362,'201819 SH LCLR Funding bid'!$C$12:$C$362,"completed",'201819 SH LCLR Funding bid'!#REF!,$B26,'201819 SH LCLR Funding bid'!#REF!,S$5)),SUMIFS('201819 SH LCLR Funding bid'!$G$12:$G$362,'201819 SH LCLR Funding bid'!$C$12:$C$362,"completed",'201819 SH LCLR Funding bid'!#REF!,$B26,'201819 SH LCLR Funding bid'!#REF!,S$5))</f>
        <v>#REF!</v>
      </c>
      <c r="T26" s="43" t="e">
        <f>IF($D$4="Agreed",(SUMIFS('201819 SH LCLR Funding bid'!$G$12:$G$362,'201819 SH LCLR Funding bid'!$C$12:$C$362,"in construction (agreed)",'201819 SH LCLR Funding bid'!#REF!,$B26,'201819 SH LCLR Funding bid'!#REF!,T$5)+SUMIFS('201819 SH LCLR Funding bid'!$G$12:$G$362,'201819 SH LCLR Funding bid'!$C$12:$C$362,"in planning (agreed)",'201819 SH LCLR Funding bid'!#REF!,$B26,'201819 SH LCLR Funding bid'!#REF!,T$5)+SUMIFS('201819 SH LCLR Funding bid'!$G$12:$G$362,'201819 SH LCLR Funding bid'!$C$12:$C$362,"agreed with nzta",'201819 SH LCLR Funding bid'!#REF!,$B26,'201819 SH LCLR Funding bid'!#REF!,T$5)+SUMIFS('201819 SH LCLR Funding bid'!$G$12:$G$362,'201819 SH LCLR Funding bid'!$C$12:$C$362,"completed",'201819 SH LCLR Funding bid'!#REF!,$B26,'201819 SH LCLR Funding bid'!#REF!,T$5)),SUMIFS('201819 SH LCLR Funding bid'!$G$12:$G$362,'201819 SH LCLR Funding bid'!$C$12:$C$362,"completed",'201819 SH LCLR Funding bid'!#REF!,$B26,'201819 SH LCLR Funding bid'!#REF!,T$5))</f>
        <v>#REF!</v>
      </c>
      <c r="U26" s="13" t="e">
        <f t="shared" si="1"/>
        <v>#REF!</v>
      </c>
      <c r="V26" s="22"/>
      <c r="W26" s="22"/>
      <c r="X26" s="22"/>
      <c r="Y26" s="22"/>
      <c r="Z26" s="22"/>
      <c r="AA26" s="22"/>
      <c r="AB26" s="22"/>
      <c r="AC26" s="22"/>
      <c r="AD26" s="22"/>
      <c r="AE26" s="22"/>
      <c r="AF26" s="22"/>
    </row>
    <row r="27" spans="1:32" ht="11.25" customHeight="1" x14ac:dyDescent="0.15">
      <c r="A27" s="20"/>
      <c r="B27" s="37" t="str">
        <f>Options!C23</f>
        <v>Other, as agreed with NZTA</v>
      </c>
      <c r="C27" s="43" t="e">
        <f>IF($D$4="Agreed",(SUMIFS('201819 SH LCLR Funding bid'!$G$12:$G$362,'201819 SH LCLR Funding bid'!$C$12:$C$362,"in construction (agreed)",'201819 SH LCLR Funding bid'!#REF!,$B27,'201819 SH LCLR Funding bid'!#REF!,C$5)+SUMIFS('201819 SH LCLR Funding bid'!$G$12:$G$362,'201819 SH LCLR Funding bid'!$C$12:$C$362,"in planning (agreed)",'201819 SH LCLR Funding bid'!#REF!,$B27,'201819 SH LCLR Funding bid'!#REF!,C$5)+SUMIFS('201819 SH LCLR Funding bid'!$G$12:$G$362,'201819 SH LCLR Funding bid'!$C$12:$C$362,"agreed with nzta",'201819 SH LCLR Funding bid'!#REF!,$B27,'201819 SH LCLR Funding bid'!#REF!,C$5)+SUMIFS('201819 SH LCLR Funding bid'!$G$12:$G$362,'201819 SH LCLR Funding bid'!$C$12:$C$362,"completed",'201819 SH LCLR Funding bid'!#REF!,$B27,'201819 SH LCLR Funding bid'!#REF!,C$5)),SUMIFS('201819 SH LCLR Funding bid'!$G$12:$G$362,'201819 SH LCLR Funding bid'!$C$12:$C$362,"completed",'201819 SH LCLR Funding bid'!#REF!,$B27,'201819 SH LCLR Funding bid'!#REF!,C$5))</f>
        <v>#REF!</v>
      </c>
      <c r="D27" s="43" t="e">
        <f>IF($D$4="Agreed",(SUMIFS('201819 SH LCLR Funding bid'!$G$12:$G$362,'201819 SH LCLR Funding bid'!$C$12:$C$362,"in construction (agreed)",'201819 SH LCLR Funding bid'!#REF!,$B27,'201819 SH LCLR Funding bid'!#REF!,D$5)+SUMIFS('201819 SH LCLR Funding bid'!$G$12:$G$362,'201819 SH LCLR Funding bid'!$C$12:$C$362,"in planning (agreed)",'201819 SH LCLR Funding bid'!#REF!,$B27,'201819 SH LCLR Funding bid'!#REF!,D$5)+SUMIFS('201819 SH LCLR Funding bid'!$G$12:$G$362,'201819 SH LCLR Funding bid'!$C$12:$C$362,"agreed with nzta",'201819 SH LCLR Funding bid'!#REF!,$B27,'201819 SH LCLR Funding bid'!#REF!,D$5)+SUMIFS('201819 SH LCLR Funding bid'!$G$12:$G$362,'201819 SH LCLR Funding bid'!$C$12:$C$362,"completed",'201819 SH LCLR Funding bid'!#REF!,$B27,'201819 SH LCLR Funding bid'!#REF!,D$5)),SUMIFS('201819 SH LCLR Funding bid'!$G$12:$G$362,'201819 SH LCLR Funding bid'!$C$12:$C$362,"completed",'201819 SH LCLR Funding bid'!#REF!,$B27,'201819 SH LCLR Funding bid'!#REF!,D$5))</f>
        <v>#REF!</v>
      </c>
      <c r="E27" s="43" t="e">
        <f>IF($D$4="Agreed",(SUMIFS('201819 SH LCLR Funding bid'!$G$12:$G$362,'201819 SH LCLR Funding bid'!$C$12:$C$362,"in construction (agreed)",'201819 SH LCLR Funding bid'!#REF!,$B27,'201819 SH LCLR Funding bid'!#REF!,E$5)+SUMIFS('201819 SH LCLR Funding bid'!$G$12:$G$362,'201819 SH LCLR Funding bid'!$C$12:$C$362,"in planning (agreed)",'201819 SH LCLR Funding bid'!#REF!,$B27,'201819 SH LCLR Funding bid'!#REF!,E$5)+SUMIFS('201819 SH LCLR Funding bid'!$G$12:$G$362,'201819 SH LCLR Funding bid'!$C$12:$C$362,"agreed with nzta",'201819 SH LCLR Funding bid'!#REF!,$B27,'201819 SH LCLR Funding bid'!#REF!,E$5)+SUMIFS('201819 SH LCLR Funding bid'!$G$12:$G$362,'201819 SH LCLR Funding bid'!$C$12:$C$362,"completed",'201819 SH LCLR Funding bid'!#REF!,$B27,'201819 SH LCLR Funding bid'!#REF!,E$5)),SUMIFS('201819 SH LCLR Funding bid'!$G$12:$G$362,'201819 SH LCLR Funding bid'!$C$12:$C$362,"completed",'201819 SH LCLR Funding bid'!#REF!,$B27,'201819 SH LCLR Funding bid'!#REF!,E$5))</f>
        <v>#REF!</v>
      </c>
      <c r="F27" s="43" t="e">
        <f>IF($D$4="Agreed",(SUMIFS('201819 SH LCLR Funding bid'!$G$12:$G$362,'201819 SH LCLR Funding bid'!$C$12:$C$362,"in construction (agreed)",'201819 SH LCLR Funding bid'!#REF!,$B27,'201819 SH LCLR Funding bid'!#REF!,F$5)+SUMIFS('201819 SH LCLR Funding bid'!$G$12:$G$362,'201819 SH LCLR Funding bid'!$C$12:$C$362,"in planning (agreed)",'201819 SH LCLR Funding bid'!#REF!,$B27,'201819 SH LCLR Funding bid'!#REF!,F$5)+SUMIFS('201819 SH LCLR Funding bid'!$G$12:$G$362,'201819 SH LCLR Funding bid'!$C$12:$C$362,"agreed with nzta",'201819 SH LCLR Funding bid'!#REF!,$B27,'201819 SH LCLR Funding bid'!#REF!,F$5)+SUMIFS('201819 SH LCLR Funding bid'!$G$12:$G$362,'201819 SH LCLR Funding bid'!$C$12:$C$362,"completed",'201819 SH LCLR Funding bid'!#REF!,$B27,'201819 SH LCLR Funding bid'!#REF!,F$5)),SUMIFS('201819 SH LCLR Funding bid'!$G$12:$G$362,'201819 SH LCLR Funding bid'!$C$12:$C$362,"completed",'201819 SH LCLR Funding bid'!#REF!,$B27,'201819 SH LCLR Funding bid'!#REF!,F$5))</f>
        <v>#REF!</v>
      </c>
      <c r="G27" s="43" t="e">
        <f>IF($D$4="Agreed",(SUMIFS('201819 SH LCLR Funding bid'!$G$12:$G$362,'201819 SH LCLR Funding bid'!$C$12:$C$362,"in construction (agreed)",'201819 SH LCLR Funding bid'!#REF!,$B27,'201819 SH LCLR Funding bid'!#REF!,G$5)+SUMIFS('201819 SH LCLR Funding bid'!$G$12:$G$362,'201819 SH LCLR Funding bid'!$C$12:$C$362,"in planning (agreed)",'201819 SH LCLR Funding bid'!#REF!,$B27,'201819 SH LCLR Funding bid'!#REF!,G$5)+SUMIFS('201819 SH LCLR Funding bid'!$G$12:$G$362,'201819 SH LCLR Funding bid'!$C$12:$C$362,"agreed with nzta",'201819 SH LCLR Funding bid'!#REF!,$B27,'201819 SH LCLR Funding bid'!#REF!,G$5)+SUMIFS('201819 SH LCLR Funding bid'!$G$12:$G$362,'201819 SH LCLR Funding bid'!$C$12:$C$362,"completed",'201819 SH LCLR Funding bid'!#REF!,$B27,'201819 SH LCLR Funding bid'!#REF!,G$5)),SUMIFS('201819 SH LCLR Funding bid'!$G$12:$G$362,'201819 SH LCLR Funding bid'!$C$12:$C$362,"completed",'201819 SH LCLR Funding bid'!#REF!,$B27,'201819 SH LCLR Funding bid'!#REF!,G$5))</f>
        <v>#REF!</v>
      </c>
      <c r="H27" s="43" t="e">
        <f>IF($D$4="Agreed",(SUMIFS('201819 SH LCLR Funding bid'!$G$12:$G$362,'201819 SH LCLR Funding bid'!$C$12:$C$362,"in construction (agreed)",'201819 SH LCLR Funding bid'!#REF!,$B27,'201819 SH LCLR Funding bid'!#REF!,H$5)+SUMIFS('201819 SH LCLR Funding bid'!$G$12:$G$362,'201819 SH LCLR Funding bid'!$C$12:$C$362,"in planning (agreed)",'201819 SH LCLR Funding bid'!#REF!,$B27,'201819 SH LCLR Funding bid'!#REF!,H$5)+SUMIFS('201819 SH LCLR Funding bid'!$G$12:$G$362,'201819 SH LCLR Funding bid'!$C$12:$C$362,"agreed with nzta",'201819 SH LCLR Funding bid'!#REF!,$B27,'201819 SH LCLR Funding bid'!#REF!,H$5)+SUMIFS('201819 SH LCLR Funding bid'!$G$12:$G$362,'201819 SH LCLR Funding bid'!$C$12:$C$362,"completed",'201819 SH LCLR Funding bid'!#REF!,$B27,'201819 SH LCLR Funding bid'!#REF!,H$5)),SUMIFS('201819 SH LCLR Funding bid'!$G$12:$G$362,'201819 SH LCLR Funding bid'!$C$12:$C$362,"completed",'201819 SH LCLR Funding bid'!#REF!,$B27,'201819 SH LCLR Funding bid'!#REF!,H$5))</f>
        <v>#REF!</v>
      </c>
      <c r="I27" s="43" t="e">
        <f>IF($D$4="Agreed",(SUMIFS('201819 SH LCLR Funding bid'!$G$12:$G$362,'201819 SH LCLR Funding bid'!$C$12:$C$362,"in construction (agreed)",'201819 SH LCLR Funding bid'!#REF!,$B27,'201819 SH LCLR Funding bid'!#REF!,I$5)+SUMIFS('201819 SH LCLR Funding bid'!$G$12:$G$362,'201819 SH LCLR Funding bid'!$C$12:$C$362,"in planning (agreed)",'201819 SH LCLR Funding bid'!#REF!,$B27,'201819 SH LCLR Funding bid'!#REF!,I$5)+SUMIFS('201819 SH LCLR Funding bid'!$G$12:$G$362,'201819 SH LCLR Funding bid'!$C$12:$C$362,"agreed with nzta",'201819 SH LCLR Funding bid'!#REF!,$B27,'201819 SH LCLR Funding bid'!#REF!,I$5)+SUMIFS('201819 SH LCLR Funding bid'!$G$12:$G$362,'201819 SH LCLR Funding bid'!$C$12:$C$362,"completed",'201819 SH LCLR Funding bid'!#REF!,$B27,'201819 SH LCLR Funding bid'!#REF!,I$5)),SUMIFS('201819 SH LCLR Funding bid'!$G$12:$G$362,'201819 SH LCLR Funding bid'!$C$12:$C$362,"completed",'201819 SH LCLR Funding bid'!#REF!,$B27,'201819 SH LCLR Funding bid'!#REF!,I$5))</f>
        <v>#REF!</v>
      </c>
      <c r="J27" s="43" t="e">
        <f>IF($D$4="Agreed",(SUMIFS('201819 SH LCLR Funding bid'!$G$12:$G$362,'201819 SH LCLR Funding bid'!$C$12:$C$362,"in construction (agreed)",'201819 SH LCLR Funding bid'!#REF!,$B27,'201819 SH LCLR Funding bid'!#REF!,J$5)+SUMIFS('201819 SH LCLR Funding bid'!$G$12:$G$362,'201819 SH LCLR Funding bid'!$C$12:$C$362,"in planning (agreed)",'201819 SH LCLR Funding bid'!#REF!,$B27,'201819 SH LCLR Funding bid'!#REF!,J$5)+SUMIFS('201819 SH LCLR Funding bid'!$G$12:$G$362,'201819 SH LCLR Funding bid'!$C$12:$C$362,"agreed with nzta",'201819 SH LCLR Funding bid'!#REF!,$B27,'201819 SH LCLR Funding bid'!#REF!,J$5)+SUMIFS('201819 SH LCLR Funding bid'!$G$12:$G$362,'201819 SH LCLR Funding bid'!$C$12:$C$362,"completed",'201819 SH LCLR Funding bid'!#REF!,$B27,'201819 SH LCLR Funding bid'!#REF!,J$5)),SUMIFS('201819 SH LCLR Funding bid'!$G$12:$G$362,'201819 SH LCLR Funding bid'!$C$12:$C$362,"completed",'201819 SH LCLR Funding bid'!#REF!,$B27,'201819 SH LCLR Funding bid'!#REF!,J$5))</f>
        <v>#REF!</v>
      </c>
      <c r="K27" s="43" t="e">
        <f>IF($D$4="Agreed",(SUMIFS('201819 SH LCLR Funding bid'!$G$12:$G$362,'201819 SH LCLR Funding bid'!$C$12:$C$362,"in construction (agreed)",'201819 SH LCLR Funding bid'!#REF!,$B27,'201819 SH LCLR Funding bid'!#REF!,K$5)+SUMIFS('201819 SH LCLR Funding bid'!$G$12:$G$362,'201819 SH LCLR Funding bid'!$C$12:$C$362,"in planning (agreed)",'201819 SH LCLR Funding bid'!#REF!,$B27,'201819 SH LCLR Funding bid'!#REF!,K$5)+SUMIFS('201819 SH LCLR Funding bid'!$G$12:$G$362,'201819 SH LCLR Funding bid'!$C$12:$C$362,"agreed with nzta",'201819 SH LCLR Funding bid'!#REF!,$B27,'201819 SH LCLR Funding bid'!#REF!,K$5)+SUMIFS('201819 SH LCLR Funding bid'!$G$12:$G$362,'201819 SH LCLR Funding bid'!$C$12:$C$362,"completed",'201819 SH LCLR Funding bid'!#REF!,$B27,'201819 SH LCLR Funding bid'!#REF!,K$5)),SUMIFS('201819 SH LCLR Funding bid'!$G$12:$G$362,'201819 SH LCLR Funding bid'!$C$12:$C$362,"completed",'201819 SH LCLR Funding bid'!#REF!,$B27,'201819 SH LCLR Funding bid'!#REF!,K$5))</f>
        <v>#REF!</v>
      </c>
      <c r="L27" s="43" t="e">
        <f>IF($D$4="Agreed",(SUMIFS('201819 SH LCLR Funding bid'!$G$12:$G$362,'201819 SH LCLR Funding bid'!$C$12:$C$362,"in construction (agreed)",'201819 SH LCLR Funding bid'!#REF!,$B27,'201819 SH LCLR Funding bid'!#REF!,L$5)+SUMIFS('201819 SH LCLR Funding bid'!$G$12:$G$362,'201819 SH LCLR Funding bid'!$C$12:$C$362,"in planning (agreed)",'201819 SH LCLR Funding bid'!#REF!,$B27,'201819 SH LCLR Funding bid'!#REF!,L$5)+SUMIFS('201819 SH LCLR Funding bid'!$G$12:$G$362,'201819 SH LCLR Funding bid'!$C$12:$C$362,"agreed with nzta",'201819 SH LCLR Funding bid'!#REF!,$B27,'201819 SH LCLR Funding bid'!#REF!,L$5)+SUMIFS('201819 SH LCLR Funding bid'!$G$12:$G$362,'201819 SH LCLR Funding bid'!$C$12:$C$362,"completed",'201819 SH LCLR Funding bid'!#REF!,$B27,'201819 SH LCLR Funding bid'!#REF!,L$5)),SUMIFS('201819 SH LCLR Funding bid'!$G$12:$G$362,'201819 SH LCLR Funding bid'!$C$12:$C$362,"completed",'201819 SH LCLR Funding bid'!#REF!,$B27,'201819 SH LCLR Funding bid'!#REF!,L$5))</f>
        <v>#REF!</v>
      </c>
      <c r="M27" s="43" t="e">
        <f>IF($D$4="Agreed",(SUMIFS('201819 SH LCLR Funding bid'!$G$12:$G$362,'201819 SH LCLR Funding bid'!$C$12:$C$362,"in construction (agreed)",'201819 SH LCLR Funding bid'!#REF!,$B27,'201819 SH LCLR Funding bid'!#REF!,M$5)+SUMIFS('201819 SH LCLR Funding bid'!$G$12:$G$362,'201819 SH LCLR Funding bid'!$C$12:$C$362,"in planning (agreed)",'201819 SH LCLR Funding bid'!#REF!,$B27,'201819 SH LCLR Funding bid'!#REF!,M$5)+SUMIFS('201819 SH LCLR Funding bid'!$G$12:$G$362,'201819 SH LCLR Funding bid'!$C$12:$C$362,"agreed with nzta",'201819 SH LCLR Funding bid'!#REF!,$B27,'201819 SH LCLR Funding bid'!#REF!,M$5)+SUMIFS('201819 SH LCLR Funding bid'!$G$12:$G$362,'201819 SH LCLR Funding bid'!$C$12:$C$362,"completed",'201819 SH LCLR Funding bid'!#REF!,$B27,'201819 SH LCLR Funding bid'!#REF!,M$5)),SUMIFS('201819 SH LCLR Funding bid'!$G$12:$G$362,'201819 SH LCLR Funding bid'!$C$12:$C$362,"completed",'201819 SH LCLR Funding bid'!#REF!,$B27,'201819 SH LCLR Funding bid'!#REF!,M$5))</f>
        <v>#REF!</v>
      </c>
      <c r="N27" s="43" t="e">
        <f>IF($D$4="Agreed",(SUMIFS('201819 SH LCLR Funding bid'!$G$12:$G$362,'201819 SH LCLR Funding bid'!$C$12:$C$362,"in construction (agreed)",'201819 SH LCLR Funding bid'!#REF!,$B27,'201819 SH LCLR Funding bid'!#REF!,N$5)+SUMIFS('201819 SH LCLR Funding bid'!$G$12:$G$362,'201819 SH LCLR Funding bid'!$C$12:$C$362,"in planning (agreed)",'201819 SH LCLR Funding bid'!#REF!,$B27,'201819 SH LCLR Funding bid'!#REF!,N$5)+SUMIFS('201819 SH LCLR Funding bid'!$G$12:$G$362,'201819 SH LCLR Funding bid'!$C$12:$C$362,"agreed with nzta",'201819 SH LCLR Funding bid'!#REF!,$B27,'201819 SH LCLR Funding bid'!#REF!,N$5)+SUMIFS('201819 SH LCLR Funding bid'!$G$12:$G$362,'201819 SH LCLR Funding bid'!$C$12:$C$362,"completed",'201819 SH LCLR Funding bid'!#REF!,$B27,'201819 SH LCLR Funding bid'!#REF!,N$5)),SUMIFS('201819 SH LCLR Funding bid'!$G$12:$G$362,'201819 SH LCLR Funding bid'!$C$12:$C$362,"completed",'201819 SH LCLR Funding bid'!#REF!,$B27,'201819 SH LCLR Funding bid'!#REF!,N$5))</f>
        <v>#REF!</v>
      </c>
      <c r="O27" s="43" t="e">
        <f>IF($D$4="Agreed",(SUMIFS('201819 SH LCLR Funding bid'!$G$12:$G$362,'201819 SH LCLR Funding bid'!$C$12:$C$362,"in construction (agreed)",'201819 SH LCLR Funding bid'!#REF!,$B27,'201819 SH LCLR Funding bid'!#REF!,O$5)+SUMIFS('201819 SH LCLR Funding bid'!$G$12:$G$362,'201819 SH LCLR Funding bid'!$C$12:$C$362,"in planning (agreed)",'201819 SH LCLR Funding bid'!#REF!,$B27,'201819 SH LCLR Funding bid'!#REF!,O$5)+SUMIFS('201819 SH LCLR Funding bid'!$G$12:$G$362,'201819 SH LCLR Funding bid'!$C$12:$C$362,"agreed with nzta",'201819 SH LCLR Funding bid'!#REF!,$B27,'201819 SH LCLR Funding bid'!#REF!,O$5)+SUMIFS('201819 SH LCLR Funding bid'!$G$12:$G$362,'201819 SH LCLR Funding bid'!$C$12:$C$362,"completed",'201819 SH LCLR Funding bid'!#REF!,$B27,'201819 SH LCLR Funding bid'!#REF!,O$5)),SUMIFS('201819 SH LCLR Funding bid'!$G$12:$G$362,'201819 SH LCLR Funding bid'!$C$12:$C$362,"completed",'201819 SH LCLR Funding bid'!#REF!,$B27,'201819 SH LCLR Funding bid'!#REF!,O$5))</f>
        <v>#REF!</v>
      </c>
      <c r="P27" s="43" t="e">
        <f>IF($D$4="Agreed",(SUMIFS('201819 SH LCLR Funding bid'!$G$12:$G$362,'201819 SH LCLR Funding bid'!$C$12:$C$362,"in construction (agreed)",'201819 SH LCLR Funding bid'!#REF!,$B27,'201819 SH LCLR Funding bid'!#REF!,P$5)+SUMIFS('201819 SH LCLR Funding bid'!$G$12:$G$362,'201819 SH LCLR Funding bid'!$C$12:$C$362,"in planning (agreed)",'201819 SH LCLR Funding bid'!#REF!,$B27,'201819 SH LCLR Funding bid'!#REF!,P$5)+SUMIFS('201819 SH LCLR Funding bid'!$G$12:$G$362,'201819 SH LCLR Funding bid'!$C$12:$C$362,"agreed with nzta",'201819 SH LCLR Funding bid'!#REF!,$B27,'201819 SH LCLR Funding bid'!#REF!,P$5)+SUMIFS('201819 SH LCLR Funding bid'!$G$12:$G$362,'201819 SH LCLR Funding bid'!$C$12:$C$362,"completed",'201819 SH LCLR Funding bid'!#REF!,$B27,'201819 SH LCLR Funding bid'!#REF!,P$5)),SUMIFS('201819 SH LCLR Funding bid'!$G$12:$G$362,'201819 SH LCLR Funding bid'!$C$12:$C$362,"completed",'201819 SH LCLR Funding bid'!#REF!,$B27,'201819 SH LCLR Funding bid'!#REF!,P$5))</f>
        <v>#REF!</v>
      </c>
      <c r="Q27" s="43" t="e">
        <f>IF($D$4="Agreed",(SUMIFS('201819 SH LCLR Funding bid'!$G$12:$G$362,'201819 SH LCLR Funding bid'!$C$12:$C$362,"in construction (agreed)",'201819 SH LCLR Funding bid'!#REF!,$B27,'201819 SH LCLR Funding bid'!#REF!,Q$5)+SUMIFS('201819 SH LCLR Funding bid'!$G$12:$G$362,'201819 SH LCLR Funding bid'!$C$12:$C$362,"in planning (agreed)",'201819 SH LCLR Funding bid'!#REF!,$B27,'201819 SH LCLR Funding bid'!#REF!,Q$5)+SUMIFS('201819 SH LCLR Funding bid'!$G$12:$G$362,'201819 SH LCLR Funding bid'!$C$12:$C$362,"agreed with nzta",'201819 SH LCLR Funding bid'!#REF!,$B27,'201819 SH LCLR Funding bid'!#REF!,Q$5)+SUMIFS('201819 SH LCLR Funding bid'!$G$12:$G$362,'201819 SH LCLR Funding bid'!$C$12:$C$362,"completed",'201819 SH LCLR Funding bid'!#REF!,$B27,'201819 SH LCLR Funding bid'!#REF!,Q$5)),SUMIFS('201819 SH LCLR Funding bid'!$G$12:$G$362,'201819 SH LCLR Funding bid'!$C$12:$C$362,"completed",'201819 SH LCLR Funding bid'!#REF!,$B27,'201819 SH LCLR Funding bid'!#REF!,Q$5))</f>
        <v>#REF!</v>
      </c>
      <c r="R27" s="43" t="e">
        <f>IF($D$4="Agreed",(SUMIFS('201819 SH LCLR Funding bid'!$G$12:$G$362,'201819 SH LCLR Funding bid'!$C$12:$C$362,"in construction (agreed)",'201819 SH LCLR Funding bid'!#REF!,$B27,'201819 SH LCLR Funding bid'!#REF!,R$5)+SUMIFS('201819 SH LCLR Funding bid'!$G$12:$G$362,'201819 SH LCLR Funding bid'!$C$12:$C$362,"in planning (agreed)",'201819 SH LCLR Funding bid'!#REF!,$B27,'201819 SH LCLR Funding bid'!#REF!,R$5)+SUMIFS('201819 SH LCLR Funding bid'!$G$12:$G$362,'201819 SH LCLR Funding bid'!$C$12:$C$362,"agreed with nzta",'201819 SH LCLR Funding bid'!#REF!,$B27,'201819 SH LCLR Funding bid'!#REF!,R$5)+SUMIFS('201819 SH LCLR Funding bid'!$G$12:$G$362,'201819 SH LCLR Funding bid'!$C$12:$C$362,"completed",'201819 SH LCLR Funding bid'!#REF!,$B27,'201819 SH LCLR Funding bid'!#REF!,R$5)),SUMIFS('201819 SH LCLR Funding bid'!$G$12:$G$362,'201819 SH LCLR Funding bid'!$C$12:$C$362,"completed",'201819 SH LCLR Funding bid'!#REF!,$B27,'201819 SH LCLR Funding bid'!#REF!,R$5))</f>
        <v>#REF!</v>
      </c>
      <c r="S27" s="43" t="e">
        <f>IF($D$4="Agreed",(SUMIFS('201819 SH LCLR Funding bid'!$G$12:$G$362,'201819 SH LCLR Funding bid'!$C$12:$C$362,"in construction (agreed)",'201819 SH LCLR Funding bid'!#REF!,$B27,'201819 SH LCLR Funding bid'!#REF!,S$5)+SUMIFS('201819 SH LCLR Funding bid'!$G$12:$G$362,'201819 SH LCLR Funding bid'!$C$12:$C$362,"in planning (agreed)",'201819 SH LCLR Funding bid'!#REF!,$B27,'201819 SH LCLR Funding bid'!#REF!,S$5)+SUMIFS('201819 SH LCLR Funding bid'!$G$12:$G$362,'201819 SH LCLR Funding bid'!$C$12:$C$362,"agreed with nzta",'201819 SH LCLR Funding bid'!#REF!,$B27,'201819 SH LCLR Funding bid'!#REF!,S$5)+SUMIFS('201819 SH LCLR Funding bid'!$G$12:$G$362,'201819 SH LCLR Funding bid'!$C$12:$C$362,"completed",'201819 SH LCLR Funding bid'!#REF!,$B27,'201819 SH LCLR Funding bid'!#REF!,S$5)),SUMIFS('201819 SH LCLR Funding bid'!$G$12:$G$362,'201819 SH LCLR Funding bid'!$C$12:$C$362,"completed",'201819 SH LCLR Funding bid'!#REF!,$B27,'201819 SH LCLR Funding bid'!#REF!,S$5))</f>
        <v>#REF!</v>
      </c>
      <c r="T27" s="43" t="e">
        <f>IF($D$4="Agreed",(SUMIFS('201819 SH LCLR Funding bid'!$G$12:$G$362,'201819 SH LCLR Funding bid'!$C$12:$C$362,"in construction (agreed)",'201819 SH LCLR Funding bid'!#REF!,$B27,'201819 SH LCLR Funding bid'!#REF!,T$5)+SUMIFS('201819 SH LCLR Funding bid'!$G$12:$G$362,'201819 SH LCLR Funding bid'!$C$12:$C$362,"in planning (agreed)",'201819 SH LCLR Funding bid'!#REF!,$B27,'201819 SH LCLR Funding bid'!#REF!,T$5)+SUMIFS('201819 SH LCLR Funding bid'!$G$12:$G$362,'201819 SH LCLR Funding bid'!$C$12:$C$362,"agreed with nzta",'201819 SH LCLR Funding bid'!#REF!,$B27,'201819 SH LCLR Funding bid'!#REF!,T$5)+SUMIFS('201819 SH LCLR Funding bid'!$G$12:$G$362,'201819 SH LCLR Funding bid'!$C$12:$C$362,"completed",'201819 SH LCLR Funding bid'!#REF!,$B27,'201819 SH LCLR Funding bid'!#REF!,T$5)),SUMIFS('201819 SH LCLR Funding bid'!$G$12:$G$362,'201819 SH LCLR Funding bid'!$C$12:$C$362,"completed",'201819 SH LCLR Funding bid'!#REF!,$B27,'201819 SH LCLR Funding bid'!#REF!,T$5))</f>
        <v>#REF!</v>
      </c>
      <c r="U27" s="13" t="e">
        <f t="shared" si="1"/>
        <v>#REF!</v>
      </c>
      <c r="V27" s="22"/>
      <c r="W27" s="22"/>
      <c r="X27" s="22"/>
      <c r="Y27" s="22"/>
      <c r="Z27" s="22"/>
      <c r="AA27" s="22"/>
      <c r="AB27" s="22"/>
      <c r="AC27" s="22"/>
      <c r="AD27" s="22"/>
      <c r="AE27" s="22"/>
      <c r="AF27" s="22"/>
    </row>
    <row r="28" spans="1:32" ht="6.95" x14ac:dyDescent="0.15">
      <c r="A28" s="20"/>
      <c r="B28" s="38" t="s">
        <v>23</v>
      </c>
      <c r="C28" s="15" t="e">
        <f t="shared" ref="C28:T28" si="2">SUM(C6:C27)</f>
        <v>#REF!</v>
      </c>
      <c r="D28" s="15" t="e">
        <f t="shared" si="2"/>
        <v>#REF!</v>
      </c>
      <c r="E28" s="15" t="e">
        <f t="shared" si="2"/>
        <v>#REF!</v>
      </c>
      <c r="F28" s="15" t="e">
        <f t="shared" si="2"/>
        <v>#REF!</v>
      </c>
      <c r="G28" s="15" t="e">
        <f t="shared" si="2"/>
        <v>#REF!</v>
      </c>
      <c r="H28" s="15" t="e">
        <f t="shared" si="2"/>
        <v>#REF!</v>
      </c>
      <c r="I28" s="15" t="e">
        <f t="shared" si="2"/>
        <v>#REF!</v>
      </c>
      <c r="J28" s="15" t="e">
        <f t="shared" si="2"/>
        <v>#REF!</v>
      </c>
      <c r="K28" s="15" t="e">
        <f t="shared" si="2"/>
        <v>#REF!</v>
      </c>
      <c r="L28" s="15" t="e">
        <f t="shared" si="2"/>
        <v>#REF!</v>
      </c>
      <c r="M28" s="15" t="e">
        <f t="shared" si="2"/>
        <v>#REF!</v>
      </c>
      <c r="N28" s="15" t="e">
        <f t="shared" si="2"/>
        <v>#REF!</v>
      </c>
      <c r="O28" s="15" t="e">
        <f t="shared" si="2"/>
        <v>#REF!</v>
      </c>
      <c r="P28" s="15" t="e">
        <f t="shared" si="2"/>
        <v>#REF!</v>
      </c>
      <c r="Q28" s="15" t="e">
        <f t="shared" si="2"/>
        <v>#REF!</v>
      </c>
      <c r="R28" s="15" t="e">
        <f t="shared" si="2"/>
        <v>#REF!</v>
      </c>
      <c r="S28" s="15" t="e">
        <f t="shared" si="2"/>
        <v>#REF!</v>
      </c>
      <c r="T28" s="15" t="e">
        <f t="shared" si="2"/>
        <v>#REF!</v>
      </c>
      <c r="U28" s="15" t="e">
        <f>SUM(U6:U27)</f>
        <v>#REF!</v>
      </c>
      <c r="V28" s="22"/>
      <c r="W28" s="22"/>
      <c r="X28" s="22"/>
      <c r="Y28" s="22"/>
      <c r="Z28" s="22"/>
      <c r="AA28" s="22"/>
      <c r="AB28" s="22"/>
      <c r="AC28" s="22"/>
      <c r="AD28" s="22"/>
      <c r="AE28" s="22"/>
      <c r="AF28" s="22"/>
    </row>
    <row r="29" spans="1:32" ht="6.95" x14ac:dyDescent="0.15">
      <c r="A29" s="20"/>
      <c r="B29" s="39"/>
      <c r="C29" s="12"/>
      <c r="D29" s="12"/>
      <c r="E29" s="12"/>
      <c r="F29" s="12"/>
      <c r="G29" s="12"/>
      <c r="H29" s="12"/>
      <c r="I29" s="12"/>
      <c r="J29" s="12"/>
      <c r="K29" s="12"/>
      <c r="L29" s="12"/>
      <c r="M29" s="12"/>
      <c r="N29" s="12"/>
      <c r="O29" s="12"/>
      <c r="P29" s="12"/>
      <c r="Q29" s="12"/>
      <c r="R29" s="12"/>
      <c r="S29" s="12"/>
      <c r="T29" s="12"/>
      <c r="U29" s="12"/>
      <c r="V29" s="22"/>
      <c r="W29" s="22"/>
      <c r="X29" s="22"/>
      <c r="Y29" s="22"/>
      <c r="Z29" s="22"/>
      <c r="AA29" s="22"/>
      <c r="AB29" s="22"/>
      <c r="AC29" s="22"/>
      <c r="AD29" s="22"/>
      <c r="AE29" s="22"/>
      <c r="AF29" s="22"/>
    </row>
    <row r="30" spans="1:32" ht="14.1" x14ac:dyDescent="0.15">
      <c r="A30" s="20"/>
      <c r="B30" s="32" t="e">
        <f>'201819 SH LCLR Funding bid'!#REF!</f>
        <v>#REF!</v>
      </c>
      <c r="C30" s="75" t="str">
        <f>C5</f>
        <v>Throughput</v>
      </c>
      <c r="D30" s="75" t="str">
        <f t="shared" ref="D30:T30" si="3">D5</f>
        <v>Reliability</v>
      </c>
      <c r="E30" s="75" t="str">
        <f t="shared" si="3"/>
        <v>Travel time</v>
      </c>
      <c r="F30" s="75" t="str">
        <f t="shared" si="3"/>
        <v>Availability and access</v>
      </c>
      <c r="G30" s="75" t="str">
        <f t="shared" si="3"/>
        <v>Resilience</v>
      </c>
      <c r="H30" s="75" t="str">
        <f t="shared" si="3"/>
        <v>Comfort and customer experience</v>
      </c>
      <c r="I30" s="75" t="str">
        <f t="shared" si="3"/>
        <v>Safety</v>
      </c>
      <c r="J30" s="75" t="str">
        <f t="shared" si="3"/>
        <v>Physical health</v>
      </c>
      <c r="K30" s="75" t="str">
        <f t="shared" si="3"/>
        <v>Pollution (NO2 PM10)</v>
      </c>
      <c r="L30" s="75" t="str">
        <f t="shared" si="3"/>
        <v>Health Noise</v>
      </c>
      <c r="M30" s="75" t="str">
        <f t="shared" si="3"/>
        <v>Pollution and greenhouse gases</v>
      </c>
      <c r="N30" s="75" t="str">
        <f t="shared" si="3"/>
        <v>Environmental Noise</v>
      </c>
      <c r="O30" s="75" t="str">
        <f t="shared" si="3"/>
        <v>Resource consumption</v>
      </c>
      <c r="P30" s="75" t="str">
        <f t="shared" si="3"/>
        <v>Biodiversity</v>
      </c>
      <c r="Q30" s="75" t="str">
        <f t="shared" si="3"/>
        <v>Community cohesion</v>
      </c>
      <c r="R30" s="75" t="str">
        <f t="shared" si="3"/>
        <v>Amenity value</v>
      </c>
      <c r="S30" s="75" t="str">
        <f t="shared" si="3"/>
        <v>Financial cost of using transport</v>
      </c>
      <c r="T30" s="75" t="str">
        <f t="shared" si="3"/>
        <v>Pricing</v>
      </c>
      <c r="U30" s="27" t="s">
        <v>23</v>
      </c>
      <c r="V30" s="22"/>
      <c r="W30" s="22"/>
      <c r="X30" s="22"/>
      <c r="Y30" s="22"/>
      <c r="Z30" s="22"/>
      <c r="AA30" s="22"/>
      <c r="AB30" s="22"/>
      <c r="AC30" s="22"/>
      <c r="AD30" s="22"/>
      <c r="AE30" s="22"/>
      <c r="AF30" s="22"/>
    </row>
    <row r="31" spans="1:32" ht="11.25" customHeight="1" x14ac:dyDescent="0.15">
      <c r="A31" s="20"/>
      <c r="B31" s="37" t="str">
        <f>B6</f>
        <v>Behaviour change</v>
      </c>
      <c r="C31" s="44" t="e">
        <f>IF($D$4="Agreed",(SUMIFS('201819 SH LCLR Funding bid'!#REF!,'201819 SH LCLR Funding bid'!$C$12:$C$362,"in construction (agreed)",'201819 SH LCLR Funding bid'!#REF!,$B6,'201819 SH LCLR Funding bid'!#REF!,C$5)+SUMIFS('201819 SH LCLR Funding bid'!#REF!,'201819 SH LCLR Funding bid'!$C$12:$C$362,"in planning (agreed)",'201819 SH LCLR Funding bid'!#REF!,$B6,'201819 SH LCLR Funding bid'!#REF!,C$5)+SUMIFS('201819 SH LCLR Funding bid'!#REF!,'201819 SH LCLR Funding bid'!$C$12:$C$362,"agreed with nzta",'201819 SH LCLR Funding bid'!#REF!,$B6,'201819 SH LCLR Funding bid'!#REF!,C$5)+SUMIFS('201819 SH LCLR Funding bid'!#REF!,'201819 SH LCLR Funding bid'!$C$12:$C$362,"completed",'201819 SH LCLR Funding bid'!#REF!,$B6,'201819 SH LCLR Funding bid'!#REF!,C$5)),SUMIFS('201819 SH LCLR Funding bid'!#REF!,'201819 SH LCLR Funding bid'!$C$12:$C$362,"completed",'201819 SH LCLR Funding bid'!#REF!,$B6,'201819 SH LCLR Funding bid'!#REF!,C$5))</f>
        <v>#REF!</v>
      </c>
      <c r="D31" s="44" t="e">
        <f>IF($D$4="Agreed",(SUMIFS('201819 SH LCLR Funding bid'!#REF!,'201819 SH LCLR Funding bid'!$C$12:$C$362,"in construction (agreed)",'201819 SH LCLR Funding bid'!#REF!,$B6,'201819 SH LCLR Funding bid'!#REF!,D$5)+SUMIFS('201819 SH LCLR Funding bid'!#REF!,'201819 SH LCLR Funding bid'!$C$12:$C$362,"in planning (agreed)",'201819 SH LCLR Funding bid'!#REF!,$B6,'201819 SH LCLR Funding bid'!#REF!,D$5)+SUMIFS('201819 SH LCLR Funding bid'!#REF!,'201819 SH LCLR Funding bid'!$C$12:$C$362,"agreed with nzta",'201819 SH LCLR Funding bid'!#REF!,$B6,'201819 SH LCLR Funding bid'!#REF!,D$5)+SUMIFS('201819 SH LCLR Funding bid'!#REF!,'201819 SH LCLR Funding bid'!$C$12:$C$362,"completed",'201819 SH LCLR Funding bid'!#REF!,$B6,'201819 SH LCLR Funding bid'!#REF!,D$5)),SUMIFS('201819 SH LCLR Funding bid'!#REF!,'201819 SH LCLR Funding bid'!$C$12:$C$362,"completed",'201819 SH LCLR Funding bid'!#REF!,$B6,'201819 SH LCLR Funding bid'!#REF!,D$5))</f>
        <v>#REF!</v>
      </c>
      <c r="E31" s="44" t="e">
        <f>IF($D$4="Agreed",(SUMIFS('201819 SH LCLR Funding bid'!#REF!,'201819 SH LCLR Funding bid'!$C$12:$C$362,"in construction (agreed)",'201819 SH LCLR Funding bid'!#REF!,$B6,'201819 SH LCLR Funding bid'!#REF!,E$5)+SUMIFS('201819 SH LCLR Funding bid'!#REF!,'201819 SH LCLR Funding bid'!$C$12:$C$362,"in planning (agreed)",'201819 SH LCLR Funding bid'!#REF!,$B6,'201819 SH LCLR Funding bid'!#REF!,E$5)+SUMIFS('201819 SH LCLR Funding bid'!#REF!,'201819 SH LCLR Funding bid'!$C$12:$C$362,"agreed with nzta",'201819 SH LCLR Funding bid'!#REF!,$B6,'201819 SH LCLR Funding bid'!#REF!,E$5)+SUMIFS('201819 SH LCLR Funding bid'!#REF!,'201819 SH LCLR Funding bid'!$C$12:$C$362,"completed",'201819 SH LCLR Funding bid'!#REF!,$B6,'201819 SH LCLR Funding bid'!#REF!,E$5)),SUMIFS('201819 SH LCLR Funding bid'!#REF!,'201819 SH LCLR Funding bid'!$C$12:$C$362,"completed",'201819 SH LCLR Funding bid'!#REF!,$B6,'201819 SH LCLR Funding bid'!#REF!,E$5))</f>
        <v>#REF!</v>
      </c>
      <c r="F31" s="44" t="e">
        <f>IF($D$4="Agreed",(SUMIFS('201819 SH LCLR Funding bid'!#REF!,'201819 SH LCLR Funding bid'!$C$12:$C$362,"in construction (agreed)",'201819 SH LCLR Funding bid'!#REF!,$B6,'201819 SH LCLR Funding bid'!#REF!,F$5)+SUMIFS('201819 SH LCLR Funding bid'!#REF!,'201819 SH LCLR Funding bid'!$C$12:$C$362,"in planning (agreed)",'201819 SH LCLR Funding bid'!#REF!,$B6,'201819 SH LCLR Funding bid'!#REF!,F$5)+SUMIFS('201819 SH LCLR Funding bid'!#REF!,'201819 SH LCLR Funding bid'!$C$12:$C$362,"agreed with nzta",'201819 SH LCLR Funding bid'!#REF!,$B6,'201819 SH LCLR Funding bid'!#REF!,F$5)+SUMIFS('201819 SH LCLR Funding bid'!#REF!,'201819 SH LCLR Funding bid'!$C$12:$C$362,"completed",'201819 SH LCLR Funding bid'!#REF!,$B6,'201819 SH LCLR Funding bid'!#REF!,F$5)),SUMIFS('201819 SH LCLR Funding bid'!#REF!,'201819 SH LCLR Funding bid'!$C$12:$C$362,"completed",'201819 SH LCLR Funding bid'!#REF!,$B6,'201819 SH LCLR Funding bid'!#REF!,F$5))</f>
        <v>#REF!</v>
      </c>
      <c r="G31" s="44" t="e">
        <f>IF($D$4="Agreed",(SUMIFS('201819 SH LCLR Funding bid'!#REF!,'201819 SH LCLR Funding bid'!$C$12:$C$362,"in construction (agreed)",'201819 SH LCLR Funding bid'!#REF!,$B6,'201819 SH LCLR Funding bid'!#REF!,G$5)+SUMIFS('201819 SH LCLR Funding bid'!#REF!,'201819 SH LCLR Funding bid'!$C$12:$C$362,"in planning (agreed)",'201819 SH LCLR Funding bid'!#REF!,$B6,'201819 SH LCLR Funding bid'!#REF!,G$5)+SUMIFS('201819 SH LCLR Funding bid'!#REF!,'201819 SH LCLR Funding bid'!$C$12:$C$362,"agreed with nzta",'201819 SH LCLR Funding bid'!#REF!,$B6,'201819 SH LCLR Funding bid'!#REF!,G$5)+SUMIFS('201819 SH LCLR Funding bid'!#REF!,'201819 SH LCLR Funding bid'!$C$12:$C$362,"completed",'201819 SH LCLR Funding bid'!#REF!,$B6,'201819 SH LCLR Funding bid'!#REF!,G$5)),SUMIFS('201819 SH LCLR Funding bid'!#REF!,'201819 SH LCLR Funding bid'!$C$12:$C$362,"completed",'201819 SH LCLR Funding bid'!#REF!,$B6,'201819 SH LCLR Funding bid'!#REF!,G$5))</f>
        <v>#REF!</v>
      </c>
      <c r="H31" s="44" t="e">
        <f>IF($D$4="Agreed",(SUMIFS('201819 SH LCLR Funding bid'!#REF!,'201819 SH LCLR Funding bid'!$C$12:$C$362,"in construction (agreed)",'201819 SH LCLR Funding bid'!#REF!,$B6,'201819 SH LCLR Funding bid'!#REF!,H$5)+SUMIFS('201819 SH LCLR Funding bid'!#REF!,'201819 SH LCLR Funding bid'!$C$12:$C$362,"in planning (agreed)",'201819 SH LCLR Funding bid'!#REF!,$B6,'201819 SH LCLR Funding bid'!#REF!,H$5)+SUMIFS('201819 SH LCLR Funding bid'!#REF!,'201819 SH LCLR Funding bid'!$C$12:$C$362,"agreed with nzta",'201819 SH LCLR Funding bid'!#REF!,$B6,'201819 SH LCLR Funding bid'!#REF!,H$5)+SUMIFS('201819 SH LCLR Funding bid'!#REF!,'201819 SH LCLR Funding bid'!$C$12:$C$362,"completed",'201819 SH LCLR Funding bid'!#REF!,$B6,'201819 SH LCLR Funding bid'!#REF!,H$5)),SUMIFS('201819 SH LCLR Funding bid'!#REF!,'201819 SH LCLR Funding bid'!$C$12:$C$362,"completed",'201819 SH LCLR Funding bid'!#REF!,$B6,'201819 SH LCLR Funding bid'!#REF!,H$5))</f>
        <v>#REF!</v>
      </c>
      <c r="I31" s="44" t="e">
        <f>IF($D$4="Agreed",(SUMIFS('201819 SH LCLR Funding bid'!#REF!,'201819 SH LCLR Funding bid'!$C$12:$C$362,"in construction (agreed)",'201819 SH LCLR Funding bid'!#REF!,$B6,'201819 SH LCLR Funding bid'!#REF!,I$5)+SUMIFS('201819 SH LCLR Funding bid'!#REF!,'201819 SH LCLR Funding bid'!$C$12:$C$362,"in planning (agreed)",'201819 SH LCLR Funding bid'!#REF!,$B6,'201819 SH LCLR Funding bid'!#REF!,I$5)+SUMIFS('201819 SH LCLR Funding bid'!#REF!,'201819 SH LCLR Funding bid'!$C$12:$C$362,"agreed with nzta",'201819 SH LCLR Funding bid'!#REF!,$B6,'201819 SH LCLR Funding bid'!#REF!,I$5)+SUMIFS('201819 SH LCLR Funding bid'!#REF!,'201819 SH LCLR Funding bid'!$C$12:$C$362,"completed",'201819 SH LCLR Funding bid'!#REF!,$B6,'201819 SH LCLR Funding bid'!#REF!,I$5)),SUMIFS('201819 SH LCLR Funding bid'!#REF!,'201819 SH LCLR Funding bid'!$C$12:$C$362,"completed",'201819 SH LCLR Funding bid'!#REF!,$B6,'201819 SH LCLR Funding bid'!#REF!,I$5))</f>
        <v>#REF!</v>
      </c>
      <c r="J31" s="44" t="e">
        <f>IF($D$4="Agreed",(SUMIFS('201819 SH LCLR Funding bid'!#REF!,'201819 SH LCLR Funding bid'!$C$12:$C$362,"in construction (agreed)",'201819 SH LCLR Funding bid'!#REF!,$B6,'201819 SH LCLR Funding bid'!#REF!,J$5)+SUMIFS('201819 SH LCLR Funding bid'!#REF!,'201819 SH LCLR Funding bid'!$C$12:$C$362,"in planning (agreed)",'201819 SH LCLR Funding bid'!#REF!,$B6,'201819 SH LCLR Funding bid'!#REF!,J$5)+SUMIFS('201819 SH LCLR Funding bid'!#REF!,'201819 SH LCLR Funding bid'!$C$12:$C$362,"agreed with nzta",'201819 SH LCLR Funding bid'!#REF!,$B6,'201819 SH LCLR Funding bid'!#REF!,J$5)+SUMIFS('201819 SH LCLR Funding bid'!#REF!,'201819 SH LCLR Funding bid'!$C$12:$C$362,"completed",'201819 SH LCLR Funding bid'!#REF!,$B6,'201819 SH LCLR Funding bid'!#REF!,J$5)),SUMIFS('201819 SH LCLR Funding bid'!#REF!,'201819 SH LCLR Funding bid'!$C$12:$C$362,"completed",'201819 SH LCLR Funding bid'!#REF!,$B6,'201819 SH LCLR Funding bid'!#REF!,J$5))</f>
        <v>#REF!</v>
      </c>
      <c r="K31" s="44" t="e">
        <f>IF($D$4="Agreed",(SUMIFS('201819 SH LCLR Funding bid'!#REF!,'201819 SH LCLR Funding bid'!$C$12:$C$362,"in construction (agreed)",'201819 SH LCLR Funding bid'!#REF!,$B6,'201819 SH LCLR Funding bid'!#REF!,K$5)+SUMIFS('201819 SH LCLR Funding bid'!#REF!,'201819 SH LCLR Funding bid'!$C$12:$C$362,"in planning (agreed)",'201819 SH LCLR Funding bid'!#REF!,$B6,'201819 SH LCLR Funding bid'!#REF!,K$5)+SUMIFS('201819 SH LCLR Funding bid'!#REF!,'201819 SH LCLR Funding bid'!$C$12:$C$362,"agreed with nzta",'201819 SH LCLR Funding bid'!#REF!,$B6,'201819 SH LCLR Funding bid'!#REF!,K$5)+SUMIFS('201819 SH LCLR Funding bid'!#REF!,'201819 SH LCLR Funding bid'!$C$12:$C$362,"completed",'201819 SH LCLR Funding bid'!#REF!,$B6,'201819 SH LCLR Funding bid'!#REF!,K$5)),SUMIFS('201819 SH LCLR Funding bid'!#REF!,'201819 SH LCLR Funding bid'!$C$12:$C$362,"completed",'201819 SH LCLR Funding bid'!#REF!,$B6,'201819 SH LCLR Funding bid'!#REF!,K$5))</f>
        <v>#REF!</v>
      </c>
      <c r="L31" s="44" t="e">
        <f>IF($D$4="Agreed",(SUMIFS('201819 SH LCLR Funding bid'!#REF!,'201819 SH LCLR Funding bid'!$C$12:$C$362,"in construction (agreed)",'201819 SH LCLR Funding bid'!#REF!,$B6,'201819 SH LCLR Funding bid'!#REF!,L$5)+SUMIFS('201819 SH LCLR Funding bid'!#REF!,'201819 SH LCLR Funding bid'!$C$12:$C$362,"in planning (agreed)",'201819 SH LCLR Funding bid'!#REF!,$B6,'201819 SH LCLR Funding bid'!#REF!,L$5)+SUMIFS('201819 SH LCLR Funding bid'!#REF!,'201819 SH LCLR Funding bid'!$C$12:$C$362,"agreed with nzta",'201819 SH LCLR Funding bid'!#REF!,$B6,'201819 SH LCLR Funding bid'!#REF!,L$5)+SUMIFS('201819 SH LCLR Funding bid'!#REF!,'201819 SH LCLR Funding bid'!$C$12:$C$362,"completed",'201819 SH LCLR Funding bid'!#REF!,$B6,'201819 SH LCLR Funding bid'!#REF!,L$5)),SUMIFS('201819 SH LCLR Funding bid'!#REF!,'201819 SH LCLR Funding bid'!$C$12:$C$362,"completed",'201819 SH LCLR Funding bid'!#REF!,$B6,'201819 SH LCLR Funding bid'!#REF!,L$5))</f>
        <v>#REF!</v>
      </c>
      <c r="M31" s="44" t="e">
        <f>IF($D$4="Agreed",(SUMIFS('201819 SH LCLR Funding bid'!#REF!,'201819 SH LCLR Funding bid'!$C$12:$C$362,"in construction (agreed)",'201819 SH LCLR Funding bid'!#REF!,$B6,'201819 SH LCLR Funding bid'!#REF!,M$5)+SUMIFS('201819 SH LCLR Funding bid'!#REF!,'201819 SH LCLR Funding bid'!$C$12:$C$362,"in planning (agreed)",'201819 SH LCLR Funding bid'!#REF!,$B6,'201819 SH LCLR Funding bid'!#REF!,M$5)+SUMIFS('201819 SH LCLR Funding bid'!#REF!,'201819 SH LCLR Funding bid'!$C$12:$C$362,"agreed with nzta",'201819 SH LCLR Funding bid'!#REF!,$B6,'201819 SH LCLR Funding bid'!#REF!,M$5)+SUMIFS('201819 SH LCLR Funding bid'!#REF!,'201819 SH LCLR Funding bid'!$C$12:$C$362,"completed",'201819 SH LCLR Funding bid'!#REF!,$B6,'201819 SH LCLR Funding bid'!#REF!,M$5)),SUMIFS('201819 SH LCLR Funding bid'!#REF!,'201819 SH LCLR Funding bid'!$C$12:$C$362,"completed",'201819 SH LCLR Funding bid'!#REF!,$B6,'201819 SH LCLR Funding bid'!#REF!,M$5))</f>
        <v>#REF!</v>
      </c>
      <c r="N31" s="44" t="e">
        <f>IF($D$4="Agreed",(SUMIFS('201819 SH LCLR Funding bid'!#REF!,'201819 SH LCLR Funding bid'!$C$12:$C$362,"in construction (agreed)",'201819 SH LCLR Funding bid'!#REF!,$B6,'201819 SH LCLR Funding bid'!#REF!,N$5)+SUMIFS('201819 SH LCLR Funding bid'!#REF!,'201819 SH LCLR Funding bid'!$C$12:$C$362,"in planning (agreed)",'201819 SH LCLR Funding bid'!#REF!,$B6,'201819 SH LCLR Funding bid'!#REF!,N$5)+SUMIFS('201819 SH LCLR Funding bid'!#REF!,'201819 SH LCLR Funding bid'!$C$12:$C$362,"agreed with nzta",'201819 SH LCLR Funding bid'!#REF!,$B6,'201819 SH LCLR Funding bid'!#REF!,N$5)+SUMIFS('201819 SH LCLR Funding bid'!#REF!,'201819 SH LCLR Funding bid'!$C$12:$C$362,"completed",'201819 SH LCLR Funding bid'!#REF!,$B6,'201819 SH LCLR Funding bid'!#REF!,N$5)),SUMIFS('201819 SH LCLR Funding bid'!#REF!,'201819 SH LCLR Funding bid'!$C$12:$C$362,"completed",'201819 SH LCLR Funding bid'!#REF!,$B6,'201819 SH LCLR Funding bid'!#REF!,N$5))</f>
        <v>#REF!</v>
      </c>
      <c r="O31" s="44" t="e">
        <f>IF($D$4="Agreed",(SUMIFS('201819 SH LCLR Funding bid'!#REF!,'201819 SH LCLR Funding bid'!$C$12:$C$362,"in construction (agreed)",'201819 SH LCLR Funding bid'!#REF!,$B6,'201819 SH LCLR Funding bid'!#REF!,O$5)+SUMIFS('201819 SH LCLR Funding bid'!#REF!,'201819 SH LCLR Funding bid'!$C$12:$C$362,"in planning (agreed)",'201819 SH LCLR Funding bid'!#REF!,$B6,'201819 SH LCLR Funding bid'!#REF!,O$5)+SUMIFS('201819 SH LCLR Funding bid'!#REF!,'201819 SH LCLR Funding bid'!$C$12:$C$362,"agreed with nzta",'201819 SH LCLR Funding bid'!#REF!,$B6,'201819 SH LCLR Funding bid'!#REF!,O$5)+SUMIFS('201819 SH LCLR Funding bid'!#REF!,'201819 SH LCLR Funding bid'!$C$12:$C$362,"completed",'201819 SH LCLR Funding bid'!#REF!,$B6,'201819 SH LCLR Funding bid'!#REF!,O$5)),SUMIFS('201819 SH LCLR Funding bid'!#REF!,'201819 SH LCLR Funding bid'!$C$12:$C$362,"completed",'201819 SH LCLR Funding bid'!#REF!,$B6,'201819 SH LCLR Funding bid'!#REF!,O$5))</f>
        <v>#REF!</v>
      </c>
      <c r="P31" s="44" t="e">
        <f>IF($D$4="Agreed",(SUMIFS('201819 SH LCLR Funding bid'!#REF!,'201819 SH LCLR Funding bid'!$C$12:$C$362,"in construction (agreed)",'201819 SH LCLR Funding bid'!#REF!,$B6,'201819 SH LCLR Funding bid'!#REF!,P$5)+SUMIFS('201819 SH LCLR Funding bid'!#REF!,'201819 SH LCLR Funding bid'!$C$12:$C$362,"in planning (agreed)",'201819 SH LCLR Funding bid'!#REF!,$B6,'201819 SH LCLR Funding bid'!#REF!,P$5)+SUMIFS('201819 SH LCLR Funding bid'!#REF!,'201819 SH LCLR Funding bid'!$C$12:$C$362,"agreed with nzta",'201819 SH LCLR Funding bid'!#REF!,$B6,'201819 SH LCLR Funding bid'!#REF!,P$5)+SUMIFS('201819 SH LCLR Funding bid'!#REF!,'201819 SH LCLR Funding bid'!$C$12:$C$362,"completed",'201819 SH LCLR Funding bid'!#REF!,$B6,'201819 SH LCLR Funding bid'!#REF!,P$5)),SUMIFS('201819 SH LCLR Funding bid'!#REF!,'201819 SH LCLR Funding bid'!$C$12:$C$362,"completed",'201819 SH LCLR Funding bid'!#REF!,$B6,'201819 SH LCLR Funding bid'!#REF!,P$5))</f>
        <v>#REF!</v>
      </c>
      <c r="Q31" s="44" t="e">
        <f>IF($D$4="Agreed",(SUMIFS('201819 SH LCLR Funding bid'!#REF!,'201819 SH LCLR Funding bid'!$C$12:$C$362,"in construction (agreed)",'201819 SH LCLR Funding bid'!#REF!,$B6,'201819 SH LCLR Funding bid'!#REF!,Q$5)+SUMIFS('201819 SH LCLR Funding bid'!#REF!,'201819 SH LCLR Funding bid'!$C$12:$C$362,"in planning (agreed)",'201819 SH LCLR Funding bid'!#REF!,$B6,'201819 SH LCLR Funding bid'!#REF!,Q$5)+SUMIFS('201819 SH LCLR Funding bid'!#REF!,'201819 SH LCLR Funding bid'!$C$12:$C$362,"agreed with nzta",'201819 SH LCLR Funding bid'!#REF!,$B6,'201819 SH LCLR Funding bid'!#REF!,Q$5)+SUMIFS('201819 SH LCLR Funding bid'!#REF!,'201819 SH LCLR Funding bid'!$C$12:$C$362,"completed",'201819 SH LCLR Funding bid'!#REF!,$B6,'201819 SH LCLR Funding bid'!#REF!,Q$5)),SUMIFS('201819 SH LCLR Funding bid'!#REF!,'201819 SH LCLR Funding bid'!$C$12:$C$362,"completed",'201819 SH LCLR Funding bid'!#REF!,$B6,'201819 SH LCLR Funding bid'!#REF!,Q$5))</f>
        <v>#REF!</v>
      </c>
      <c r="R31" s="44" t="e">
        <f>IF($D$4="Agreed",(SUMIFS('201819 SH LCLR Funding bid'!#REF!,'201819 SH LCLR Funding bid'!$C$12:$C$362,"in construction (agreed)",'201819 SH LCLR Funding bid'!#REF!,$B6,'201819 SH LCLR Funding bid'!#REF!,R$5)+SUMIFS('201819 SH LCLR Funding bid'!#REF!,'201819 SH LCLR Funding bid'!$C$12:$C$362,"in planning (agreed)",'201819 SH LCLR Funding bid'!#REF!,$B6,'201819 SH LCLR Funding bid'!#REF!,R$5)+SUMIFS('201819 SH LCLR Funding bid'!#REF!,'201819 SH LCLR Funding bid'!$C$12:$C$362,"agreed with nzta",'201819 SH LCLR Funding bid'!#REF!,$B6,'201819 SH LCLR Funding bid'!#REF!,R$5)+SUMIFS('201819 SH LCLR Funding bid'!#REF!,'201819 SH LCLR Funding bid'!$C$12:$C$362,"completed",'201819 SH LCLR Funding bid'!#REF!,$B6,'201819 SH LCLR Funding bid'!#REF!,R$5)),SUMIFS('201819 SH LCLR Funding bid'!#REF!,'201819 SH LCLR Funding bid'!$C$12:$C$362,"completed",'201819 SH LCLR Funding bid'!#REF!,$B6,'201819 SH LCLR Funding bid'!#REF!,R$5))</f>
        <v>#REF!</v>
      </c>
      <c r="S31" s="44" t="e">
        <f>IF($D$4="Agreed",(SUMIFS('201819 SH LCLR Funding bid'!#REF!,'201819 SH LCLR Funding bid'!$C$12:$C$362,"in construction (agreed)",'201819 SH LCLR Funding bid'!#REF!,$B6,'201819 SH LCLR Funding bid'!#REF!,S$5)+SUMIFS('201819 SH LCLR Funding bid'!#REF!,'201819 SH LCLR Funding bid'!$C$12:$C$362,"in planning (agreed)",'201819 SH LCLR Funding bid'!#REF!,$B6,'201819 SH LCLR Funding bid'!#REF!,S$5)+SUMIFS('201819 SH LCLR Funding bid'!#REF!,'201819 SH LCLR Funding bid'!$C$12:$C$362,"agreed with nzta",'201819 SH LCLR Funding bid'!#REF!,$B6,'201819 SH LCLR Funding bid'!#REF!,S$5)+SUMIFS('201819 SH LCLR Funding bid'!#REF!,'201819 SH LCLR Funding bid'!$C$12:$C$362,"completed",'201819 SH LCLR Funding bid'!#REF!,$B6,'201819 SH LCLR Funding bid'!#REF!,S$5)),SUMIFS('201819 SH LCLR Funding bid'!#REF!,'201819 SH LCLR Funding bid'!$C$12:$C$362,"completed",'201819 SH LCLR Funding bid'!#REF!,$B6,'201819 SH LCLR Funding bid'!#REF!,S$5))</f>
        <v>#REF!</v>
      </c>
      <c r="T31" s="44" t="e">
        <f>IF($D$4="Agreed",(SUMIFS('201819 SH LCLR Funding bid'!#REF!,'201819 SH LCLR Funding bid'!$C$12:$C$362,"in construction (agreed)",'201819 SH LCLR Funding bid'!#REF!,$B6,'201819 SH LCLR Funding bid'!#REF!,T$5)+SUMIFS('201819 SH LCLR Funding bid'!#REF!,'201819 SH LCLR Funding bid'!$C$12:$C$362,"in planning (agreed)",'201819 SH LCLR Funding bid'!#REF!,$B6,'201819 SH LCLR Funding bid'!#REF!,T$5)+SUMIFS('201819 SH LCLR Funding bid'!#REF!,'201819 SH LCLR Funding bid'!$C$12:$C$362,"agreed with nzta",'201819 SH LCLR Funding bid'!#REF!,$B6,'201819 SH LCLR Funding bid'!#REF!,T$5)+SUMIFS('201819 SH LCLR Funding bid'!#REF!,'201819 SH LCLR Funding bid'!$C$12:$C$362,"completed",'201819 SH LCLR Funding bid'!#REF!,$B6,'201819 SH LCLR Funding bid'!#REF!,T$5)),SUMIFS('201819 SH LCLR Funding bid'!#REF!,'201819 SH LCLR Funding bid'!$C$12:$C$362,"completed",'201819 SH LCLR Funding bid'!#REF!,$B6,'201819 SH LCLR Funding bid'!#REF!,T$5))</f>
        <v>#REF!</v>
      </c>
      <c r="U31" s="13" t="e">
        <f t="shared" ref="U31:U52" si="4">SUM(C31:T31)</f>
        <v>#REF!</v>
      </c>
      <c r="V31" s="22"/>
      <c r="W31" s="22"/>
      <c r="X31" s="22"/>
      <c r="Y31" s="22"/>
      <c r="Z31" s="22"/>
      <c r="AA31" s="22"/>
      <c r="AB31" s="22"/>
      <c r="AC31" s="22"/>
      <c r="AD31" s="22"/>
      <c r="AE31" s="22"/>
      <c r="AF31" s="22"/>
    </row>
    <row r="32" spans="1:32" ht="11.25" customHeight="1" x14ac:dyDescent="0.15">
      <c r="A32" s="20"/>
      <c r="B32" s="37" t="str">
        <f t="shared" ref="B32:B52" si="5">B7</f>
        <v>Cycling improvements (incl. paths; lanes; markings; signage; facilities; promotion)</v>
      </c>
      <c r="C32" s="44" t="e">
        <f>IF($D$4="Agreed",(SUMIFS('201819 SH LCLR Funding bid'!#REF!,'201819 SH LCLR Funding bid'!$C$12:$C$362,"in construction (agreed)",'201819 SH LCLR Funding bid'!#REF!,$B7,'201819 SH LCLR Funding bid'!#REF!,C$5)+SUMIFS('201819 SH LCLR Funding bid'!#REF!,'201819 SH LCLR Funding bid'!$C$12:$C$362,"in planning (agreed)",'201819 SH LCLR Funding bid'!#REF!,$B7,'201819 SH LCLR Funding bid'!#REF!,C$5)+SUMIFS('201819 SH LCLR Funding bid'!#REF!,'201819 SH LCLR Funding bid'!$C$12:$C$362,"agreed with nzta",'201819 SH LCLR Funding bid'!#REF!,$B7,'201819 SH LCLR Funding bid'!#REF!,C$5)+SUMIFS('201819 SH LCLR Funding bid'!#REF!,'201819 SH LCLR Funding bid'!$C$12:$C$362,"completed",'201819 SH LCLR Funding bid'!#REF!,$B7,'201819 SH LCLR Funding bid'!#REF!,C$5)),SUMIFS('201819 SH LCLR Funding bid'!#REF!,'201819 SH LCLR Funding bid'!$C$12:$C$362,"completed",'201819 SH LCLR Funding bid'!#REF!,$B7,'201819 SH LCLR Funding bid'!#REF!,C$5))</f>
        <v>#REF!</v>
      </c>
      <c r="D32" s="44" t="e">
        <f>IF($D$4="Agreed",(SUMIFS('201819 SH LCLR Funding bid'!#REF!,'201819 SH LCLR Funding bid'!$C$12:$C$362,"in construction (agreed)",'201819 SH LCLR Funding bid'!#REF!,$B7,'201819 SH LCLR Funding bid'!#REF!,D$5)+SUMIFS('201819 SH LCLR Funding bid'!#REF!,'201819 SH LCLR Funding bid'!$C$12:$C$362,"in planning (agreed)",'201819 SH LCLR Funding bid'!#REF!,$B7,'201819 SH LCLR Funding bid'!#REF!,D$5)+SUMIFS('201819 SH LCLR Funding bid'!#REF!,'201819 SH LCLR Funding bid'!$C$12:$C$362,"agreed with nzta",'201819 SH LCLR Funding bid'!#REF!,$B7,'201819 SH LCLR Funding bid'!#REF!,D$5)+SUMIFS('201819 SH LCLR Funding bid'!#REF!,'201819 SH LCLR Funding bid'!$C$12:$C$362,"completed",'201819 SH LCLR Funding bid'!#REF!,$B7,'201819 SH LCLR Funding bid'!#REF!,D$5)),SUMIFS('201819 SH LCLR Funding bid'!#REF!,'201819 SH LCLR Funding bid'!$C$12:$C$362,"completed",'201819 SH LCLR Funding bid'!#REF!,$B7,'201819 SH LCLR Funding bid'!#REF!,D$5))</f>
        <v>#REF!</v>
      </c>
      <c r="E32" s="44" t="e">
        <f>IF($D$4="Agreed",(SUMIFS('201819 SH LCLR Funding bid'!#REF!,'201819 SH LCLR Funding bid'!$C$12:$C$362,"in construction (agreed)",'201819 SH LCLR Funding bid'!#REF!,$B7,'201819 SH LCLR Funding bid'!#REF!,E$5)+SUMIFS('201819 SH LCLR Funding bid'!#REF!,'201819 SH LCLR Funding bid'!$C$12:$C$362,"in planning (agreed)",'201819 SH LCLR Funding bid'!#REF!,$B7,'201819 SH LCLR Funding bid'!#REF!,E$5)+SUMIFS('201819 SH LCLR Funding bid'!#REF!,'201819 SH LCLR Funding bid'!$C$12:$C$362,"agreed with nzta",'201819 SH LCLR Funding bid'!#REF!,$B7,'201819 SH LCLR Funding bid'!#REF!,E$5)+SUMIFS('201819 SH LCLR Funding bid'!#REF!,'201819 SH LCLR Funding bid'!$C$12:$C$362,"completed",'201819 SH LCLR Funding bid'!#REF!,$B7,'201819 SH LCLR Funding bid'!#REF!,E$5)),SUMIFS('201819 SH LCLR Funding bid'!#REF!,'201819 SH LCLR Funding bid'!$C$12:$C$362,"completed",'201819 SH LCLR Funding bid'!#REF!,$B7,'201819 SH LCLR Funding bid'!#REF!,E$5))</f>
        <v>#REF!</v>
      </c>
      <c r="F32" s="44" t="e">
        <f>IF($D$4="Agreed",(SUMIFS('201819 SH LCLR Funding bid'!#REF!,'201819 SH LCLR Funding bid'!$C$12:$C$362,"in construction (agreed)",'201819 SH LCLR Funding bid'!#REF!,$B7,'201819 SH LCLR Funding bid'!#REF!,F$5)+SUMIFS('201819 SH LCLR Funding bid'!#REF!,'201819 SH LCLR Funding bid'!$C$12:$C$362,"in planning (agreed)",'201819 SH LCLR Funding bid'!#REF!,$B7,'201819 SH LCLR Funding bid'!#REF!,F$5)+SUMIFS('201819 SH LCLR Funding bid'!#REF!,'201819 SH LCLR Funding bid'!$C$12:$C$362,"agreed with nzta",'201819 SH LCLR Funding bid'!#REF!,$B7,'201819 SH LCLR Funding bid'!#REF!,F$5)+SUMIFS('201819 SH LCLR Funding bid'!#REF!,'201819 SH LCLR Funding bid'!$C$12:$C$362,"completed",'201819 SH LCLR Funding bid'!#REF!,$B7,'201819 SH LCLR Funding bid'!#REF!,F$5)),SUMIFS('201819 SH LCLR Funding bid'!#REF!,'201819 SH LCLR Funding bid'!$C$12:$C$362,"completed",'201819 SH LCLR Funding bid'!#REF!,$B7,'201819 SH LCLR Funding bid'!#REF!,F$5))</f>
        <v>#REF!</v>
      </c>
      <c r="G32" s="44" t="e">
        <f>IF($D$4="Agreed",(SUMIFS('201819 SH LCLR Funding bid'!#REF!,'201819 SH LCLR Funding bid'!$C$12:$C$362,"in construction (agreed)",'201819 SH LCLR Funding bid'!#REF!,$B7,'201819 SH LCLR Funding bid'!#REF!,G$5)+SUMIFS('201819 SH LCLR Funding bid'!#REF!,'201819 SH LCLR Funding bid'!$C$12:$C$362,"in planning (agreed)",'201819 SH LCLR Funding bid'!#REF!,$B7,'201819 SH LCLR Funding bid'!#REF!,G$5)+SUMIFS('201819 SH LCLR Funding bid'!#REF!,'201819 SH LCLR Funding bid'!$C$12:$C$362,"agreed with nzta",'201819 SH LCLR Funding bid'!#REF!,$B7,'201819 SH LCLR Funding bid'!#REF!,G$5)+SUMIFS('201819 SH LCLR Funding bid'!#REF!,'201819 SH LCLR Funding bid'!$C$12:$C$362,"completed",'201819 SH LCLR Funding bid'!#REF!,$B7,'201819 SH LCLR Funding bid'!#REF!,G$5)),SUMIFS('201819 SH LCLR Funding bid'!#REF!,'201819 SH LCLR Funding bid'!$C$12:$C$362,"completed",'201819 SH LCLR Funding bid'!#REF!,$B7,'201819 SH LCLR Funding bid'!#REF!,G$5))</f>
        <v>#REF!</v>
      </c>
      <c r="H32" s="44" t="e">
        <f>IF($D$4="Agreed",(SUMIFS('201819 SH LCLR Funding bid'!#REF!,'201819 SH LCLR Funding bid'!$C$12:$C$362,"in construction (agreed)",'201819 SH LCLR Funding bid'!#REF!,$B7,'201819 SH LCLR Funding bid'!#REF!,H$5)+SUMIFS('201819 SH LCLR Funding bid'!#REF!,'201819 SH LCLR Funding bid'!$C$12:$C$362,"in planning (agreed)",'201819 SH LCLR Funding bid'!#REF!,$B7,'201819 SH LCLR Funding bid'!#REF!,H$5)+SUMIFS('201819 SH LCLR Funding bid'!#REF!,'201819 SH LCLR Funding bid'!$C$12:$C$362,"agreed with nzta",'201819 SH LCLR Funding bid'!#REF!,$B7,'201819 SH LCLR Funding bid'!#REF!,H$5)+SUMIFS('201819 SH LCLR Funding bid'!#REF!,'201819 SH LCLR Funding bid'!$C$12:$C$362,"completed",'201819 SH LCLR Funding bid'!#REF!,$B7,'201819 SH LCLR Funding bid'!#REF!,H$5)),SUMIFS('201819 SH LCLR Funding bid'!#REF!,'201819 SH LCLR Funding bid'!$C$12:$C$362,"completed",'201819 SH LCLR Funding bid'!#REF!,$B7,'201819 SH LCLR Funding bid'!#REF!,H$5))</f>
        <v>#REF!</v>
      </c>
      <c r="I32" s="44" t="e">
        <f>IF($D$4="Agreed",(SUMIFS('201819 SH LCLR Funding bid'!#REF!,'201819 SH LCLR Funding bid'!$C$12:$C$362,"in construction (agreed)",'201819 SH LCLR Funding bid'!#REF!,$B7,'201819 SH LCLR Funding bid'!#REF!,I$5)+SUMIFS('201819 SH LCLR Funding bid'!#REF!,'201819 SH LCLR Funding bid'!$C$12:$C$362,"in planning (agreed)",'201819 SH LCLR Funding bid'!#REF!,$B7,'201819 SH LCLR Funding bid'!#REF!,I$5)+SUMIFS('201819 SH LCLR Funding bid'!#REF!,'201819 SH LCLR Funding bid'!$C$12:$C$362,"agreed with nzta",'201819 SH LCLR Funding bid'!#REF!,$B7,'201819 SH LCLR Funding bid'!#REF!,I$5)+SUMIFS('201819 SH LCLR Funding bid'!#REF!,'201819 SH LCLR Funding bid'!$C$12:$C$362,"completed",'201819 SH LCLR Funding bid'!#REF!,$B7,'201819 SH LCLR Funding bid'!#REF!,I$5)),SUMIFS('201819 SH LCLR Funding bid'!#REF!,'201819 SH LCLR Funding bid'!$C$12:$C$362,"completed",'201819 SH LCLR Funding bid'!#REF!,$B7,'201819 SH LCLR Funding bid'!#REF!,I$5))</f>
        <v>#REF!</v>
      </c>
      <c r="J32" s="44" t="e">
        <f>IF($D$4="Agreed",(SUMIFS('201819 SH LCLR Funding bid'!#REF!,'201819 SH LCLR Funding bid'!$C$12:$C$362,"in construction (agreed)",'201819 SH LCLR Funding bid'!#REF!,$B7,'201819 SH LCLR Funding bid'!#REF!,J$5)+SUMIFS('201819 SH LCLR Funding bid'!#REF!,'201819 SH LCLR Funding bid'!$C$12:$C$362,"in planning (agreed)",'201819 SH LCLR Funding bid'!#REF!,$B7,'201819 SH LCLR Funding bid'!#REF!,J$5)+SUMIFS('201819 SH LCLR Funding bid'!#REF!,'201819 SH LCLR Funding bid'!$C$12:$C$362,"agreed with nzta",'201819 SH LCLR Funding bid'!#REF!,$B7,'201819 SH LCLR Funding bid'!#REF!,J$5)+SUMIFS('201819 SH LCLR Funding bid'!#REF!,'201819 SH LCLR Funding bid'!$C$12:$C$362,"completed",'201819 SH LCLR Funding bid'!#REF!,$B7,'201819 SH LCLR Funding bid'!#REF!,J$5)),SUMIFS('201819 SH LCLR Funding bid'!#REF!,'201819 SH LCLR Funding bid'!$C$12:$C$362,"completed",'201819 SH LCLR Funding bid'!#REF!,$B7,'201819 SH LCLR Funding bid'!#REF!,J$5))</f>
        <v>#REF!</v>
      </c>
      <c r="K32" s="44" t="e">
        <f>IF($D$4="Agreed",(SUMIFS('201819 SH LCLR Funding bid'!#REF!,'201819 SH LCLR Funding bid'!$C$12:$C$362,"in construction (agreed)",'201819 SH LCLR Funding bid'!#REF!,$B7,'201819 SH LCLR Funding bid'!#REF!,K$5)+SUMIFS('201819 SH LCLR Funding bid'!#REF!,'201819 SH LCLR Funding bid'!$C$12:$C$362,"in planning (agreed)",'201819 SH LCLR Funding bid'!#REF!,$B7,'201819 SH LCLR Funding bid'!#REF!,K$5)+SUMIFS('201819 SH LCLR Funding bid'!#REF!,'201819 SH LCLR Funding bid'!$C$12:$C$362,"agreed with nzta",'201819 SH LCLR Funding bid'!#REF!,$B7,'201819 SH LCLR Funding bid'!#REF!,K$5)+SUMIFS('201819 SH LCLR Funding bid'!#REF!,'201819 SH LCLR Funding bid'!$C$12:$C$362,"completed",'201819 SH LCLR Funding bid'!#REF!,$B7,'201819 SH LCLR Funding bid'!#REF!,K$5)),SUMIFS('201819 SH LCLR Funding bid'!#REF!,'201819 SH LCLR Funding bid'!$C$12:$C$362,"completed",'201819 SH LCLR Funding bid'!#REF!,$B7,'201819 SH LCLR Funding bid'!#REF!,K$5))</f>
        <v>#REF!</v>
      </c>
      <c r="L32" s="44" t="e">
        <f>IF($D$4="Agreed",(SUMIFS('201819 SH LCLR Funding bid'!#REF!,'201819 SH LCLR Funding bid'!$C$12:$C$362,"in construction (agreed)",'201819 SH LCLR Funding bid'!#REF!,$B7,'201819 SH LCLR Funding bid'!#REF!,L$5)+SUMIFS('201819 SH LCLR Funding bid'!#REF!,'201819 SH LCLR Funding bid'!$C$12:$C$362,"in planning (agreed)",'201819 SH LCLR Funding bid'!#REF!,$B7,'201819 SH LCLR Funding bid'!#REF!,L$5)+SUMIFS('201819 SH LCLR Funding bid'!#REF!,'201819 SH LCLR Funding bid'!$C$12:$C$362,"agreed with nzta",'201819 SH LCLR Funding bid'!#REF!,$B7,'201819 SH LCLR Funding bid'!#REF!,L$5)+SUMIFS('201819 SH LCLR Funding bid'!#REF!,'201819 SH LCLR Funding bid'!$C$12:$C$362,"completed",'201819 SH LCLR Funding bid'!#REF!,$B7,'201819 SH LCLR Funding bid'!#REF!,L$5)),SUMIFS('201819 SH LCLR Funding bid'!#REF!,'201819 SH LCLR Funding bid'!$C$12:$C$362,"completed",'201819 SH LCLR Funding bid'!#REF!,$B7,'201819 SH LCLR Funding bid'!#REF!,L$5))</f>
        <v>#REF!</v>
      </c>
      <c r="M32" s="44" t="e">
        <f>IF($D$4="Agreed",(SUMIFS('201819 SH LCLR Funding bid'!#REF!,'201819 SH LCLR Funding bid'!$C$12:$C$362,"in construction (agreed)",'201819 SH LCLR Funding bid'!#REF!,$B7,'201819 SH LCLR Funding bid'!#REF!,M$5)+SUMIFS('201819 SH LCLR Funding bid'!#REF!,'201819 SH LCLR Funding bid'!$C$12:$C$362,"in planning (agreed)",'201819 SH LCLR Funding bid'!#REF!,$B7,'201819 SH LCLR Funding bid'!#REF!,M$5)+SUMIFS('201819 SH LCLR Funding bid'!#REF!,'201819 SH LCLR Funding bid'!$C$12:$C$362,"agreed with nzta",'201819 SH LCLR Funding bid'!#REF!,$B7,'201819 SH LCLR Funding bid'!#REF!,M$5)+SUMIFS('201819 SH LCLR Funding bid'!#REF!,'201819 SH LCLR Funding bid'!$C$12:$C$362,"completed",'201819 SH LCLR Funding bid'!#REF!,$B7,'201819 SH LCLR Funding bid'!#REF!,M$5)),SUMIFS('201819 SH LCLR Funding bid'!#REF!,'201819 SH LCLR Funding bid'!$C$12:$C$362,"completed",'201819 SH LCLR Funding bid'!#REF!,$B7,'201819 SH LCLR Funding bid'!#REF!,M$5))</f>
        <v>#REF!</v>
      </c>
      <c r="N32" s="44" t="e">
        <f>IF($D$4="Agreed",(SUMIFS('201819 SH LCLR Funding bid'!#REF!,'201819 SH LCLR Funding bid'!$C$12:$C$362,"in construction (agreed)",'201819 SH LCLR Funding bid'!#REF!,$B7,'201819 SH LCLR Funding bid'!#REF!,N$5)+SUMIFS('201819 SH LCLR Funding bid'!#REF!,'201819 SH LCLR Funding bid'!$C$12:$C$362,"in planning (agreed)",'201819 SH LCLR Funding bid'!#REF!,$B7,'201819 SH LCLR Funding bid'!#REF!,N$5)+SUMIFS('201819 SH LCLR Funding bid'!#REF!,'201819 SH LCLR Funding bid'!$C$12:$C$362,"agreed with nzta",'201819 SH LCLR Funding bid'!#REF!,$B7,'201819 SH LCLR Funding bid'!#REF!,N$5)+SUMIFS('201819 SH LCLR Funding bid'!#REF!,'201819 SH LCLR Funding bid'!$C$12:$C$362,"completed",'201819 SH LCLR Funding bid'!#REF!,$B7,'201819 SH LCLR Funding bid'!#REF!,N$5)),SUMIFS('201819 SH LCLR Funding bid'!#REF!,'201819 SH LCLR Funding bid'!$C$12:$C$362,"completed",'201819 SH LCLR Funding bid'!#REF!,$B7,'201819 SH LCLR Funding bid'!#REF!,N$5))</f>
        <v>#REF!</v>
      </c>
      <c r="O32" s="44" t="e">
        <f>IF($D$4="Agreed",(SUMIFS('201819 SH LCLR Funding bid'!#REF!,'201819 SH LCLR Funding bid'!$C$12:$C$362,"in construction (agreed)",'201819 SH LCLR Funding bid'!#REF!,$B7,'201819 SH LCLR Funding bid'!#REF!,O$5)+SUMIFS('201819 SH LCLR Funding bid'!#REF!,'201819 SH LCLR Funding bid'!$C$12:$C$362,"in planning (agreed)",'201819 SH LCLR Funding bid'!#REF!,$B7,'201819 SH LCLR Funding bid'!#REF!,O$5)+SUMIFS('201819 SH LCLR Funding bid'!#REF!,'201819 SH LCLR Funding bid'!$C$12:$C$362,"agreed with nzta",'201819 SH LCLR Funding bid'!#REF!,$B7,'201819 SH LCLR Funding bid'!#REF!,O$5)+SUMIFS('201819 SH LCLR Funding bid'!#REF!,'201819 SH LCLR Funding bid'!$C$12:$C$362,"completed",'201819 SH LCLR Funding bid'!#REF!,$B7,'201819 SH LCLR Funding bid'!#REF!,O$5)),SUMIFS('201819 SH LCLR Funding bid'!#REF!,'201819 SH LCLR Funding bid'!$C$12:$C$362,"completed",'201819 SH LCLR Funding bid'!#REF!,$B7,'201819 SH LCLR Funding bid'!#REF!,O$5))</f>
        <v>#REF!</v>
      </c>
      <c r="P32" s="44" t="e">
        <f>IF($D$4="Agreed",(SUMIFS('201819 SH LCLR Funding bid'!#REF!,'201819 SH LCLR Funding bid'!$C$12:$C$362,"in construction (agreed)",'201819 SH LCLR Funding bid'!#REF!,$B7,'201819 SH LCLR Funding bid'!#REF!,P$5)+SUMIFS('201819 SH LCLR Funding bid'!#REF!,'201819 SH LCLR Funding bid'!$C$12:$C$362,"in planning (agreed)",'201819 SH LCLR Funding bid'!#REF!,$B7,'201819 SH LCLR Funding bid'!#REF!,P$5)+SUMIFS('201819 SH LCLR Funding bid'!#REF!,'201819 SH LCLR Funding bid'!$C$12:$C$362,"agreed with nzta",'201819 SH LCLR Funding bid'!#REF!,$B7,'201819 SH LCLR Funding bid'!#REF!,P$5)+SUMIFS('201819 SH LCLR Funding bid'!#REF!,'201819 SH LCLR Funding bid'!$C$12:$C$362,"completed",'201819 SH LCLR Funding bid'!#REF!,$B7,'201819 SH LCLR Funding bid'!#REF!,P$5)),SUMIFS('201819 SH LCLR Funding bid'!#REF!,'201819 SH LCLR Funding bid'!$C$12:$C$362,"completed",'201819 SH LCLR Funding bid'!#REF!,$B7,'201819 SH LCLR Funding bid'!#REF!,P$5))</f>
        <v>#REF!</v>
      </c>
      <c r="Q32" s="44" t="e">
        <f>IF($D$4="Agreed",(SUMIFS('201819 SH LCLR Funding bid'!#REF!,'201819 SH LCLR Funding bid'!$C$12:$C$362,"in construction (agreed)",'201819 SH LCLR Funding bid'!#REF!,$B7,'201819 SH LCLR Funding bid'!#REF!,Q$5)+SUMIFS('201819 SH LCLR Funding bid'!#REF!,'201819 SH LCLR Funding bid'!$C$12:$C$362,"in planning (agreed)",'201819 SH LCLR Funding bid'!#REF!,$B7,'201819 SH LCLR Funding bid'!#REF!,Q$5)+SUMIFS('201819 SH LCLR Funding bid'!#REF!,'201819 SH LCLR Funding bid'!$C$12:$C$362,"agreed with nzta",'201819 SH LCLR Funding bid'!#REF!,$B7,'201819 SH LCLR Funding bid'!#REF!,Q$5)+SUMIFS('201819 SH LCLR Funding bid'!#REF!,'201819 SH LCLR Funding bid'!$C$12:$C$362,"completed",'201819 SH LCLR Funding bid'!#REF!,$B7,'201819 SH LCLR Funding bid'!#REF!,Q$5)),SUMIFS('201819 SH LCLR Funding bid'!#REF!,'201819 SH LCLR Funding bid'!$C$12:$C$362,"completed",'201819 SH LCLR Funding bid'!#REF!,$B7,'201819 SH LCLR Funding bid'!#REF!,Q$5))</f>
        <v>#REF!</v>
      </c>
      <c r="R32" s="44" t="e">
        <f>IF($D$4="Agreed",(SUMIFS('201819 SH LCLR Funding bid'!#REF!,'201819 SH LCLR Funding bid'!$C$12:$C$362,"in construction (agreed)",'201819 SH LCLR Funding bid'!#REF!,$B7,'201819 SH LCLR Funding bid'!#REF!,R$5)+SUMIFS('201819 SH LCLR Funding bid'!#REF!,'201819 SH LCLR Funding bid'!$C$12:$C$362,"in planning (agreed)",'201819 SH LCLR Funding bid'!#REF!,$B7,'201819 SH LCLR Funding bid'!#REF!,R$5)+SUMIFS('201819 SH LCLR Funding bid'!#REF!,'201819 SH LCLR Funding bid'!$C$12:$C$362,"agreed with nzta",'201819 SH LCLR Funding bid'!#REF!,$B7,'201819 SH LCLR Funding bid'!#REF!,R$5)+SUMIFS('201819 SH LCLR Funding bid'!#REF!,'201819 SH LCLR Funding bid'!$C$12:$C$362,"completed",'201819 SH LCLR Funding bid'!#REF!,$B7,'201819 SH LCLR Funding bid'!#REF!,R$5)),SUMIFS('201819 SH LCLR Funding bid'!#REF!,'201819 SH LCLR Funding bid'!$C$12:$C$362,"completed",'201819 SH LCLR Funding bid'!#REF!,$B7,'201819 SH LCLR Funding bid'!#REF!,R$5))</f>
        <v>#REF!</v>
      </c>
      <c r="S32" s="44" t="e">
        <f>IF($D$4="Agreed",(SUMIFS('201819 SH LCLR Funding bid'!#REF!,'201819 SH LCLR Funding bid'!$C$12:$C$362,"in construction (agreed)",'201819 SH LCLR Funding bid'!#REF!,$B7,'201819 SH LCLR Funding bid'!#REF!,S$5)+SUMIFS('201819 SH LCLR Funding bid'!#REF!,'201819 SH LCLR Funding bid'!$C$12:$C$362,"in planning (agreed)",'201819 SH LCLR Funding bid'!#REF!,$B7,'201819 SH LCLR Funding bid'!#REF!,S$5)+SUMIFS('201819 SH LCLR Funding bid'!#REF!,'201819 SH LCLR Funding bid'!$C$12:$C$362,"agreed with nzta",'201819 SH LCLR Funding bid'!#REF!,$B7,'201819 SH LCLR Funding bid'!#REF!,S$5)+SUMIFS('201819 SH LCLR Funding bid'!#REF!,'201819 SH LCLR Funding bid'!$C$12:$C$362,"completed",'201819 SH LCLR Funding bid'!#REF!,$B7,'201819 SH LCLR Funding bid'!#REF!,S$5)),SUMIFS('201819 SH LCLR Funding bid'!#REF!,'201819 SH LCLR Funding bid'!$C$12:$C$362,"completed",'201819 SH LCLR Funding bid'!#REF!,$B7,'201819 SH LCLR Funding bid'!#REF!,S$5))</f>
        <v>#REF!</v>
      </c>
      <c r="T32" s="44" t="e">
        <f>IF($D$4="Agreed",(SUMIFS('201819 SH LCLR Funding bid'!#REF!,'201819 SH LCLR Funding bid'!$C$12:$C$362,"in construction (agreed)",'201819 SH LCLR Funding bid'!#REF!,$B7,'201819 SH LCLR Funding bid'!#REF!,T$5)+SUMIFS('201819 SH LCLR Funding bid'!#REF!,'201819 SH LCLR Funding bid'!$C$12:$C$362,"in planning (agreed)",'201819 SH LCLR Funding bid'!#REF!,$B7,'201819 SH LCLR Funding bid'!#REF!,T$5)+SUMIFS('201819 SH LCLR Funding bid'!#REF!,'201819 SH LCLR Funding bid'!$C$12:$C$362,"agreed with nzta",'201819 SH LCLR Funding bid'!#REF!,$B7,'201819 SH LCLR Funding bid'!#REF!,T$5)+SUMIFS('201819 SH LCLR Funding bid'!#REF!,'201819 SH LCLR Funding bid'!$C$12:$C$362,"completed",'201819 SH LCLR Funding bid'!#REF!,$B7,'201819 SH LCLR Funding bid'!#REF!,T$5)),SUMIFS('201819 SH LCLR Funding bid'!#REF!,'201819 SH LCLR Funding bid'!$C$12:$C$362,"completed",'201819 SH LCLR Funding bid'!#REF!,$B7,'201819 SH LCLR Funding bid'!#REF!,T$5))</f>
        <v>#REF!</v>
      </c>
      <c r="U32" s="13" t="e">
        <f t="shared" si="4"/>
        <v>#REF!</v>
      </c>
      <c r="V32" s="22"/>
      <c r="W32" s="22"/>
      <c r="X32" s="22"/>
      <c r="Y32" s="22"/>
      <c r="Z32" s="22"/>
      <c r="AA32" s="22"/>
      <c r="AB32" s="22"/>
      <c r="AC32" s="22"/>
      <c r="AD32" s="22"/>
      <c r="AE32" s="22"/>
      <c r="AF32" s="22"/>
    </row>
    <row r="33" spans="1:32" ht="11.25" customHeight="1" x14ac:dyDescent="0.15">
      <c r="A33" s="20"/>
      <c r="B33" s="37" t="str">
        <f t="shared" si="5"/>
        <v>Drainage (incl. kerb and channel)</v>
      </c>
      <c r="C33" s="44" t="e">
        <f>IF($D$4="Agreed",(SUMIFS('201819 SH LCLR Funding bid'!#REF!,'201819 SH LCLR Funding bid'!$C$12:$C$362,"in construction (agreed)",'201819 SH LCLR Funding bid'!#REF!,$B8,'201819 SH LCLR Funding bid'!#REF!,C$5)+SUMIFS('201819 SH LCLR Funding bid'!#REF!,'201819 SH LCLR Funding bid'!$C$12:$C$362,"in planning (agreed)",'201819 SH LCLR Funding bid'!#REF!,$B8,'201819 SH LCLR Funding bid'!#REF!,C$5)+SUMIFS('201819 SH LCLR Funding bid'!#REF!,'201819 SH LCLR Funding bid'!$C$12:$C$362,"agreed with nzta",'201819 SH LCLR Funding bid'!#REF!,$B8,'201819 SH LCLR Funding bid'!#REF!,C$5)+SUMIFS('201819 SH LCLR Funding bid'!#REF!,'201819 SH LCLR Funding bid'!$C$12:$C$362,"completed",'201819 SH LCLR Funding bid'!#REF!,$B8,'201819 SH LCLR Funding bid'!#REF!,C$5)),SUMIFS('201819 SH LCLR Funding bid'!#REF!,'201819 SH LCLR Funding bid'!$C$12:$C$362,"completed",'201819 SH LCLR Funding bid'!#REF!,$B8,'201819 SH LCLR Funding bid'!#REF!,C$5))</f>
        <v>#REF!</v>
      </c>
      <c r="D33" s="44" t="e">
        <f>IF($D$4="Agreed",(SUMIFS('201819 SH LCLR Funding bid'!#REF!,'201819 SH LCLR Funding bid'!$C$12:$C$362,"in construction (agreed)",'201819 SH LCLR Funding bid'!#REF!,$B8,'201819 SH LCLR Funding bid'!#REF!,D$5)+SUMIFS('201819 SH LCLR Funding bid'!#REF!,'201819 SH LCLR Funding bid'!$C$12:$C$362,"in planning (agreed)",'201819 SH LCLR Funding bid'!#REF!,$B8,'201819 SH LCLR Funding bid'!#REF!,D$5)+SUMIFS('201819 SH LCLR Funding bid'!#REF!,'201819 SH LCLR Funding bid'!$C$12:$C$362,"agreed with nzta",'201819 SH LCLR Funding bid'!#REF!,$B8,'201819 SH LCLR Funding bid'!#REF!,D$5)+SUMIFS('201819 SH LCLR Funding bid'!#REF!,'201819 SH LCLR Funding bid'!$C$12:$C$362,"completed",'201819 SH LCLR Funding bid'!#REF!,$B8,'201819 SH LCLR Funding bid'!#REF!,D$5)),SUMIFS('201819 SH LCLR Funding bid'!#REF!,'201819 SH LCLR Funding bid'!$C$12:$C$362,"completed",'201819 SH LCLR Funding bid'!#REF!,$B8,'201819 SH LCLR Funding bid'!#REF!,D$5))</f>
        <v>#REF!</v>
      </c>
      <c r="E33" s="44" t="e">
        <f>IF($D$4="Agreed",(SUMIFS('201819 SH LCLR Funding bid'!#REF!,'201819 SH LCLR Funding bid'!$C$12:$C$362,"in construction (agreed)",'201819 SH LCLR Funding bid'!#REF!,$B8,'201819 SH LCLR Funding bid'!#REF!,E$5)+SUMIFS('201819 SH LCLR Funding bid'!#REF!,'201819 SH LCLR Funding bid'!$C$12:$C$362,"in planning (agreed)",'201819 SH LCLR Funding bid'!#REF!,$B8,'201819 SH LCLR Funding bid'!#REF!,E$5)+SUMIFS('201819 SH LCLR Funding bid'!#REF!,'201819 SH LCLR Funding bid'!$C$12:$C$362,"agreed with nzta",'201819 SH LCLR Funding bid'!#REF!,$B8,'201819 SH LCLR Funding bid'!#REF!,E$5)+SUMIFS('201819 SH LCLR Funding bid'!#REF!,'201819 SH LCLR Funding bid'!$C$12:$C$362,"completed",'201819 SH LCLR Funding bid'!#REF!,$B8,'201819 SH LCLR Funding bid'!#REF!,E$5)),SUMIFS('201819 SH LCLR Funding bid'!#REF!,'201819 SH LCLR Funding bid'!$C$12:$C$362,"completed",'201819 SH LCLR Funding bid'!#REF!,$B8,'201819 SH LCLR Funding bid'!#REF!,E$5))</f>
        <v>#REF!</v>
      </c>
      <c r="F33" s="44" t="e">
        <f>IF($D$4="Agreed",(SUMIFS('201819 SH LCLR Funding bid'!#REF!,'201819 SH LCLR Funding bid'!$C$12:$C$362,"in construction (agreed)",'201819 SH LCLR Funding bid'!#REF!,$B8,'201819 SH LCLR Funding bid'!#REF!,F$5)+SUMIFS('201819 SH LCLR Funding bid'!#REF!,'201819 SH LCLR Funding bid'!$C$12:$C$362,"in planning (agreed)",'201819 SH LCLR Funding bid'!#REF!,$B8,'201819 SH LCLR Funding bid'!#REF!,F$5)+SUMIFS('201819 SH LCLR Funding bid'!#REF!,'201819 SH LCLR Funding bid'!$C$12:$C$362,"agreed with nzta",'201819 SH LCLR Funding bid'!#REF!,$B8,'201819 SH LCLR Funding bid'!#REF!,F$5)+SUMIFS('201819 SH LCLR Funding bid'!#REF!,'201819 SH LCLR Funding bid'!$C$12:$C$362,"completed",'201819 SH LCLR Funding bid'!#REF!,$B8,'201819 SH LCLR Funding bid'!#REF!,F$5)),SUMIFS('201819 SH LCLR Funding bid'!#REF!,'201819 SH LCLR Funding bid'!$C$12:$C$362,"completed",'201819 SH LCLR Funding bid'!#REF!,$B8,'201819 SH LCLR Funding bid'!#REF!,F$5))</f>
        <v>#REF!</v>
      </c>
      <c r="G33" s="44" t="e">
        <f>IF($D$4="Agreed",(SUMIFS('201819 SH LCLR Funding bid'!#REF!,'201819 SH LCLR Funding bid'!$C$12:$C$362,"in construction (agreed)",'201819 SH LCLR Funding bid'!#REF!,$B8,'201819 SH LCLR Funding bid'!#REF!,G$5)+SUMIFS('201819 SH LCLR Funding bid'!#REF!,'201819 SH LCLR Funding bid'!$C$12:$C$362,"in planning (agreed)",'201819 SH LCLR Funding bid'!#REF!,$B8,'201819 SH LCLR Funding bid'!#REF!,G$5)+SUMIFS('201819 SH LCLR Funding bid'!#REF!,'201819 SH LCLR Funding bid'!$C$12:$C$362,"agreed with nzta",'201819 SH LCLR Funding bid'!#REF!,$B8,'201819 SH LCLR Funding bid'!#REF!,G$5)+SUMIFS('201819 SH LCLR Funding bid'!#REF!,'201819 SH LCLR Funding bid'!$C$12:$C$362,"completed",'201819 SH LCLR Funding bid'!#REF!,$B8,'201819 SH LCLR Funding bid'!#REF!,G$5)),SUMIFS('201819 SH LCLR Funding bid'!#REF!,'201819 SH LCLR Funding bid'!$C$12:$C$362,"completed",'201819 SH LCLR Funding bid'!#REF!,$B8,'201819 SH LCLR Funding bid'!#REF!,G$5))</f>
        <v>#REF!</v>
      </c>
      <c r="H33" s="44" t="e">
        <f>IF($D$4="Agreed",(SUMIFS('201819 SH LCLR Funding bid'!#REF!,'201819 SH LCLR Funding bid'!$C$12:$C$362,"in construction (agreed)",'201819 SH LCLR Funding bid'!#REF!,$B8,'201819 SH LCLR Funding bid'!#REF!,H$5)+SUMIFS('201819 SH LCLR Funding bid'!#REF!,'201819 SH LCLR Funding bid'!$C$12:$C$362,"in planning (agreed)",'201819 SH LCLR Funding bid'!#REF!,$B8,'201819 SH LCLR Funding bid'!#REF!,H$5)+SUMIFS('201819 SH LCLR Funding bid'!#REF!,'201819 SH LCLR Funding bid'!$C$12:$C$362,"agreed with nzta",'201819 SH LCLR Funding bid'!#REF!,$B8,'201819 SH LCLR Funding bid'!#REF!,H$5)+SUMIFS('201819 SH LCLR Funding bid'!#REF!,'201819 SH LCLR Funding bid'!$C$12:$C$362,"completed",'201819 SH LCLR Funding bid'!#REF!,$B8,'201819 SH LCLR Funding bid'!#REF!,H$5)),SUMIFS('201819 SH LCLR Funding bid'!#REF!,'201819 SH LCLR Funding bid'!$C$12:$C$362,"completed",'201819 SH LCLR Funding bid'!#REF!,$B8,'201819 SH LCLR Funding bid'!#REF!,H$5))</f>
        <v>#REF!</v>
      </c>
      <c r="I33" s="44" t="e">
        <f>IF($D$4="Agreed",(SUMIFS('201819 SH LCLR Funding bid'!#REF!,'201819 SH LCLR Funding bid'!$C$12:$C$362,"in construction (agreed)",'201819 SH LCLR Funding bid'!#REF!,$B8,'201819 SH LCLR Funding bid'!#REF!,I$5)+SUMIFS('201819 SH LCLR Funding bid'!#REF!,'201819 SH LCLR Funding bid'!$C$12:$C$362,"in planning (agreed)",'201819 SH LCLR Funding bid'!#REF!,$B8,'201819 SH LCLR Funding bid'!#REF!,I$5)+SUMIFS('201819 SH LCLR Funding bid'!#REF!,'201819 SH LCLR Funding bid'!$C$12:$C$362,"agreed with nzta",'201819 SH LCLR Funding bid'!#REF!,$B8,'201819 SH LCLR Funding bid'!#REF!,I$5)+SUMIFS('201819 SH LCLR Funding bid'!#REF!,'201819 SH LCLR Funding bid'!$C$12:$C$362,"completed",'201819 SH LCLR Funding bid'!#REF!,$B8,'201819 SH LCLR Funding bid'!#REF!,I$5)),SUMIFS('201819 SH LCLR Funding bid'!#REF!,'201819 SH LCLR Funding bid'!$C$12:$C$362,"completed",'201819 SH LCLR Funding bid'!#REF!,$B8,'201819 SH LCLR Funding bid'!#REF!,I$5))</f>
        <v>#REF!</v>
      </c>
      <c r="J33" s="44" t="e">
        <f>IF($D$4="Agreed",(SUMIFS('201819 SH LCLR Funding bid'!#REF!,'201819 SH LCLR Funding bid'!$C$12:$C$362,"in construction (agreed)",'201819 SH LCLR Funding bid'!#REF!,$B8,'201819 SH LCLR Funding bid'!#REF!,J$5)+SUMIFS('201819 SH LCLR Funding bid'!#REF!,'201819 SH LCLR Funding bid'!$C$12:$C$362,"in planning (agreed)",'201819 SH LCLR Funding bid'!#REF!,$B8,'201819 SH LCLR Funding bid'!#REF!,J$5)+SUMIFS('201819 SH LCLR Funding bid'!#REF!,'201819 SH LCLR Funding bid'!$C$12:$C$362,"agreed with nzta",'201819 SH LCLR Funding bid'!#REF!,$B8,'201819 SH LCLR Funding bid'!#REF!,J$5)+SUMIFS('201819 SH LCLR Funding bid'!#REF!,'201819 SH LCLR Funding bid'!$C$12:$C$362,"completed",'201819 SH LCLR Funding bid'!#REF!,$B8,'201819 SH LCLR Funding bid'!#REF!,J$5)),SUMIFS('201819 SH LCLR Funding bid'!#REF!,'201819 SH LCLR Funding bid'!$C$12:$C$362,"completed",'201819 SH LCLR Funding bid'!#REF!,$B8,'201819 SH LCLR Funding bid'!#REF!,J$5))</f>
        <v>#REF!</v>
      </c>
      <c r="K33" s="44" t="e">
        <f>IF($D$4="Agreed",(SUMIFS('201819 SH LCLR Funding bid'!#REF!,'201819 SH LCLR Funding bid'!$C$12:$C$362,"in construction (agreed)",'201819 SH LCLR Funding bid'!#REF!,$B8,'201819 SH LCLR Funding bid'!#REF!,K$5)+SUMIFS('201819 SH LCLR Funding bid'!#REF!,'201819 SH LCLR Funding bid'!$C$12:$C$362,"in planning (agreed)",'201819 SH LCLR Funding bid'!#REF!,$B8,'201819 SH LCLR Funding bid'!#REF!,K$5)+SUMIFS('201819 SH LCLR Funding bid'!#REF!,'201819 SH LCLR Funding bid'!$C$12:$C$362,"agreed with nzta",'201819 SH LCLR Funding bid'!#REF!,$B8,'201819 SH LCLR Funding bid'!#REF!,K$5)+SUMIFS('201819 SH LCLR Funding bid'!#REF!,'201819 SH LCLR Funding bid'!$C$12:$C$362,"completed",'201819 SH LCLR Funding bid'!#REF!,$B8,'201819 SH LCLR Funding bid'!#REF!,K$5)),SUMIFS('201819 SH LCLR Funding bid'!#REF!,'201819 SH LCLR Funding bid'!$C$12:$C$362,"completed",'201819 SH LCLR Funding bid'!#REF!,$B8,'201819 SH LCLR Funding bid'!#REF!,K$5))</f>
        <v>#REF!</v>
      </c>
      <c r="L33" s="44" t="e">
        <f>IF($D$4="Agreed",(SUMIFS('201819 SH LCLR Funding bid'!#REF!,'201819 SH LCLR Funding bid'!$C$12:$C$362,"in construction (agreed)",'201819 SH LCLR Funding bid'!#REF!,$B8,'201819 SH LCLR Funding bid'!#REF!,L$5)+SUMIFS('201819 SH LCLR Funding bid'!#REF!,'201819 SH LCLR Funding bid'!$C$12:$C$362,"in planning (agreed)",'201819 SH LCLR Funding bid'!#REF!,$B8,'201819 SH LCLR Funding bid'!#REF!,L$5)+SUMIFS('201819 SH LCLR Funding bid'!#REF!,'201819 SH LCLR Funding bid'!$C$12:$C$362,"agreed with nzta",'201819 SH LCLR Funding bid'!#REF!,$B8,'201819 SH LCLR Funding bid'!#REF!,L$5)+SUMIFS('201819 SH LCLR Funding bid'!#REF!,'201819 SH LCLR Funding bid'!$C$12:$C$362,"completed",'201819 SH LCLR Funding bid'!#REF!,$B8,'201819 SH LCLR Funding bid'!#REF!,L$5)),SUMIFS('201819 SH LCLR Funding bid'!#REF!,'201819 SH LCLR Funding bid'!$C$12:$C$362,"completed",'201819 SH LCLR Funding bid'!#REF!,$B8,'201819 SH LCLR Funding bid'!#REF!,L$5))</f>
        <v>#REF!</v>
      </c>
      <c r="M33" s="44" t="e">
        <f>IF($D$4="Agreed",(SUMIFS('201819 SH LCLR Funding bid'!#REF!,'201819 SH LCLR Funding bid'!$C$12:$C$362,"in construction (agreed)",'201819 SH LCLR Funding bid'!#REF!,$B8,'201819 SH LCLR Funding bid'!#REF!,M$5)+SUMIFS('201819 SH LCLR Funding bid'!#REF!,'201819 SH LCLR Funding bid'!$C$12:$C$362,"in planning (agreed)",'201819 SH LCLR Funding bid'!#REF!,$B8,'201819 SH LCLR Funding bid'!#REF!,M$5)+SUMIFS('201819 SH LCLR Funding bid'!#REF!,'201819 SH LCLR Funding bid'!$C$12:$C$362,"agreed with nzta",'201819 SH LCLR Funding bid'!#REF!,$B8,'201819 SH LCLR Funding bid'!#REF!,M$5)+SUMIFS('201819 SH LCLR Funding bid'!#REF!,'201819 SH LCLR Funding bid'!$C$12:$C$362,"completed",'201819 SH LCLR Funding bid'!#REF!,$B8,'201819 SH LCLR Funding bid'!#REF!,M$5)),SUMIFS('201819 SH LCLR Funding bid'!#REF!,'201819 SH LCLR Funding bid'!$C$12:$C$362,"completed",'201819 SH LCLR Funding bid'!#REF!,$B8,'201819 SH LCLR Funding bid'!#REF!,M$5))</f>
        <v>#REF!</v>
      </c>
      <c r="N33" s="44" t="e">
        <f>IF($D$4="Agreed",(SUMIFS('201819 SH LCLR Funding bid'!#REF!,'201819 SH LCLR Funding bid'!$C$12:$C$362,"in construction (agreed)",'201819 SH LCLR Funding bid'!#REF!,$B8,'201819 SH LCLR Funding bid'!#REF!,N$5)+SUMIFS('201819 SH LCLR Funding bid'!#REF!,'201819 SH LCLR Funding bid'!$C$12:$C$362,"in planning (agreed)",'201819 SH LCLR Funding bid'!#REF!,$B8,'201819 SH LCLR Funding bid'!#REF!,N$5)+SUMIFS('201819 SH LCLR Funding bid'!#REF!,'201819 SH LCLR Funding bid'!$C$12:$C$362,"agreed with nzta",'201819 SH LCLR Funding bid'!#REF!,$B8,'201819 SH LCLR Funding bid'!#REF!,N$5)+SUMIFS('201819 SH LCLR Funding bid'!#REF!,'201819 SH LCLR Funding bid'!$C$12:$C$362,"completed",'201819 SH LCLR Funding bid'!#REF!,$B8,'201819 SH LCLR Funding bid'!#REF!,N$5)),SUMIFS('201819 SH LCLR Funding bid'!#REF!,'201819 SH LCLR Funding bid'!$C$12:$C$362,"completed",'201819 SH LCLR Funding bid'!#REF!,$B8,'201819 SH LCLR Funding bid'!#REF!,N$5))</f>
        <v>#REF!</v>
      </c>
      <c r="O33" s="44" t="e">
        <f>IF($D$4="Agreed",(SUMIFS('201819 SH LCLR Funding bid'!#REF!,'201819 SH LCLR Funding bid'!$C$12:$C$362,"in construction (agreed)",'201819 SH LCLR Funding bid'!#REF!,$B8,'201819 SH LCLR Funding bid'!#REF!,O$5)+SUMIFS('201819 SH LCLR Funding bid'!#REF!,'201819 SH LCLR Funding bid'!$C$12:$C$362,"in planning (agreed)",'201819 SH LCLR Funding bid'!#REF!,$B8,'201819 SH LCLR Funding bid'!#REF!,O$5)+SUMIFS('201819 SH LCLR Funding bid'!#REF!,'201819 SH LCLR Funding bid'!$C$12:$C$362,"agreed with nzta",'201819 SH LCLR Funding bid'!#REF!,$B8,'201819 SH LCLR Funding bid'!#REF!,O$5)+SUMIFS('201819 SH LCLR Funding bid'!#REF!,'201819 SH LCLR Funding bid'!$C$12:$C$362,"completed",'201819 SH LCLR Funding bid'!#REF!,$B8,'201819 SH LCLR Funding bid'!#REF!,O$5)),SUMIFS('201819 SH LCLR Funding bid'!#REF!,'201819 SH LCLR Funding bid'!$C$12:$C$362,"completed",'201819 SH LCLR Funding bid'!#REF!,$B8,'201819 SH LCLR Funding bid'!#REF!,O$5))</f>
        <v>#REF!</v>
      </c>
      <c r="P33" s="44" t="e">
        <f>IF($D$4="Agreed",(SUMIFS('201819 SH LCLR Funding bid'!#REF!,'201819 SH LCLR Funding bid'!$C$12:$C$362,"in construction (agreed)",'201819 SH LCLR Funding bid'!#REF!,$B8,'201819 SH LCLR Funding bid'!#REF!,P$5)+SUMIFS('201819 SH LCLR Funding bid'!#REF!,'201819 SH LCLR Funding bid'!$C$12:$C$362,"in planning (agreed)",'201819 SH LCLR Funding bid'!#REF!,$B8,'201819 SH LCLR Funding bid'!#REF!,P$5)+SUMIFS('201819 SH LCLR Funding bid'!#REF!,'201819 SH LCLR Funding bid'!$C$12:$C$362,"agreed with nzta",'201819 SH LCLR Funding bid'!#REF!,$B8,'201819 SH LCLR Funding bid'!#REF!,P$5)+SUMIFS('201819 SH LCLR Funding bid'!#REF!,'201819 SH LCLR Funding bid'!$C$12:$C$362,"completed",'201819 SH LCLR Funding bid'!#REF!,$B8,'201819 SH LCLR Funding bid'!#REF!,P$5)),SUMIFS('201819 SH LCLR Funding bid'!#REF!,'201819 SH LCLR Funding bid'!$C$12:$C$362,"completed",'201819 SH LCLR Funding bid'!#REF!,$B8,'201819 SH LCLR Funding bid'!#REF!,P$5))</f>
        <v>#REF!</v>
      </c>
      <c r="Q33" s="44" t="e">
        <f>IF($D$4="Agreed",(SUMIFS('201819 SH LCLR Funding bid'!#REF!,'201819 SH LCLR Funding bid'!$C$12:$C$362,"in construction (agreed)",'201819 SH LCLR Funding bid'!#REF!,$B8,'201819 SH LCLR Funding bid'!#REF!,Q$5)+SUMIFS('201819 SH LCLR Funding bid'!#REF!,'201819 SH LCLR Funding bid'!$C$12:$C$362,"in planning (agreed)",'201819 SH LCLR Funding bid'!#REF!,$B8,'201819 SH LCLR Funding bid'!#REF!,Q$5)+SUMIFS('201819 SH LCLR Funding bid'!#REF!,'201819 SH LCLR Funding bid'!$C$12:$C$362,"agreed with nzta",'201819 SH LCLR Funding bid'!#REF!,$B8,'201819 SH LCLR Funding bid'!#REF!,Q$5)+SUMIFS('201819 SH LCLR Funding bid'!#REF!,'201819 SH LCLR Funding bid'!$C$12:$C$362,"completed",'201819 SH LCLR Funding bid'!#REF!,$B8,'201819 SH LCLR Funding bid'!#REF!,Q$5)),SUMIFS('201819 SH LCLR Funding bid'!#REF!,'201819 SH LCLR Funding bid'!$C$12:$C$362,"completed",'201819 SH LCLR Funding bid'!#REF!,$B8,'201819 SH LCLR Funding bid'!#REF!,Q$5))</f>
        <v>#REF!</v>
      </c>
      <c r="R33" s="44" t="e">
        <f>IF($D$4="Agreed",(SUMIFS('201819 SH LCLR Funding bid'!#REF!,'201819 SH LCLR Funding bid'!$C$12:$C$362,"in construction (agreed)",'201819 SH LCLR Funding bid'!#REF!,$B8,'201819 SH LCLR Funding bid'!#REF!,R$5)+SUMIFS('201819 SH LCLR Funding bid'!#REF!,'201819 SH LCLR Funding bid'!$C$12:$C$362,"in planning (agreed)",'201819 SH LCLR Funding bid'!#REF!,$B8,'201819 SH LCLR Funding bid'!#REF!,R$5)+SUMIFS('201819 SH LCLR Funding bid'!#REF!,'201819 SH LCLR Funding bid'!$C$12:$C$362,"agreed with nzta",'201819 SH LCLR Funding bid'!#REF!,$B8,'201819 SH LCLR Funding bid'!#REF!,R$5)+SUMIFS('201819 SH LCLR Funding bid'!#REF!,'201819 SH LCLR Funding bid'!$C$12:$C$362,"completed",'201819 SH LCLR Funding bid'!#REF!,$B8,'201819 SH LCLR Funding bid'!#REF!,R$5)),SUMIFS('201819 SH LCLR Funding bid'!#REF!,'201819 SH LCLR Funding bid'!$C$12:$C$362,"completed",'201819 SH LCLR Funding bid'!#REF!,$B8,'201819 SH LCLR Funding bid'!#REF!,R$5))</f>
        <v>#REF!</v>
      </c>
      <c r="S33" s="44" t="e">
        <f>IF($D$4="Agreed",(SUMIFS('201819 SH LCLR Funding bid'!#REF!,'201819 SH LCLR Funding bid'!$C$12:$C$362,"in construction (agreed)",'201819 SH LCLR Funding bid'!#REF!,$B8,'201819 SH LCLR Funding bid'!#REF!,S$5)+SUMIFS('201819 SH LCLR Funding bid'!#REF!,'201819 SH LCLR Funding bid'!$C$12:$C$362,"in planning (agreed)",'201819 SH LCLR Funding bid'!#REF!,$B8,'201819 SH LCLR Funding bid'!#REF!,S$5)+SUMIFS('201819 SH LCLR Funding bid'!#REF!,'201819 SH LCLR Funding bid'!$C$12:$C$362,"agreed with nzta",'201819 SH LCLR Funding bid'!#REF!,$B8,'201819 SH LCLR Funding bid'!#REF!,S$5)+SUMIFS('201819 SH LCLR Funding bid'!#REF!,'201819 SH LCLR Funding bid'!$C$12:$C$362,"completed",'201819 SH LCLR Funding bid'!#REF!,$B8,'201819 SH LCLR Funding bid'!#REF!,S$5)),SUMIFS('201819 SH LCLR Funding bid'!#REF!,'201819 SH LCLR Funding bid'!$C$12:$C$362,"completed",'201819 SH LCLR Funding bid'!#REF!,$B8,'201819 SH LCLR Funding bid'!#REF!,S$5))</f>
        <v>#REF!</v>
      </c>
      <c r="T33" s="44" t="e">
        <f>IF($D$4="Agreed",(SUMIFS('201819 SH LCLR Funding bid'!#REF!,'201819 SH LCLR Funding bid'!$C$12:$C$362,"in construction (agreed)",'201819 SH LCLR Funding bid'!#REF!,$B8,'201819 SH LCLR Funding bid'!#REF!,T$5)+SUMIFS('201819 SH LCLR Funding bid'!#REF!,'201819 SH LCLR Funding bid'!$C$12:$C$362,"in planning (agreed)",'201819 SH LCLR Funding bid'!#REF!,$B8,'201819 SH LCLR Funding bid'!#REF!,T$5)+SUMIFS('201819 SH LCLR Funding bid'!#REF!,'201819 SH LCLR Funding bid'!$C$12:$C$362,"agreed with nzta",'201819 SH LCLR Funding bid'!#REF!,$B8,'201819 SH LCLR Funding bid'!#REF!,T$5)+SUMIFS('201819 SH LCLR Funding bid'!#REF!,'201819 SH LCLR Funding bid'!$C$12:$C$362,"completed",'201819 SH LCLR Funding bid'!#REF!,$B8,'201819 SH LCLR Funding bid'!#REF!,T$5)),SUMIFS('201819 SH LCLR Funding bid'!#REF!,'201819 SH LCLR Funding bid'!$C$12:$C$362,"completed",'201819 SH LCLR Funding bid'!#REF!,$B8,'201819 SH LCLR Funding bid'!#REF!,T$5))</f>
        <v>#REF!</v>
      </c>
      <c r="U33" s="13" t="e">
        <f t="shared" si="4"/>
        <v>#REF!</v>
      </c>
      <c r="V33" s="22"/>
      <c r="W33" s="22"/>
      <c r="X33" s="22"/>
      <c r="Y33" s="22"/>
      <c r="Z33" s="22"/>
      <c r="AA33" s="22"/>
      <c r="AB33" s="22"/>
      <c r="AC33" s="22"/>
      <c r="AD33" s="22"/>
      <c r="AE33" s="22"/>
      <c r="AF33" s="22"/>
    </row>
    <row r="34" spans="1:32" ht="11.25" customHeight="1" x14ac:dyDescent="0.15">
      <c r="A34" s="20"/>
      <c r="B34" s="37" t="str">
        <f t="shared" si="5"/>
        <v>Clear zone improvements</v>
      </c>
      <c r="C34" s="44" t="e">
        <f>IF($D$4="Agreed",(SUMIFS('201819 SH LCLR Funding bid'!#REF!,'201819 SH LCLR Funding bid'!$C$12:$C$362,"in construction (agreed)",'201819 SH LCLR Funding bid'!#REF!,$B9,'201819 SH LCLR Funding bid'!#REF!,C$5)+SUMIFS('201819 SH LCLR Funding bid'!#REF!,'201819 SH LCLR Funding bid'!$C$12:$C$362,"in planning (agreed)",'201819 SH LCLR Funding bid'!#REF!,$B9,'201819 SH LCLR Funding bid'!#REF!,C$5)+SUMIFS('201819 SH LCLR Funding bid'!#REF!,'201819 SH LCLR Funding bid'!$C$12:$C$362,"agreed with nzta",'201819 SH LCLR Funding bid'!#REF!,$B9,'201819 SH LCLR Funding bid'!#REF!,C$5)+SUMIFS('201819 SH LCLR Funding bid'!#REF!,'201819 SH LCLR Funding bid'!$C$12:$C$362,"completed",'201819 SH LCLR Funding bid'!#REF!,$B9,'201819 SH LCLR Funding bid'!#REF!,C$5)),SUMIFS('201819 SH LCLR Funding bid'!#REF!,'201819 SH LCLR Funding bid'!$C$12:$C$362,"completed",'201819 SH LCLR Funding bid'!#REF!,$B9,'201819 SH LCLR Funding bid'!#REF!,C$5))</f>
        <v>#REF!</v>
      </c>
      <c r="D34" s="44" t="e">
        <f>IF($D$4="Agreed",(SUMIFS('201819 SH LCLR Funding bid'!#REF!,'201819 SH LCLR Funding bid'!$C$12:$C$362,"in construction (agreed)",'201819 SH LCLR Funding bid'!#REF!,$B9,'201819 SH LCLR Funding bid'!#REF!,D$5)+SUMIFS('201819 SH LCLR Funding bid'!#REF!,'201819 SH LCLR Funding bid'!$C$12:$C$362,"in planning (agreed)",'201819 SH LCLR Funding bid'!#REF!,$B9,'201819 SH LCLR Funding bid'!#REF!,D$5)+SUMIFS('201819 SH LCLR Funding bid'!#REF!,'201819 SH LCLR Funding bid'!$C$12:$C$362,"agreed with nzta",'201819 SH LCLR Funding bid'!#REF!,$B9,'201819 SH LCLR Funding bid'!#REF!,D$5)+SUMIFS('201819 SH LCLR Funding bid'!#REF!,'201819 SH LCLR Funding bid'!$C$12:$C$362,"completed",'201819 SH LCLR Funding bid'!#REF!,$B9,'201819 SH LCLR Funding bid'!#REF!,D$5)),SUMIFS('201819 SH LCLR Funding bid'!#REF!,'201819 SH LCLR Funding bid'!$C$12:$C$362,"completed",'201819 SH LCLR Funding bid'!#REF!,$B9,'201819 SH LCLR Funding bid'!#REF!,D$5))</f>
        <v>#REF!</v>
      </c>
      <c r="E34" s="44" t="e">
        <f>IF($D$4="Agreed",(SUMIFS('201819 SH LCLR Funding bid'!#REF!,'201819 SH LCLR Funding bid'!$C$12:$C$362,"in construction (agreed)",'201819 SH LCLR Funding bid'!#REF!,$B9,'201819 SH LCLR Funding bid'!#REF!,E$5)+SUMIFS('201819 SH LCLR Funding bid'!#REF!,'201819 SH LCLR Funding bid'!$C$12:$C$362,"in planning (agreed)",'201819 SH LCLR Funding bid'!#REF!,$B9,'201819 SH LCLR Funding bid'!#REF!,E$5)+SUMIFS('201819 SH LCLR Funding bid'!#REF!,'201819 SH LCLR Funding bid'!$C$12:$C$362,"agreed with nzta",'201819 SH LCLR Funding bid'!#REF!,$B9,'201819 SH LCLR Funding bid'!#REF!,E$5)+SUMIFS('201819 SH LCLR Funding bid'!#REF!,'201819 SH LCLR Funding bid'!$C$12:$C$362,"completed",'201819 SH LCLR Funding bid'!#REF!,$B9,'201819 SH LCLR Funding bid'!#REF!,E$5)),SUMIFS('201819 SH LCLR Funding bid'!#REF!,'201819 SH LCLR Funding bid'!$C$12:$C$362,"completed",'201819 SH LCLR Funding bid'!#REF!,$B9,'201819 SH LCLR Funding bid'!#REF!,E$5))</f>
        <v>#REF!</v>
      </c>
      <c r="F34" s="44" t="e">
        <f>IF($D$4="Agreed",(SUMIFS('201819 SH LCLR Funding bid'!#REF!,'201819 SH LCLR Funding bid'!$C$12:$C$362,"in construction (agreed)",'201819 SH LCLR Funding bid'!#REF!,$B9,'201819 SH LCLR Funding bid'!#REF!,F$5)+SUMIFS('201819 SH LCLR Funding bid'!#REF!,'201819 SH LCLR Funding bid'!$C$12:$C$362,"in planning (agreed)",'201819 SH LCLR Funding bid'!#REF!,$B9,'201819 SH LCLR Funding bid'!#REF!,F$5)+SUMIFS('201819 SH LCLR Funding bid'!#REF!,'201819 SH LCLR Funding bid'!$C$12:$C$362,"agreed with nzta",'201819 SH LCLR Funding bid'!#REF!,$B9,'201819 SH LCLR Funding bid'!#REF!,F$5)+SUMIFS('201819 SH LCLR Funding bid'!#REF!,'201819 SH LCLR Funding bid'!$C$12:$C$362,"completed",'201819 SH LCLR Funding bid'!#REF!,$B9,'201819 SH LCLR Funding bid'!#REF!,F$5)),SUMIFS('201819 SH LCLR Funding bid'!#REF!,'201819 SH LCLR Funding bid'!$C$12:$C$362,"completed",'201819 SH LCLR Funding bid'!#REF!,$B9,'201819 SH LCLR Funding bid'!#REF!,F$5))</f>
        <v>#REF!</v>
      </c>
      <c r="G34" s="44" t="e">
        <f>IF($D$4="Agreed",(SUMIFS('201819 SH LCLR Funding bid'!#REF!,'201819 SH LCLR Funding bid'!$C$12:$C$362,"in construction (agreed)",'201819 SH LCLR Funding bid'!#REF!,$B9,'201819 SH LCLR Funding bid'!#REF!,G$5)+SUMIFS('201819 SH LCLR Funding bid'!#REF!,'201819 SH LCLR Funding bid'!$C$12:$C$362,"in planning (agreed)",'201819 SH LCLR Funding bid'!#REF!,$B9,'201819 SH LCLR Funding bid'!#REF!,G$5)+SUMIFS('201819 SH LCLR Funding bid'!#REF!,'201819 SH LCLR Funding bid'!$C$12:$C$362,"agreed with nzta",'201819 SH LCLR Funding bid'!#REF!,$B9,'201819 SH LCLR Funding bid'!#REF!,G$5)+SUMIFS('201819 SH LCLR Funding bid'!#REF!,'201819 SH LCLR Funding bid'!$C$12:$C$362,"completed",'201819 SH LCLR Funding bid'!#REF!,$B9,'201819 SH LCLR Funding bid'!#REF!,G$5)),SUMIFS('201819 SH LCLR Funding bid'!#REF!,'201819 SH LCLR Funding bid'!$C$12:$C$362,"completed",'201819 SH LCLR Funding bid'!#REF!,$B9,'201819 SH LCLR Funding bid'!#REF!,G$5))</f>
        <v>#REF!</v>
      </c>
      <c r="H34" s="44" t="e">
        <f>IF($D$4="Agreed",(SUMIFS('201819 SH LCLR Funding bid'!#REF!,'201819 SH LCLR Funding bid'!$C$12:$C$362,"in construction (agreed)",'201819 SH LCLR Funding bid'!#REF!,$B9,'201819 SH LCLR Funding bid'!#REF!,H$5)+SUMIFS('201819 SH LCLR Funding bid'!#REF!,'201819 SH LCLR Funding bid'!$C$12:$C$362,"in planning (agreed)",'201819 SH LCLR Funding bid'!#REF!,$B9,'201819 SH LCLR Funding bid'!#REF!,H$5)+SUMIFS('201819 SH LCLR Funding bid'!#REF!,'201819 SH LCLR Funding bid'!$C$12:$C$362,"agreed with nzta",'201819 SH LCLR Funding bid'!#REF!,$B9,'201819 SH LCLR Funding bid'!#REF!,H$5)+SUMIFS('201819 SH LCLR Funding bid'!#REF!,'201819 SH LCLR Funding bid'!$C$12:$C$362,"completed",'201819 SH LCLR Funding bid'!#REF!,$B9,'201819 SH LCLR Funding bid'!#REF!,H$5)),SUMIFS('201819 SH LCLR Funding bid'!#REF!,'201819 SH LCLR Funding bid'!$C$12:$C$362,"completed",'201819 SH LCLR Funding bid'!#REF!,$B9,'201819 SH LCLR Funding bid'!#REF!,H$5))</f>
        <v>#REF!</v>
      </c>
      <c r="I34" s="44" t="e">
        <f>IF($D$4="Agreed",(SUMIFS('201819 SH LCLR Funding bid'!#REF!,'201819 SH LCLR Funding bid'!$C$12:$C$362,"in construction (agreed)",'201819 SH LCLR Funding bid'!#REF!,$B9,'201819 SH LCLR Funding bid'!#REF!,I$5)+SUMIFS('201819 SH LCLR Funding bid'!#REF!,'201819 SH LCLR Funding bid'!$C$12:$C$362,"in planning (agreed)",'201819 SH LCLR Funding bid'!#REF!,$B9,'201819 SH LCLR Funding bid'!#REF!,I$5)+SUMIFS('201819 SH LCLR Funding bid'!#REF!,'201819 SH LCLR Funding bid'!$C$12:$C$362,"agreed with nzta",'201819 SH LCLR Funding bid'!#REF!,$B9,'201819 SH LCLR Funding bid'!#REF!,I$5)+SUMIFS('201819 SH LCLR Funding bid'!#REF!,'201819 SH LCLR Funding bid'!$C$12:$C$362,"completed",'201819 SH LCLR Funding bid'!#REF!,$B9,'201819 SH LCLR Funding bid'!#REF!,I$5)),SUMIFS('201819 SH LCLR Funding bid'!#REF!,'201819 SH LCLR Funding bid'!$C$12:$C$362,"completed",'201819 SH LCLR Funding bid'!#REF!,$B9,'201819 SH LCLR Funding bid'!#REF!,I$5))</f>
        <v>#REF!</v>
      </c>
      <c r="J34" s="44" t="e">
        <f>IF($D$4="Agreed",(SUMIFS('201819 SH LCLR Funding bid'!#REF!,'201819 SH LCLR Funding bid'!$C$12:$C$362,"in construction (agreed)",'201819 SH LCLR Funding bid'!#REF!,$B9,'201819 SH LCLR Funding bid'!#REF!,J$5)+SUMIFS('201819 SH LCLR Funding bid'!#REF!,'201819 SH LCLR Funding bid'!$C$12:$C$362,"in planning (agreed)",'201819 SH LCLR Funding bid'!#REF!,$B9,'201819 SH LCLR Funding bid'!#REF!,J$5)+SUMIFS('201819 SH LCLR Funding bid'!#REF!,'201819 SH LCLR Funding bid'!$C$12:$C$362,"agreed with nzta",'201819 SH LCLR Funding bid'!#REF!,$B9,'201819 SH LCLR Funding bid'!#REF!,J$5)+SUMIFS('201819 SH LCLR Funding bid'!#REF!,'201819 SH LCLR Funding bid'!$C$12:$C$362,"completed",'201819 SH LCLR Funding bid'!#REF!,$B9,'201819 SH LCLR Funding bid'!#REF!,J$5)),SUMIFS('201819 SH LCLR Funding bid'!#REF!,'201819 SH LCLR Funding bid'!$C$12:$C$362,"completed",'201819 SH LCLR Funding bid'!#REF!,$B9,'201819 SH LCLR Funding bid'!#REF!,J$5))</f>
        <v>#REF!</v>
      </c>
      <c r="K34" s="44" t="e">
        <f>IF($D$4="Agreed",(SUMIFS('201819 SH LCLR Funding bid'!#REF!,'201819 SH LCLR Funding bid'!$C$12:$C$362,"in construction (agreed)",'201819 SH LCLR Funding bid'!#REF!,$B9,'201819 SH LCLR Funding bid'!#REF!,K$5)+SUMIFS('201819 SH LCLR Funding bid'!#REF!,'201819 SH LCLR Funding bid'!$C$12:$C$362,"in planning (agreed)",'201819 SH LCLR Funding bid'!#REF!,$B9,'201819 SH LCLR Funding bid'!#REF!,K$5)+SUMIFS('201819 SH LCLR Funding bid'!#REF!,'201819 SH LCLR Funding bid'!$C$12:$C$362,"agreed with nzta",'201819 SH LCLR Funding bid'!#REF!,$B9,'201819 SH LCLR Funding bid'!#REF!,K$5)+SUMIFS('201819 SH LCLR Funding bid'!#REF!,'201819 SH LCLR Funding bid'!$C$12:$C$362,"completed",'201819 SH LCLR Funding bid'!#REF!,$B9,'201819 SH LCLR Funding bid'!#REF!,K$5)),SUMIFS('201819 SH LCLR Funding bid'!#REF!,'201819 SH LCLR Funding bid'!$C$12:$C$362,"completed",'201819 SH LCLR Funding bid'!#REF!,$B9,'201819 SH LCLR Funding bid'!#REF!,K$5))</f>
        <v>#REF!</v>
      </c>
      <c r="L34" s="44" t="e">
        <f>IF($D$4="Agreed",(SUMIFS('201819 SH LCLR Funding bid'!#REF!,'201819 SH LCLR Funding bid'!$C$12:$C$362,"in construction (agreed)",'201819 SH LCLR Funding bid'!#REF!,$B9,'201819 SH LCLR Funding bid'!#REF!,L$5)+SUMIFS('201819 SH LCLR Funding bid'!#REF!,'201819 SH LCLR Funding bid'!$C$12:$C$362,"in planning (agreed)",'201819 SH LCLR Funding bid'!#REF!,$B9,'201819 SH LCLR Funding bid'!#REF!,L$5)+SUMIFS('201819 SH LCLR Funding bid'!#REF!,'201819 SH LCLR Funding bid'!$C$12:$C$362,"agreed with nzta",'201819 SH LCLR Funding bid'!#REF!,$B9,'201819 SH LCLR Funding bid'!#REF!,L$5)+SUMIFS('201819 SH LCLR Funding bid'!#REF!,'201819 SH LCLR Funding bid'!$C$12:$C$362,"completed",'201819 SH LCLR Funding bid'!#REF!,$B9,'201819 SH LCLR Funding bid'!#REF!,L$5)),SUMIFS('201819 SH LCLR Funding bid'!#REF!,'201819 SH LCLR Funding bid'!$C$12:$C$362,"completed",'201819 SH LCLR Funding bid'!#REF!,$B9,'201819 SH LCLR Funding bid'!#REF!,L$5))</f>
        <v>#REF!</v>
      </c>
      <c r="M34" s="44" t="e">
        <f>IF($D$4="Agreed",(SUMIFS('201819 SH LCLR Funding bid'!#REF!,'201819 SH LCLR Funding bid'!$C$12:$C$362,"in construction (agreed)",'201819 SH LCLR Funding bid'!#REF!,$B9,'201819 SH LCLR Funding bid'!#REF!,M$5)+SUMIFS('201819 SH LCLR Funding bid'!#REF!,'201819 SH LCLR Funding bid'!$C$12:$C$362,"in planning (agreed)",'201819 SH LCLR Funding bid'!#REF!,$B9,'201819 SH LCLR Funding bid'!#REF!,M$5)+SUMIFS('201819 SH LCLR Funding bid'!#REF!,'201819 SH LCLR Funding bid'!$C$12:$C$362,"agreed with nzta",'201819 SH LCLR Funding bid'!#REF!,$B9,'201819 SH LCLR Funding bid'!#REF!,M$5)+SUMIFS('201819 SH LCLR Funding bid'!#REF!,'201819 SH LCLR Funding bid'!$C$12:$C$362,"completed",'201819 SH LCLR Funding bid'!#REF!,$B9,'201819 SH LCLR Funding bid'!#REF!,M$5)),SUMIFS('201819 SH LCLR Funding bid'!#REF!,'201819 SH LCLR Funding bid'!$C$12:$C$362,"completed",'201819 SH LCLR Funding bid'!#REF!,$B9,'201819 SH LCLR Funding bid'!#REF!,M$5))</f>
        <v>#REF!</v>
      </c>
      <c r="N34" s="44" t="e">
        <f>IF($D$4="Agreed",(SUMIFS('201819 SH LCLR Funding bid'!#REF!,'201819 SH LCLR Funding bid'!$C$12:$C$362,"in construction (agreed)",'201819 SH LCLR Funding bid'!#REF!,$B9,'201819 SH LCLR Funding bid'!#REF!,N$5)+SUMIFS('201819 SH LCLR Funding bid'!#REF!,'201819 SH LCLR Funding bid'!$C$12:$C$362,"in planning (agreed)",'201819 SH LCLR Funding bid'!#REF!,$B9,'201819 SH LCLR Funding bid'!#REF!,N$5)+SUMIFS('201819 SH LCLR Funding bid'!#REF!,'201819 SH LCLR Funding bid'!$C$12:$C$362,"agreed with nzta",'201819 SH LCLR Funding bid'!#REF!,$B9,'201819 SH LCLR Funding bid'!#REF!,N$5)+SUMIFS('201819 SH LCLR Funding bid'!#REF!,'201819 SH LCLR Funding bid'!$C$12:$C$362,"completed",'201819 SH LCLR Funding bid'!#REF!,$B9,'201819 SH LCLR Funding bid'!#REF!,N$5)),SUMIFS('201819 SH LCLR Funding bid'!#REF!,'201819 SH LCLR Funding bid'!$C$12:$C$362,"completed",'201819 SH LCLR Funding bid'!#REF!,$B9,'201819 SH LCLR Funding bid'!#REF!,N$5))</f>
        <v>#REF!</v>
      </c>
      <c r="O34" s="44" t="e">
        <f>IF($D$4="Agreed",(SUMIFS('201819 SH LCLR Funding bid'!#REF!,'201819 SH LCLR Funding bid'!$C$12:$C$362,"in construction (agreed)",'201819 SH LCLR Funding bid'!#REF!,$B9,'201819 SH LCLR Funding bid'!#REF!,O$5)+SUMIFS('201819 SH LCLR Funding bid'!#REF!,'201819 SH LCLR Funding bid'!$C$12:$C$362,"in planning (agreed)",'201819 SH LCLR Funding bid'!#REF!,$B9,'201819 SH LCLR Funding bid'!#REF!,O$5)+SUMIFS('201819 SH LCLR Funding bid'!#REF!,'201819 SH LCLR Funding bid'!$C$12:$C$362,"agreed with nzta",'201819 SH LCLR Funding bid'!#REF!,$B9,'201819 SH LCLR Funding bid'!#REF!,O$5)+SUMIFS('201819 SH LCLR Funding bid'!#REF!,'201819 SH LCLR Funding bid'!$C$12:$C$362,"completed",'201819 SH LCLR Funding bid'!#REF!,$B9,'201819 SH LCLR Funding bid'!#REF!,O$5)),SUMIFS('201819 SH LCLR Funding bid'!#REF!,'201819 SH LCLR Funding bid'!$C$12:$C$362,"completed",'201819 SH LCLR Funding bid'!#REF!,$B9,'201819 SH LCLR Funding bid'!#REF!,O$5))</f>
        <v>#REF!</v>
      </c>
      <c r="P34" s="44" t="e">
        <f>IF($D$4="Agreed",(SUMIFS('201819 SH LCLR Funding bid'!#REF!,'201819 SH LCLR Funding bid'!$C$12:$C$362,"in construction (agreed)",'201819 SH LCLR Funding bid'!#REF!,$B9,'201819 SH LCLR Funding bid'!#REF!,P$5)+SUMIFS('201819 SH LCLR Funding bid'!#REF!,'201819 SH LCLR Funding bid'!$C$12:$C$362,"in planning (agreed)",'201819 SH LCLR Funding bid'!#REF!,$B9,'201819 SH LCLR Funding bid'!#REF!,P$5)+SUMIFS('201819 SH LCLR Funding bid'!#REF!,'201819 SH LCLR Funding bid'!$C$12:$C$362,"agreed with nzta",'201819 SH LCLR Funding bid'!#REF!,$B9,'201819 SH LCLR Funding bid'!#REF!,P$5)+SUMIFS('201819 SH LCLR Funding bid'!#REF!,'201819 SH LCLR Funding bid'!$C$12:$C$362,"completed",'201819 SH LCLR Funding bid'!#REF!,$B9,'201819 SH LCLR Funding bid'!#REF!,P$5)),SUMIFS('201819 SH LCLR Funding bid'!#REF!,'201819 SH LCLR Funding bid'!$C$12:$C$362,"completed",'201819 SH LCLR Funding bid'!#REF!,$B9,'201819 SH LCLR Funding bid'!#REF!,P$5))</f>
        <v>#REF!</v>
      </c>
      <c r="Q34" s="44" t="e">
        <f>IF($D$4="Agreed",(SUMIFS('201819 SH LCLR Funding bid'!#REF!,'201819 SH LCLR Funding bid'!$C$12:$C$362,"in construction (agreed)",'201819 SH LCLR Funding bid'!#REF!,$B9,'201819 SH LCLR Funding bid'!#REF!,Q$5)+SUMIFS('201819 SH LCLR Funding bid'!#REF!,'201819 SH LCLR Funding bid'!$C$12:$C$362,"in planning (agreed)",'201819 SH LCLR Funding bid'!#REF!,$B9,'201819 SH LCLR Funding bid'!#REF!,Q$5)+SUMIFS('201819 SH LCLR Funding bid'!#REF!,'201819 SH LCLR Funding bid'!$C$12:$C$362,"agreed with nzta",'201819 SH LCLR Funding bid'!#REF!,$B9,'201819 SH LCLR Funding bid'!#REF!,Q$5)+SUMIFS('201819 SH LCLR Funding bid'!#REF!,'201819 SH LCLR Funding bid'!$C$12:$C$362,"completed",'201819 SH LCLR Funding bid'!#REF!,$B9,'201819 SH LCLR Funding bid'!#REF!,Q$5)),SUMIFS('201819 SH LCLR Funding bid'!#REF!,'201819 SH LCLR Funding bid'!$C$12:$C$362,"completed",'201819 SH LCLR Funding bid'!#REF!,$B9,'201819 SH LCLR Funding bid'!#REF!,Q$5))</f>
        <v>#REF!</v>
      </c>
      <c r="R34" s="44" t="e">
        <f>IF($D$4="Agreed",(SUMIFS('201819 SH LCLR Funding bid'!#REF!,'201819 SH LCLR Funding bid'!$C$12:$C$362,"in construction (agreed)",'201819 SH LCLR Funding bid'!#REF!,$B9,'201819 SH LCLR Funding bid'!#REF!,R$5)+SUMIFS('201819 SH LCLR Funding bid'!#REF!,'201819 SH LCLR Funding bid'!$C$12:$C$362,"in planning (agreed)",'201819 SH LCLR Funding bid'!#REF!,$B9,'201819 SH LCLR Funding bid'!#REF!,R$5)+SUMIFS('201819 SH LCLR Funding bid'!#REF!,'201819 SH LCLR Funding bid'!$C$12:$C$362,"agreed with nzta",'201819 SH LCLR Funding bid'!#REF!,$B9,'201819 SH LCLR Funding bid'!#REF!,R$5)+SUMIFS('201819 SH LCLR Funding bid'!#REF!,'201819 SH LCLR Funding bid'!$C$12:$C$362,"completed",'201819 SH LCLR Funding bid'!#REF!,$B9,'201819 SH LCLR Funding bid'!#REF!,R$5)),SUMIFS('201819 SH LCLR Funding bid'!#REF!,'201819 SH LCLR Funding bid'!$C$12:$C$362,"completed",'201819 SH LCLR Funding bid'!#REF!,$B9,'201819 SH LCLR Funding bid'!#REF!,R$5))</f>
        <v>#REF!</v>
      </c>
      <c r="S34" s="44" t="e">
        <f>IF($D$4="Agreed",(SUMIFS('201819 SH LCLR Funding bid'!#REF!,'201819 SH LCLR Funding bid'!$C$12:$C$362,"in construction (agreed)",'201819 SH LCLR Funding bid'!#REF!,$B9,'201819 SH LCLR Funding bid'!#REF!,S$5)+SUMIFS('201819 SH LCLR Funding bid'!#REF!,'201819 SH LCLR Funding bid'!$C$12:$C$362,"in planning (agreed)",'201819 SH LCLR Funding bid'!#REF!,$B9,'201819 SH LCLR Funding bid'!#REF!,S$5)+SUMIFS('201819 SH LCLR Funding bid'!#REF!,'201819 SH LCLR Funding bid'!$C$12:$C$362,"agreed with nzta",'201819 SH LCLR Funding bid'!#REF!,$B9,'201819 SH LCLR Funding bid'!#REF!,S$5)+SUMIFS('201819 SH LCLR Funding bid'!#REF!,'201819 SH LCLR Funding bid'!$C$12:$C$362,"completed",'201819 SH LCLR Funding bid'!#REF!,$B9,'201819 SH LCLR Funding bid'!#REF!,S$5)),SUMIFS('201819 SH LCLR Funding bid'!#REF!,'201819 SH LCLR Funding bid'!$C$12:$C$362,"completed",'201819 SH LCLR Funding bid'!#REF!,$B9,'201819 SH LCLR Funding bid'!#REF!,S$5))</f>
        <v>#REF!</v>
      </c>
      <c r="T34" s="44" t="e">
        <f>IF($D$4="Agreed",(SUMIFS('201819 SH LCLR Funding bid'!#REF!,'201819 SH LCLR Funding bid'!$C$12:$C$362,"in construction (agreed)",'201819 SH LCLR Funding bid'!#REF!,$B9,'201819 SH LCLR Funding bid'!#REF!,T$5)+SUMIFS('201819 SH LCLR Funding bid'!#REF!,'201819 SH LCLR Funding bid'!$C$12:$C$362,"in planning (agreed)",'201819 SH LCLR Funding bid'!#REF!,$B9,'201819 SH LCLR Funding bid'!#REF!,T$5)+SUMIFS('201819 SH LCLR Funding bid'!#REF!,'201819 SH LCLR Funding bid'!$C$12:$C$362,"agreed with nzta",'201819 SH LCLR Funding bid'!#REF!,$B9,'201819 SH LCLR Funding bid'!#REF!,T$5)+SUMIFS('201819 SH LCLR Funding bid'!#REF!,'201819 SH LCLR Funding bid'!$C$12:$C$362,"completed",'201819 SH LCLR Funding bid'!#REF!,$B9,'201819 SH LCLR Funding bid'!#REF!,T$5)),SUMIFS('201819 SH LCLR Funding bid'!#REF!,'201819 SH LCLR Funding bid'!$C$12:$C$362,"completed",'201819 SH LCLR Funding bid'!#REF!,$B9,'201819 SH LCLR Funding bid'!#REF!,T$5))</f>
        <v>#REF!</v>
      </c>
      <c r="U34" s="13" t="e">
        <f t="shared" si="4"/>
        <v>#REF!</v>
      </c>
      <c r="V34" s="22"/>
      <c r="W34" s="22"/>
      <c r="X34" s="22"/>
      <c r="Y34" s="22"/>
      <c r="Z34" s="22"/>
      <c r="AA34" s="22"/>
      <c r="AB34" s="22"/>
      <c r="AC34" s="22"/>
      <c r="AD34" s="22"/>
      <c r="AE34" s="22"/>
      <c r="AF34" s="22"/>
    </row>
    <row r="35" spans="1:32" ht="11.25" customHeight="1" x14ac:dyDescent="0.15">
      <c r="A35" s="20"/>
      <c r="B35" s="37" t="str">
        <f t="shared" si="5"/>
        <v>Guardrail improvements</v>
      </c>
      <c r="C35" s="44" t="e">
        <f>IF($D$4="Agreed",(SUMIFS('201819 SH LCLR Funding bid'!#REF!,'201819 SH LCLR Funding bid'!$C$12:$C$362,"in construction (agreed)",'201819 SH LCLR Funding bid'!#REF!,$B10,'201819 SH LCLR Funding bid'!#REF!,C$5)+SUMIFS('201819 SH LCLR Funding bid'!#REF!,'201819 SH LCLR Funding bid'!$C$12:$C$362,"in planning (agreed)",'201819 SH LCLR Funding bid'!#REF!,$B10,'201819 SH LCLR Funding bid'!#REF!,C$5)+SUMIFS('201819 SH LCLR Funding bid'!#REF!,'201819 SH LCLR Funding bid'!$C$12:$C$362,"agreed with nzta",'201819 SH LCLR Funding bid'!#REF!,$B10,'201819 SH LCLR Funding bid'!#REF!,C$5)+SUMIFS('201819 SH LCLR Funding bid'!#REF!,'201819 SH LCLR Funding bid'!$C$12:$C$362,"completed",'201819 SH LCLR Funding bid'!#REF!,$B10,'201819 SH LCLR Funding bid'!#REF!,C$5)),SUMIFS('201819 SH LCLR Funding bid'!#REF!,'201819 SH LCLR Funding bid'!$C$12:$C$362,"completed",'201819 SH LCLR Funding bid'!#REF!,$B10,'201819 SH LCLR Funding bid'!#REF!,C$5))</f>
        <v>#REF!</v>
      </c>
      <c r="D35" s="44" t="e">
        <f>IF($D$4="Agreed",(SUMIFS('201819 SH LCLR Funding bid'!#REF!,'201819 SH LCLR Funding bid'!$C$12:$C$362,"in construction (agreed)",'201819 SH LCLR Funding bid'!#REF!,$B10,'201819 SH LCLR Funding bid'!#REF!,D$5)+SUMIFS('201819 SH LCLR Funding bid'!#REF!,'201819 SH LCLR Funding bid'!$C$12:$C$362,"in planning (agreed)",'201819 SH LCLR Funding bid'!#REF!,$B10,'201819 SH LCLR Funding bid'!#REF!,D$5)+SUMIFS('201819 SH LCLR Funding bid'!#REF!,'201819 SH LCLR Funding bid'!$C$12:$C$362,"agreed with nzta",'201819 SH LCLR Funding bid'!#REF!,$B10,'201819 SH LCLR Funding bid'!#REF!,D$5)+SUMIFS('201819 SH LCLR Funding bid'!#REF!,'201819 SH LCLR Funding bid'!$C$12:$C$362,"completed",'201819 SH LCLR Funding bid'!#REF!,$B10,'201819 SH LCLR Funding bid'!#REF!,D$5)),SUMIFS('201819 SH LCLR Funding bid'!#REF!,'201819 SH LCLR Funding bid'!$C$12:$C$362,"completed",'201819 SH LCLR Funding bid'!#REF!,$B10,'201819 SH LCLR Funding bid'!#REF!,D$5))</f>
        <v>#REF!</v>
      </c>
      <c r="E35" s="44" t="e">
        <f>IF($D$4="Agreed",(SUMIFS('201819 SH LCLR Funding bid'!#REF!,'201819 SH LCLR Funding bid'!$C$12:$C$362,"in construction (agreed)",'201819 SH LCLR Funding bid'!#REF!,$B10,'201819 SH LCLR Funding bid'!#REF!,E$5)+SUMIFS('201819 SH LCLR Funding bid'!#REF!,'201819 SH LCLR Funding bid'!$C$12:$C$362,"in planning (agreed)",'201819 SH LCLR Funding bid'!#REF!,$B10,'201819 SH LCLR Funding bid'!#REF!,E$5)+SUMIFS('201819 SH LCLR Funding bid'!#REF!,'201819 SH LCLR Funding bid'!$C$12:$C$362,"agreed with nzta",'201819 SH LCLR Funding bid'!#REF!,$B10,'201819 SH LCLR Funding bid'!#REF!,E$5)+SUMIFS('201819 SH LCLR Funding bid'!#REF!,'201819 SH LCLR Funding bid'!$C$12:$C$362,"completed",'201819 SH LCLR Funding bid'!#REF!,$B10,'201819 SH LCLR Funding bid'!#REF!,E$5)),SUMIFS('201819 SH LCLR Funding bid'!#REF!,'201819 SH LCLR Funding bid'!$C$12:$C$362,"completed",'201819 SH LCLR Funding bid'!#REF!,$B10,'201819 SH LCLR Funding bid'!#REF!,E$5))</f>
        <v>#REF!</v>
      </c>
      <c r="F35" s="44" t="e">
        <f>IF($D$4="Agreed",(SUMIFS('201819 SH LCLR Funding bid'!#REF!,'201819 SH LCLR Funding bid'!$C$12:$C$362,"in construction (agreed)",'201819 SH LCLR Funding bid'!#REF!,$B10,'201819 SH LCLR Funding bid'!#REF!,F$5)+SUMIFS('201819 SH LCLR Funding bid'!#REF!,'201819 SH LCLR Funding bid'!$C$12:$C$362,"in planning (agreed)",'201819 SH LCLR Funding bid'!#REF!,$B10,'201819 SH LCLR Funding bid'!#REF!,F$5)+SUMIFS('201819 SH LCLR Funding bid'!#REF!,'201819 SH LCLR Funding bid'!$C$12:$C$362,"agreed with nzta",'201819 SH LCLR Funding bid'!#REF!,$B10,'201819 SH LCLR Funding bid'!#REF!,F$5)+SUMIFS('201819 SH LCLR Funding bid'!#REF!,'201819 SH LCLR Funding bid'!$C$12:$C$362,"completed",'201819 SH LCLR Funding bid'!#REF!,$B10,'201819 SH LCLR Funding bid'!#REF!,F$5)),SUMIFS('201819 SH LCLR Funding bid'!#REF!,'201819 SH LCLR Funding bid'!$C$12:$C$362,"completed",'201819 SH LCLR Funding bid'!#REF!,$B10,'201819 SH LCLR Funding bid'!#REF!,F$5))</f>
        <v>#REF!</v>
      </c>
      <c r="G35" s="44" t="e">
        <f>IF($D$4="Agreed",(SUMIFS('201819 SH LCLR Funding bid'!#REF!,'201819 SH LCLR Funding bid'!$C$12:$C$362,"in construction (agreed)",'201819 SH LCLR Funding bid'!#REF!,$B10,'201819 SH LCLR Funding bid'!#REF!,G$5)+SUMIFS('201819 SH LCLR Funding bid'!#REF!,'201819 SH LCLR Funding bid'!$C$12:$C$362,"in planning (agreed)",'201819 SH LCLR Funding bid'!#REF!,$B10,'201819 SH LCLR Funding bid'!#REF!,G$5)+SUMIFS('201819 SH LCLR Funding bid'!#REF!,'201819 SH LCLR Funding bid'!$C$12:$C$362,"agreed with nzta",'201819 SH LCLR Funding bid'!#REF!,$B10,'201819 SH LCLR Funding bid'!#REF!,G$5)+SUMIFS('201819 SH LCLR Funding bid'!#REF!,'201819 SH LCLR Funding bid'!$C$12:$C$362,"completed",'201819 SH LCLR Funding bid'!#REF!,$B10,'201819 SH LCLR Funding bid'!#REF!,G$5)),SUMIFS('201819 SH LCLR Funding bid'!#REF!,'201819 SH LCLR Funding bid'!$C$12:$C$362,"completed",'201819 SH LCLR Funding bid'!#REF!,$B10,'201819 SH LCLR Funding bid'!#REF!,G$5))</f>
        <v>#REF!</v>
      </c>
      <c r="H35" s="44" t="e">
        <f>IF($D$4="Agreed",(SUMIFS('201819 SH LCLR Funding bid'!#REF!,'201819 SH LCLR Funding bid'!$C$12:$C$362,"in construction (agreed)",'201819 SH LCLR Funding bid'!#REF!,$B10,'201819 SH LCLR Funding bid'!#REF!,H$5)+SUMIFS('201819 SH LCLR Funding bid'!#REF!,'201819 SH LCLR Funding bid'!$C$12:$C$362,"in planning (agreed)",'201819 SH LCLR Funding bid'!#REF!,$B10,'201819 SH LCLR Funding bid'!#REF!,H$5)+SUMIFS('201819 SH LCLR Funding bid'!#REF!,'201819 SH LCLR Funding bid'!$C$12:$C$362,"agreed with nzta",'201819 SH LCLR Funding bid'!#REF!,$B10,'201819 SH LCLR Funding bid'!#REF!,H$5)+SUMIFS('201819 SH LCLR Funding bid'!#REF!,'201819 SH LCLR Funding bid'!$C$12:$C$362,"completed",'201819 SH LCLR Funding bid'!#REF!,$B10,'201819 SH LCLR Funding bid'!#REF!,H$5)),SUMIFS('201819 SH LCLR Funding bid'!#REF!,'201819 SH LCLR Funding bid'!$C$12:$C$362,"completed",'201819 SH LCLR Funding bid'!#REF!,$B10,'201819 SH LCLR Funding bid'!#REF!,H$5))</f>
        <v>#REF!</v>
      </c>
      <c r="I35" s="44" t="e">
        <f>IF($D$4="Agreed",(SUMIFS('201819 SH LCLR Funding bid'!#REF!,'201819 SH LCLR Funding bid'!$C$12:$C$362,"in construction (agreed)",'201819 SH LCLR Funding bid'!#REF!,$B10,'201819 SH LCLR Funding bid'!#REF!,I$5)+SUMIFS('201819 SH LCLR Funding bid'!#REF!,'201819 SH LCLR Funding bid'!$C$12:$C$362,"in planning (agreed)",'201819 SH LCLR Funding bid'!#REF!,$B10,'201819 SH LCLR Funding bid'!#REF!,I$5)+SUMIFS('201819 SH LCLR Funding bid'!#REF!,'201819 SH LCLR Funding bid'!$C$12:$C$362,"agreed with nzta",'201819 SH LCLR Funding bid'!#REF!,$B10,'201819 SH LCLR Funding bid'!#REF!,I$5)+SUMIFS('201819 SH LCLR Funding bid'!#REF!,'201819 SH LCLR Funding bid'!$C$12:$C$362,"completed",'201819 SH LCLR Funding bid'!#REF!,$B10,'201819 SH LCLR Funding bid'!#REF!,I$5)),SUMIFS('201819 SH LCLR Funding bid'!#REF!,'201819 SH LCLR Funding bid'!$C$12:$C$362,"completed",'201819 SH LCLR Funding bid'!#REF!,$B10,'201819 SH LCLR Funding bid'!#REF!,I$5))</f>
        <v>#REF!</v>
      </c>
      <c r="J35" s="44" t="e">
        <f>IF($D$4="Agreed",(SUMIFS('201819 SH LCLR Funding bid'!#REF!,'201819 SH LCLR Funding bid'!$C$12:$C$362,"in construction (agreed)",'201819 SH LCLR Funding bid'!#REF!,$B10,'201819 SH LCLR Funding bid'!#REF!,J$5)+SUMIFS('201819 SH LCLR Funding bid'!#REF!,'201819 SH LCLR Funding bid'!$C$12:$C$362,"in planning (agreed)",'201819 SH LCLR Funding bid'!#REF!,$B10,'201819 SH LCLR Funding bid'!#REF!,J$5)+SUMIFS('201819 SH LCLR Funding bid'!#REF!,'201819 SH LCLR Funding bid'!$C$12:$C$362,"agreed with nzta",'201819 SH LCLR Funding bid'!#REF!,$B10,'201819 SH LCLR Funding bid'!#REF!,J$5)+SUMIFS('201819 SH LCLR Funding bid'!#REF!,'201819 SH LCLR Funding bid'!$C$12:$C$362,"completed",'201819 SH LCLR Funding bid'!#REF!,$B10,'201819 SH LCLR Funding bid'!#REF!,J$5)),SUMIFS('201819 SH LCLR Funding bid'!#REF!,'201819 SH LCLR Funding bid'!$C$12:$C$362,"completed",'201819 SH LCLR Funding bid'!#REF!,$B10,'201819 SH LCLR Funding bid'!#REF!,J$5))</f>
        <v>#REF!</v>
      </c>
      <c r="K35" s="44" t="e">
        <f>IF($D$4="Agreed",(SUMIFS('201819 SH LCLR Funding bid'!#REF!,'201819 SH LCLR Funding bid'!$C$12:$C$362,"in construction (agreed)",'201819 SH LCLR Funding bid'!#REF!,$B10,'201819 SH LCLR Funding bid'!#REF!,K$5)+SUMIFS('201819 SH LCLR Funding bid'!#REF!,'201819 SH LCLR Funding bid'!$C$12:$C$362,"in planning (agreed)",'201819 SH LCLR Funding bid'!#REF!,$B10,'201819 SH LCLR Funding bid'!#REF!,K$5)+SUMIFS('201819 SH LCLR Funding bid'!#REF!,'201819 SH LCLR Funding bid'!$C$12:$C$362,"agreed with nzta",'201819 SH LCLR Funding bid'!#REF!,$B10,'201819 SH LCLR Funding bid'!#REF!,K$5)+SUMIFS('201819 SH LCLR Funding bid'!#REF!,'201819 SH LCLR Funding bid'!$C$12:$C$362,"completed",'201819 SH LCLR Funding bid'!#REF!,$B10,'201819 SH LCLR Funding bid'!#REF!,K$5)),SUMIFS('201819 SH LCLR Funding bid'!#REF!,'201819 SH LCLR Funding bid'!$C$12:$C$362,"completed",'201819 SH LCLR Funding bid'!#REF!,$B10,'201819 SH LCLR Funding bid'!#REF!,K$5))</f>
        <v>#REF!</v>
      </c>
      <c r="L35" s="44" t="e">
        <f>IF($D$4="Agreed",(SUMIFS('201819 SH LCLR Funding bid'!#REF!,'201819 SH LCLR Funding bid'!$C$12:$C$362,"in construction (agreed)",'201819 SH LCLR Funding bid'!#REF!,$B10,'201819 SH LCLR Funding bid'!#REF!,L$5)+SUMIFS('201819 SH LCLR Funding bid'!#REF!,'201819 SH LCLR Funding bid'!$C$12:$C$362,"in planning (agreed)",'201819 SH LCLR Funding bid'!#REF!,$B10,'201819 SH LCLR Funding bid'!#REF!,L$5)+SUMIFS('201819 SH LCLR Funding bid'!#REF!,'201819 SH LCLR Funding bid'!$C$12:$C$362,"agreed with nzta",'201819 SH LCLR Funding bid'!#REF!,$B10,'201819 SH LCLR Funding bid'!#REF!,L$5)+SUMIFS('201819 SH LCLR Funding bid'!#REF!,'201819 SH LCLR Funding bid'!$C$12:$C$362,"completed",'201819 SH LCLR Funding bid'!#REF!,$B10,'201819 SH LCLR Funding bid'!#REF!,L$5)),SUMIFS('201819 SH LCLR Funding bid'!#REF!,'201819 SH LCLR Funding bid'!$C$12:$C$362,"completed",'201819 SH LCLR Funding bid'!#REF!,$B10,'201819 SH LCLR Funding bid'!#REF!,L$5))</f>
        <v>#REF!</v>
      </c>
      <c r="M35" s="44" t="e">
        <f>IF($D$4="Agreed",(SUMIFS('201819 SH LCLR Funding bid'!#REF!,'201819 SH LCLR Funding bid'!$C$12:$C$362,"in construction (agreed)",'201819 SH LCLR Funding bid'!#REF!,$B10,'201819 SH LCLR Funding bid'!#REF!,M$5)+SUMIFS('201819 SH LCLR Funding bid'!#REF!,'201819 SH LCLR Funding bid'!$C$12:$C$362,"in planning (agreed)",'201819 SH LCLR Funding bid'!#REF!,$B10,'201819 SH LCLR Funding bid'!#REF!,M$5)+SUMIFS('201819 SH LCLR Funding bid'!#REF!,'201819 SH LCLR Funding bid'!$C$12:$C$362,"agreed with nzta",'201819 SH LCLR Funding bid'!#REF!,$B10,'201819 SH LCLR Funding bid'!#REF!,M$5)+SUMIFS('201819 SH LCLR Funding bid'!#REF!,'201819 SH LCLR Funding bid'!$C$12:$C$362,"completed",'201819 SH LCLR Funding bid'!#REF!,$B10,'201819 SH LCLR Funding bid'!#REF!,M$5)),SUMIFS('201819 SH LCLR Funding bid'!#REF!,'201819 SH LCLR Funding bid'!$C$12:$C$362,"completed",'201819 SH LCLR Funding bid'!#REF!,$B10,'201819 SH LCLR Funding bid'!#REF!,M$5))</f>
        <v>#REF!</v>
      </c>
      <c r="N35" s="44" t="e">
        <f>IF($D$4="Agreed",(SUMIFS('201819 SH LCLR Funding bid'!#REF!,'201819 SH LCLR Funding bid'!$C$12:$C$362,"in construction (agreed)",'201819 SH LCLR Funding bid'!#REF!,$B10,'201819 SH LCLR Funding bid'!#REF!,N$5)+SUMIFS('201819 SH LCLR Funding bid'!#REF!,'201819 SH LCLR Funding bid'!$C$12:$C$362,"in planning (agreed)",'201819 SH LCLR Funding bid'!#REF!,$B10,'201819 SH LCLR Funding bid'!#REF!,N$5)+SUMIFS('201819 SH LCLR Funding bid'!#REF!,'201819 SH LCLR Funding bid'!$C$12:$C$362,"agreed with nzta",'201819 SH LCLR Funding bid'!#REF!,$B10,'201819 SH LCLR Funding bid'!#REF!,N$5)+SUMIFS('201819 SH LCLR Funding bid'!#REF!,'201819 SH LCLR Funding bid'!$C$12:$C$362,"completed",'201819 SH LCLR Funding bid'!#REF!,$B10,'201819 SH LCLR Funding bid'!#REF!,N$5)),SUMIFS('201819 SH LCLR Funding bid'!#REF!,'201819 SH LCLR Funding bid'!$C$12:$C$362,"completed",'201819 SH LCLR Funding bid'!#REF!,$B10,'201819 SH LCLR Funding bid'!#REF!,N$5))</f>
        <v>#REF!</v>
      </c>
      <c r="O35" s="44" t="e">
        <f>IF($D$4="Agreed",(SUMIFS('201819 SH LCLR Funding bid'!#REF!,'201819 SH LCLR Funding bid'!$C$12:$C$362,"in construction (agreed)",'201819 SH LCLR Funding bid'!#REF!,$B10,'201819 SH LCLR Funding bid'!#REF!,O$5)+SUMIFS('201819 SH LCLR Funding bid'!#REF!,'201819 SH LCLR Funding bid'!$C$12:$C$362,"in planning (agreed)",'201819 SH LCLR Funding bid'!#REF!,$B10,'201819 SH LCLR Funding bid'!#REF!,O$5)+SUMIFS('201819 SH LCLR Funding bid'!#REF!,'201819 SH LCLR Funding bid'!$C$12:$C$362,"agreed with nzta",'201819 SH LCLR Funding bid'!#REF!,$B10,'201819 SH LCLR Funding bid'!#REF!,O$5)+SUMIFS('201819 SH LCLR Funding bid'!#REF!,'201819 SH LCLR Funding bid'!$C$12:$C$362,"completed",'201819 SH LCLR Funding bid'!#REF!,$B10,'201819 SH LCLR Funding bid'!#REF!,O$5)),SUMIFS('201819 SH LCLR Funding bid'!#REF!,'201819 SH LCLR Funding bid'!$C$12:$C$362,"completed",'201819 SH LCLR Funding bid'!#REF!,$B10,'201819 SH LCLR Funding bid'!#REF!,O$5))</f>
        <v>#REF!</v>
      </c>
      <c r="P35" s="44" t="e">
        <f>IF($D$4="Agreed",(SUMIFS('201819 SH LCLR Funding bid'!#REF!,'201819 SH LCLR Funding bid'!$C$12:$C$362,"in construction (agreed)",'201819 SH LCLR Funding bid'!#REF!,$B10,'201819 SH LCLR Funding bid'!#REF!,P$5)+SUMIFS('201819 SH LCLR Funding bid'!#REF!,'201819 SH LCLR Funding bid'!$C$12:$C$362,"in planning (agreed)",'201819 SH LCLR Funding bid'!#REF!,$B10,'201819 SH LCLR Funding bid'!#REF!,P$5)+SUMIFS('201819 SH LCLR Funding bid'!#REF!,'201819 SH LCLR Funding bid'!$C$12:$C$362,"agreed with nzta",'201819 SH LCLR Funding bid'!#REF!,$B10,'201819 SH LCLR Funding bid'!#REF!,P$5)+SUMIFS('201819 SH LCLR Funding bid'!#REF!,'201819 SH LCLR Funding bid'!$C$12:$C$362,"completed",'201819 SH LCLR Funding bid'!#REF!,$B10,'201819 SH LCLR Funding bid'!#REF!,P$5)),SUMIFS('201819 SH LCLR Funding bid'!#REF!,'201819 SH LCLR Funding bid'!$C$12:$C$362,"completed",'201819 SH LCLR Funding bid'!#REF!,$B10,'201819 SH LCLR Funding bid'!#REF!,P$5))</f>
        <v>#REF!</v>
      </c>
      <c r="Q35" s="44" t="e">
        <f>IF($D$4="Agreed",(SUMIFS('201819 SH LCLR Funding bid'!#REF!,'201819 SH LCLR Funding bid'!$C$12:$C$362,"in construction (agreed)",'201819 SH LCLR Funding bid'!#REF!,$B10,'201819 SH LCLR Funding bid'!#REF!,Q$5)+SUMIFS('201819 SH LCLR Funding bid'!#REF!,'201819 SH LCLR Funding bid'!$C$12:$C$362,"in planning (agreed)",'201819 SH LCLR Funding bid'!#REF!,$B10,'201819 SH LCLR Funding bid'!#REF!,Q$5)+SUMIFS('201819 SH LCLR Funding bid'!#REF!,'201819 SH LCLR Funding bid'!$C$12:$C$362,"agreed with nzta",'201819 SH LCLR Funding bid'!#REF!,$B10,'201819 SH LCLR Funding bid'!#REF!,Q$5)+SUMIFS('201819 SH LCLR Funding bid'!#REF!,'201819 SH LCLR Funding bid'!$C$12:$C$362,"completed",'201819 SH LCLR Funding bid'!#REF!,$B10,'201819 SH LCLR Funding bid'!#REF!,Q$5)),SUMIFS('201819 SH LCLR Funding bid'!#REF!,'201819 SH LCLR Funding bid'!$C$12:$C$362,"completed",'201819 SH LCLR Funding bid'!#REF!,$B10,'201819 SH LCLR Funding bid'!#REF!,Q$5))</f>
        <v>#REF!</v>
      </c>
      <c r="R35" s="44" t="e">
        <f>IF($D$4="Agreed",(SUMIFS('201819 SH LCLR Funding bid'!#REF!,'201819 SH LCLR Funding bid'!$C$12:$C$362,"in construction (agreed)",'201819 SH LCLR Funding bid'!#REF!,$B10,'201819 SH LCLR Funding bid'!#REF!,R$5)+SUMIFS('201819 SH LCLR Funding bid'!#REF!,'201819 SH LCLR Funding bid'!$C$12:$C$362,"in planning (agreed)",'201819 SH LCLR Funding bid'!#REF!,$B10,'201819 SH LCLR Funding bid'!#REF!,R$5)+SUMIFS('201819 SH LCLR Funding bid'!#REF!,'201819 SH LCLR Funding bid'!$C$12:$C$362,"agreed with nzta",'201819 SH LCLR Funding bid'!#REF!,$B10,'201819 SH LCLR Funding bid'!#REF!,R$5)+SUMIFS('201819 SH LCLR Funding bid'!#REF!,'201819 SH LCLR Funding bid'!$C$12:$C$362,"completed",'201819 SH LCLR Funding bid'!#REF!,$B10,'201819 SH LCLR Funding bid'!#REF!,R$5)),SUMIFS('201819 SH LCLR Funding bid'!#REF!,'201819 SH LCLR Funding bid'!$C$12:$C$362,"completed",'201819 SH LCLR Funding bid'!#REF!,$B10,'201819 SH LCLR Funding bid'!#REF!,R$5))</f>
        <v>#REF!</v>
      </c>
      <c r="S35" s="44" t="e">
        <f>IF($D$4="Agreed",(SUMIFS('201819 SH LCLR Funding bid'!#REF!,'201819 SH LCLR Funding bid'!$C$12:$C$362,"in construction (agreed)",'201819 SH LCLR Funding bid'!#REF!,$B10,'201819 SH LCLR Funding bid'!#REF!,S$5)+SUMIFS('201819 SH LCLR Funding bid'!#REF!,'201819 SH LCLR Funding bid'!$C$12:$C$362,"in planning (agreed)",'201819 SH LCLR Funding bid'!#REF!,$B10,'201819 SH LCLR Funding bid'!#REF!,S$5)+SUMIFS('201819 SH LCLR Funding bid'!#REF!,'201819 SH LCLR Funding bid'!$C$12:$C$362,"agreed with nzta",'201819 SH LCLR Funding bid'!#REF!,$B10,'201819 SH LCLR Funding bid'!#REF!,S$5)+SUMIFS('201819 SH LCLR Funding bid'!#REF!,'201819 SH LCLR Funding bid'!$C$12:$C$362,"completed",'201819 SH LCLR Funding bid'!#REF!,$B10,'201819 SH LCLR Funding bid'!#REF!,S$5)),SUMIFS('201819 SH LCLR Funding bid'!#REF!,'201819 SH LCLR Funding bid'!$C$12:$C$362,"completed",'201819 SH LCLR Funding bid'!#REF!,$B10,'201819 SH LCLR Funding bid'!#REF!,S$5))</f>
        <v>#REF!</v>
      </c>
      <c r="T35" s="44" t="e">
        <f>IF($D$4="Agreed",(SUMIFS('201819 SH LCLR Funding bid'!#REF!,'201819 SH LCLR Funding bid'!$C$12:$C$362,"in construction (agreed)",'201819 SH LCLR Funding bid'!#REF!,$B10,'201819 SH LCLR Funding bid'!#REF!,T$5)+SUMIFS('201819 SH LCLR Funding bid'!#REF!,'201819 SH LCLR Funding bid'!$C$12:$C$362,"in planning (agreed)",'201819 SH LCLR Funding bid'!#REF!,$B10,'201819 SH LCLR Funding bid'!#REF!,T$5)+SUMIFS('201819 SH LCLR Funding bid'!#REF!,'201819 SH LCLR Funding bid'!$C$12:$C$362,"agreed with nzta",'201819 SH LCLR Funding bid'!#REF!,$B10,'201819 SH LCLR Funding bid'!#REF!,T$5)+SUMIFS('201819 SH LCLR Funding bid'!#REF!,'201819 SH LCLR Funding bid'!$C$12:$C$362,"completed",'201819 SH LCLR Funding bid'!#REF!,$B10,'201819 SH LCLR Funding bid'!#REF!,T$5)),SUMIFS('201819 SH LCLR Funding bid'!#REF!,'201819 SH LCLR Funding bid'!$C$12:$C$362,"completed",'201819 SH LCLR Funding bid'!#REF!,$B10,'201819 SH LCLR Funding bid'!#REF!,T$5))</f>
        <v>#REF!</v>
      </c>
      <c r="U35" s="13" t="e">
        <f t="shared" si="4"/>
        <v>#REF!</v>
      </c>
      <c r="V35" s="22"/>
      <c r="W35" s="22"/>
      <c r="X35" s="22"/>
      <c r="Y35" s="22"/>
      <c r="Z35" s="22"/>
      <c r="AA35" s="22"/>
      <c r="AB35" s="22"/>
      <c r="AC35" s="22"/>
      <c r="AD35" s="22"/>
      <c r="AE35" s="22"/>
      <c r="AF35" s="22"/>
    </row>
    <row r="36" spans="1:32" ht="11.25" customHeight="1" x14ac:dyDescent="0.15">
      <c r="A36" s="20"/>
      <c r="B36" s="37" t="str">
        <f t="shared" si="5"/>
        <v>Intersection improvements (inc. signalisation / roundabouts, traffic islands, slip lanes)</v>
      </c>
      <c r="C36" s="44" t="e">
        <f>IF($D$4="Agreed",(SUMIFS('201819 SH LCLR Funding bid'!#REF!,'201819 SH LCLR Funding bid'!$C$12:$C$362,"in construction (agreed)",'201819 SH LCLR Funding bid'!#REF!,$B11,'201819 SH LCLR Funding bid'!#REF!,C$5)+SUMIFS('201819 SH LCLR Funding bid'!#REF!,'201819 SH LCLR Funding bid'!$C$12:$C$362,"in planning (agreed)",'201819 SH LCLR Funding bid'!#REF!,$B11,'201819 SH LCLR Funding bid'!#REF!,C$5)+SUMIFS('201819 SH LCLR Funding bid'!#REF!,'201819 SH LCLR Funding bid'!$C$12:$C$362,"agreed with nzta",'201819 SH LCLR Funding bid'!#REF!,$B11,'201819 SH LCLR Funding bid'!#REF!,C$5)+SUMIFS('201819 SH LCLR Funding bid'!#REF!,'201819 SH LCLR Funding bid'!$C$12:$C$362,"completed",'201819 SH LCLR Funding bid'!#REF!,$B11,'201819 SH LCLR Funding bid'!#REF!,C$5)),SUMIFS('201819 SH LCLR Funding bid'!#REF!,'201819 SH LCLR Funding bid'!$C$12:$C$362,"completed",'201819 SH LCLR Funding bid'!#REF!,$B11,'201819 SH LCLR Funding bid'!#REF!,C$5))</f>
        <v>#REF!</v>
      </c>
      <c r="D36" s="44" t="e">
        <f>IF($D$4="Agreed",(SUMIFS('201819 SH LCLR Funding bid'!#REF!,'201819 SH LCLR Funding bid'!$C$12:$C$362,"in construction (agreed)",'201819 SH LCLR Funding bid'!#REF!,$B11,'201819 SH LCLR Funding bid'!#REF!,D$5)+SUMIFS('201819 SH LCLR Funding bid'!#REF!,'201819 SH LCLR Funding bid'!$C$12:$C$362,"in planning (agreed)",'201819 SH LCLR Funding bid'!#REF!,$B11,'201819 SH LCLR Funding bid'!#REF!,D$5)+SUMIFS('201819 SH LCLR Funding bid'!#REF!,'201819 SH LCLR Funding bid'!$C$12:$C$362,"agreed with nzta",'201819 SH LCLR Funding bid'!#REF!,$B11,'201819 SH LCLR Funding bid'!#REF!,D$5)+SUMIFS('201819 SH LCLR Funding bid'!#REF!,'201819 SH LCLR Funding bid'!$C$12:$C$362,"completed",'201819 SH LCLR Funding bid'!#REF!,$B11,'201819 SH LCLR Funding bid'!#REF!,D$5)),SUMIFS('201819 SH LCLR Funding bid'!#REF!,'201819 SH LCLR Funding bid'!$C$12:$C$362,"completed",'201819 SH LCLR Funding bid'!#REF!,$B11,'201819 SH LCLR Funding bid'!#REF!,D$5))</f>
        <v>#REF!</v>
      </c>
      <c r="E36" s="44" t="e">
        <f>IF($D$4="Agreed",(SUMIFS('201819 SH LCLR Funding bid'!#REF!,'201819 SH LCLR Funding bid'!$C$12:$C$362,"in construction (agreed)",'201819 SH LCLR Funding bid'!#REF!,$B11,'201819 SH LCLR Funding bid'!#REF!,E$5)+SUMIFS('201819 SH LCLR Funding bid'!#REF!,'201819 SH LCLR Funding bid'!$C$12:$C$362,"in planning (agreed)",'201819 SH LCLR Funding bid'!#REF!,$B11,'201819 SH LCLR Funding bid'!#REF!,E$5)+SUMIFS('201819 SH LCLR Funding bid'!#REF!,'201819 SH LCLR Funding bid'!$C$12:$C$362,"agreed with nzta",'201819 SH LCLR Funding bid'!#REF!,$B11,'201819 SH LCLR Funding bid'!#REF!,E$5)+SUMIFS('201819 SH LCLR Funding bid'!#REF!,'201819 SH LCLR Funding bid'!$C$12:$C$362,"completed",'201819 SH LCLR Funding bid'!#REF!,$B11,'201819 SH LCLR Funding bid'!#REF!,E$5)),SUMIFS('201819 SH LCLR Funding bid'!#REF!,'201819 SH LCLR Funding bid'!$C$12:$C$362,"completed",'201819 SH LCLR Funding bid'!#REF!,$B11,'201819 SH LCLR Funding bid'!#REF!,E$5))</f>
        <v>#REF!</v>
      </c>
      <c r="F36" s="44" t="e">
        <f>IF($D$4="Agreed",(SUMIFS('201819 SH LCLR Funding bid'!#REF!,'201819 SH LCLR Funding bid'!$C$12:$C$362,"in construction (agreed)",'201819 SH LCLR Funding bid'!#REF!,$B11,'201819 SH LCLR Funding bid'!#REF!,F$5)+SUMIFS('201819 SH LCLR Funding bid'!#REF!,'201819 SH LCLR Funding bid'!$C$12:$C$362,"in planning (agreed)",'201819 SH LCLR Funding bid'!#REF!,$B11,'201819 SH LCLR Funding bid'!#REF!,F$5)+SUMIFS('201819 SH LCLR Funding bid'!#REF!,'201819 SH LCLR Funding bid'!$C$12:$C$362,"agreed with nzta",'201819 SH LCLR Funding bid'!#REF!,$B11,'201819 SH LCLR Funding bid'!#REF!,F$5)+SUMIFS('201819 SH LCLR Funding bid'!#REF!,'201819 SH LCLR Funding bid'!$C$12:$C$362,"completed",'201819 SH LCLR Funding bid'!#REF!,$B11,'201819 SH LCLR Funding bid'!#REF!,F$5)),SUMIFS('201819 SH LCLR Funding bid'!#REF!,'201819 SH LCLR Funding bid'!$C$12:$C$362,"completed",'201819 SH LCLR Funding bid'!#REF!,$B11,'201819 SH LCLR Funding bid'!#REF!,F$5))</f>
        <v>#REF!</v>
      </c>
      <c r="G36" s="44" t="e">
        <f>IF($D$4="Agreed",(SUMIFS('201819 SH LCLR Funding bid'!#REF!,'201819 SH LCLR Funding bid'!$C$12:$C$362,"in construction (agreed)",'201819 SH LCLR Funding bid'!#REF!,$B11,'201819 SH LCLR Funding bid'!#REF!,G$5)+SUMIFS('201819 SH LCLR Funding bid'!#REF!,'201819 SH LCLR Funding bid'!$C$12:$C$362,"in planning (agreed)",'201819 SH LCLR Funding bid'!#REF!,$B11,'201819 SH LCLR Funding bid'!#REF!,G$5)+SUMIFS('201819 SH LCLR Funding bid'!#REF!,'201819 SH LCLR Funding bid'!$C$12:$C$362,"agreed with nzta",'201819 SH LCLR Funding bid'!#REF!,$B11,'201819 SH LCLR Funding bid'!#REF!,G$5)+SUMIFS('201819 SH LCLR Funding bid'!#REF!,'201819 SH LCLR Funding bid'!$C$12:$C$362,"completed",'201819 SH LCLR Funding bid'!#REF!,$B11,'201819 SH LCLR Funding bid'!#REF!,G$5)),SUMIFS('201819 SH LCLR Funding bid'!#REF!,'201819 SH LCLR Funding bid'!$C$12:$C$362,"completed",'201819 SH LCLR Funding bid'!#REF!,$B11,'201819 SH LCLR Funding bid'!#REF!,G$5))</f>
        <v>#REF!</v>
      </c>
      <c r="H36" s="44" t="e">
        <f>IF($D$4="Agreed",(SUMIFS('201819 SH LCLR Funding bid'!#REF!,'201819 SH LCLR Funding bid'!$C$12:$C$362,"in construction (agreed)",'201819 SH LCLR Funding bid'!#REF!,$B11,'201819 SH LCLR Funding bid'!#REF!,H$5)+SUMIFS('201819 SH LCLR Funding bid'!#REF!,'201819 SH LCLR Funding bid'!$C$12:$C$362,"in planning (agreed)",'201819 SH LCLR Funding bid'!#REF!,$B11,'201819 SH LCLR Funding bid'!#REF!,H$5)+SUMIFS('201819 SH LCLR Funding bid'!#REF!,'201819 SH LCLR Funding bid'!$C$12:$C$362,"agreed with nzta",'201819 SH LCLR Funding bid'!#REF!,$B11,'201819 SH LCLR Funding bid'!#REF!,H$5)+SUMIFS('201819 SH LCLR Funding bid'!#REF!,'201819 SH LCLR Funding bid'!$C$12:$C$362,"completed",'201819 SH LCLR Funding bid'!#REF!,$B11,'201819 SH LCLR Funding bid'!#REF!,H$5)),SUMIFS('201819 SH LCLR Funding bid'!#REF!,'201819 SH LCLR Funding bid'!$C$12:$C$362,"completed",'201819 SH LCLR Funding bid'!#REF!,$B11,'201819 SH LCLR Funding bid'!#REF!,H$5))</f>
        <v>#REF!</v>
      </c>
      <c r="I36" s="44" t="e">
        <f>IF($D$4="Agreed",(SUMIFS('201819 SH LCLR Funding bid'!#REF!,'201819 SH LCLR Funding bid'!$C$12:$C$362,"in construction (agreed)",'201819 SH LCLR Funding bid'!#REF!,$B11,'201819 SH LCLR Funding bid'!#REF!,I$5)+SUMIFS('201819 SH LCLR Funding bid'!#REF!,'201819 SH LCLR Funding bid'!$C$12:$C$362,"in planning (agreed)",'201819 SH LCLR Funding bid'!#REF!,$B11,'201819 SH LCLR Funding bid'!#REF!,I$5)+SUMIFS('201819 SH LCLR Funding bid'!#REF!,'201819 SH LCLR Funding bid'!$C$12:$C$362,"agreed with nzta",'201819 SH LCLR Funding bid'!#REF!,$B11,'201819 SH LCLR Funding bid'!#REF!,I$5)+SUMIFS('201819 SH LCLR Funding bid'!#REF!,'201819 SH LCLR Funding bid'!$C$12:$C$362,"completed",'201819 SH LCLR Funding bid'!#REF!,$B11,'201819 SH LCLR Funding bid'!#REF!,I$5)),SUMIFS('201819 SH LCLR Funding bid'!#REF!,'201819 SH LCLR Funding bid'!$C$12:$C$362,"completed",'201819 SH LCLR Funding bid'!#REF!,$B11,'201819 SH LCLR Funding bid'!#REF!,I$5))</f>
        <v>#REF!</v>
      </c>
      <c r="J36" s="44" t="e">
        <f>IF($D$4="Agreed",(SUMIFS('201819 SH LCLR Funding bid'!#REF!,'201819 SH LCLR Funding bid'!$C$12:$C$362,"in construction (agreed)",'201819 SH LCLR Funding bid'!#REF!,$B11,'201819 SH LCLR Funding bid'!#REF!,J$5)+SUMIFS('201819 SH LCLR Funding bid'!#REF!,'201819 SH LCLR Funding bid'!$C$12:$C$362,"in planning (agreed)",'201819 SH LCLR Funding bid'!#REF!,$B11,'201819 SH LCLR Funding bid'!#REF!,J$5)+SUMIFS('201819 SH LCLR Funding bid'!#REF!,'201819 SH LCLR Funding bid'!$C$12:$C$362,"agreed with nzta",'201819 SH LCLR Funding bid'!#REF!,$B11,'201819 SH LCLR Funding bid'!#REF!,J$5)+SUMIFS('201819 SH LCLR Funding bid'!#REF!,'201819 SH LCLR Funding bid'!$C$12:$C$362,"completed",'201819 SH LCLR Funding bid'!#REF!,$B11,'201819 SH LCLR Funding bid'!#REF!,J$5)),SUMIFS('201819 SH LCLR Funding bid'!#REF!,'201819 SH LCLR Funding bid'!$C$12:$C$362,"completed",'201819 SH LCLR Funding bid'!#REF!,$B11,'201819 SH LCLR Funding bid'!#REF!,J$5))</f>
        <v>#REF!</v>
      </c>
      <c r="K36" s="44" t="e">
        <f>IF($D$4="Agreed",(SUMIFS('201819 SH LCLR Funding bid'!#REF!,'201819 SH LCLR Funding bid'!$C$12:$C$362,"in construction (agreed)",'201819 SH LCLR Funding bid'!#REF!,$B11,'201819 SH LCLR Funding bid'!#REF!,K$5)+SUMIFS('201819 SH LCLR Funding bid'!#REF!,'201819 SH LCLR Funding bid'!$C$12:$C$362,"in planning (agreed)",'201819 SH LCLR Funding bid'!#REF!,$B11,'201819 SH LCLR Funding bid'!#REF!,K$5)+SUMIFS('201819 SH LCLR Funding bid'!#REF!,'201819 SH LCLR Funding bid'!$C$12:$C$362,"agreed with nzta",'201819 SH LCLR Funding bid'!#REF!,$B11,'201819 SH LCLR Funding bid'!#REF!,K$5)+SUMIFS('201819 SH LCLR Funding bid'!#REF!,'201819 SH LCLR Funding bid'!$C$12:$C$362,"completed",'201819 SH LCLR Funding bid'!#REF!,$B11,'201819 SH LCLR Funding bid'!#REF!,K$5)),SUMIFS('201819 SH LCLR Funding bid'!#REF!,'201819 SH LCLR Funding bid'!$C$12:$C$362,"completed",'201819 SH LCLR Funding bid'!#REF!,$B11,'201819 SH LCLR Funding bid'!#REF!,K$5))</f>
        <v>#REF!</v>
      </c>
      <c r="L36" s="44" t="e">
        <f>IF($D$4="Agreed",(SUMIFS('201819 SH LCLR Funding bid'!#REF!,'201819 SH LCLR Funding bid'!$C$12:$C$362,"in construction (agreed)",'201819 SH LCLR Funding bid'!#REF!,$B11,'201819 SH LCLR Funding bid'!#REF!,L$5)+SUMIFS('201819 SH LCLR Funding bid'!#REF!,'201819 SH LCLR Funding bid'!$C$12:$C$362,"in planning (agreed)",'201819 SH LCLR Funding bid'!#REF!,$B11,'201819 SH LCLR Funding bid'!#REF!,L$5)+SUMIFS('201819 SH LCLR Funding bid'!#REF!,'201819 SH LCLR Funding bid'!$C$12:$C$362,"agreed with nzta",'201819 SH LCLR Funding bid'!#REF!,$B11,'201819 SH LCLR Funding bid'!#REF!,L$5)+SUMIFS('201819 SH LCLR Funding bid'!#REF!,'201819 SH LCLR Funding bid'!$C$12:$C$362,"completed",'201819 SH LCLR Funding bid'!#REF!,$B11,'201819 SH LCLR Funding bid'!#REF!,L$5)),SUMIFS('201819 SH LCLR Funding bid'!#REF!,'201819 SH LCLR Funding bid'!$C$12:$C$362,"completed",'201819 SH LCLR Funding bid'!#REF!,$B11,'201819 SH LCLR Funding bid'!#REF!,L$5))</f>
        <v>#REF!</v>
      </c>
      <c r="M36" s="44" t="e">
        <f>IF($D$4="Agreed",(SUMIFS('201819 SH LCLR Funding bid'!#REF!,'201819 SH LCLR Funding bid'!$C$12:$C$362,"in construction (agreed)",'201819 SH LCLR Funding bid'!#REF!,$B11,'201819 SH LCLR Funding bid'!#REF!,M$5)+SUMIFS('201819 SH LCLR Funding bid'!#REF!,'201819 SH LCLR Funding bid'!$C$12:$C$362,"in planning (agreed)",'201819 SH LCLR Funding bid'!#REF!,$B11,'201819 SH LCLR Funding bid'!#REF!,M$5)+SUMIFS('201819 SH LCLR Funding bid'!#REF!,'201819 SH LCLR Funding bid'!$C$12:$C$362,"agreed with nzta",'201819 SH LCLR Funding bid'!#REF!,$B11,'201819 SH LCLR Funding bid'!#REF!,M$5)+SUMIFS('201819 SH LCLR Funding bid'!#REF!,'201819 SH LCLR Funding bid'!$C$12:$C$362,"completed",'201819 SH LCLR Funding bid'!#REF!,$B11,'201819 SH LCLR Funding bid'!#REF!,M$5)),SUMIFS('201819 SH LCLR Funding bid'!#REF!,'201819 SH LCLR Funding bid'!$C$12:$C$362,"completed",'201819 SH LCLR Funding bid'!#REF!,$B11,'201819 SH LCLR Funding bid'!#REF!,M$5))</f>
        <v>#REF!</v>
      </c>
      <c r="N36" s="44" t="e">
        <f>IF($D$4="Agreed",(SUMIFS('201819 SH LCLR Funding bid'!#REF!,'201819 SH LCLR Funding bid'!$C$12:$C$362,"in construction (agreed)",'201819 SH LCLR Funding bid'!#REF!,$B11,'201819 SH LCLR Funding bid'!#REF!,N$5)+SUMIFS('201819 SH LCLR Funding bid'!#REF!,'201819 SH LCLR Funding bid'!$C$12:$C$362,"in planning (agreed)",'201819 SH LCLR Funding bid'!#REF!,$B11,'201819 SH LCLR Funding bid'!#REF!,N$5)+SUMIFS('201819 SH LCLR Funding bid'!#REF!,'201819 SH LCLR Funding bid'!$C$12:$C$362,"agreed with nzta",'201819 SH LCLR Funding bid'!#REF!,$B11,'201819 SH LCLR Funding bid'!#REF!,N$5)+SUMIFS('201819 SH LCLR Funding bid'!#REF!,'201819 SH LCLR Funding bid'!$C$12:$C$362,"completed",'201819 SH LCLR Funding bid'!#REF!,$B11,'201819 SH LCLR Funding bid'!#REF!,N$5)),SUMIFS('201819 SH LCLR Funding bid'!#REF!,'201819 SH LCLR Funding bid'!$C$12:$C$362,"completed",'201819 SH LCLR Funding bid'!#REF!,$B11,'201819 SH LCLR Funding bid'!#REF!,N$5))</f>
        <v>#REF!</v>
      </c>
      <c r="O36" s="44" t="e">
        <f>IF($D$4="Agreed",(SUMIFS('201819 SH LCLR Funding bid'!#REF!,'201819 SH LCLR Funding bid'!$C$12:$C$362,"in construction (agreed)",'201819 SH LCLR Funding bid'!#REF!,$B11,'201819 SH LCLR Funding bid'!#REF!,O$5)+SUMIFS('201819 SH LCLR Funding bid'!#REF!,'201819 SH LCLR Funding bid'!$C$12:$C$362,"in planning (agreed)",'201819 SH LCLR Funding bid'!#REF!,$B11,'201819 SH LCLR Funding bid'!#REF!,O$5)+SUMIFS('201819 SH LCLR Funding bid'!#REF!,'201819 SH LCLR Funding bid'!$C$12:$C$362,"agreed with nzta",'201819 SH LCLR Funding bid'!#REF!,$B11,'201819 SH LCLR Funding bid'!#REF!,O$5)+SUMIFS('201819 SH LCLR Funding bid'!#REF!,'201819 SH LCLR Funding bid'!$C$12:$C$362,"completed",'201819 SH LCLR Funding bid'!#REF!,$B11,'201819 SH LCLR Funding bid'!#REF!,O$5)),SUMIFS('201819 SH LCLR Funding bid'!#REF!,'201819 SH LCLR Funding bid'!$C$12:$C$362,"completed",'201819 SH LCLR Funding bid'!#REF!,$B11,'201819 SH LCLR Funding bid'!#REF!,O$5))</f>
        <v>#REF!</v>
      </c>
      <c r="P36" s="44" t="e">
        <f>IF($D$4="Agreed",(SUMIFS('201819 SH LCLR Funding bid'!#REF!,'201819 SH LCLR Funding bid'!$C$12:$C$362,"in construction (agreed)",'201819 SH LCLR Funding bid'!#REF!,$B11,'201819 SH LCLR Funding bid'!#REF!,P$5)+SUMIFS('201819 SH LCLR Funding bid'!#REF!,'201819 SH LCLR Funding bid'!$C$12:$C$362,"in planning (agreed)",'201819 SH LCLR Funding bid'!#REF!,$B11,'201819 SH LCLR Funding bid'!#REF!,P$5)+SUMIFS('201819 SH LCLR Funding bid'!#REF!,'201819 SH LCLR Funding bid'!$C$12:$C$362,"agreed with nzta",'201819 SH LCLR Funding bid'!#REF!,$B11,'201819 SH LCLR Funding bid'!#REF!,P$5)+SUMIFS('201819 SH LCLR Funding bid'!#REF!,'201819 SH LCLR Funding bid'!$C$12:$C$362,"completed",'201819 SH LCLR Funding bid'!#REF!,$B11,'201819 SH LCLR Funding bid'!#REF!,P$5)),SUMIFS('201819 SH LCLR Funding bid'!#REF!,'201819 SH LCLR Funding bid'!$C$12:$C$362,"completed",'201819 SH LCLR Funding bid'!#REF!,$B11,'201819 SH LCLR Funding bid'!#REF!,P$5))</f>
        <v>#REF!</v>
      </c>
      <c r="Q36" s="44" t="e">
        <f>IF($D$4="Agreed",(SUMIFS('201819 SH LCLR Funding bid'!#REF!,'201819 SH LCLR Funding bid'!$C$12:$C$362,"in construction (agreed)",'201819 SH LCLR Funding bid'!#REF!,$B11,'201819 SH LCLR Funding bid'!#REF!,Q$5)+SUMIFS('201819 SH LCLR Funding bid'!#REF!,'201819 SH LCLR Funding bid'!$C$12:$C$362,"in planning (agreed)",'201819 SH LCLR Funding bid'!#REF!,$B11,'201819 SH LCLR Funding bid'!#REF!,Q$5)+SUMIFS('201819 SH LCLR Funding bid'!#REF!,'201819 SH LCLR Funding bid'!$C$12:$C$362,"agreed with nzta",'201819 SH LCLR Funding bid'!#REF!,$B11,'201819 SH LCLR Funding bid'!#REF!,Q$5)+SUMIFS('201819 SH LCLR Funding bid'!#REF!,'201819 SH LCLR Funding bid'!$C$12:$C$362,"completed",'201819 SH LCLR Funding bid'!#REF!,$B11,'201819 SH LCLR Funding bid'!#REF!,Q$5)),SUMIFS('201819 SH LCLR Funding bid'!#REF!,'201819 SH LCLR Funding bid'!$C$12:$C$362,"completed",'201819 SH LCLR Funding bid'!#REF!,$B11,'201819 SH LCLR Funding bid'!#REF!,Q$5))</f>
        <v>#REF!</v>
      </c>
      <c r="R36" s="44" t="e">
        <f>IF($D$4="Agreed",(SUMIFS('201819 SH LCLR Funding bid'!#REF!,'201819 SH LCLR Funding bid'!$C$12:$C$362,"in construction (agreed)",'201819 SH LCLR Funding bid'!#REF!,$B11,'201819 SH LCLR Funding bid'!#REF!,R$5)+SUMIFS('201819 SH LCLR Funding bid'!#REF!,'201819 SH LCLR Funding bid'!$C$12:$C$362,"in planning (agreed)",'201819 SH LCLR Funding bid'!#REF!,$B11,'201819 SH LCLR Funding bid'!#REF!,R$5)+SUMIFS('201819 SH LCLR Funding bid'!#REF!,'201819 SH LCLR Funding bid'!$C$12:$C$362,"agreed with nzta",'201819 SH LCLR Funding bid'!#REF!,$B11,'201819 SH LCLR Funding bid'!#REF!,R$5)+SUMIFS('201819 SH LCLR Funding bid'!#REF!,'201819 SH LCLR Funding bid'!$C$12:$C$362,"completed",'201819 SH LCLR Funding bid'!#REF!,$B11,'201819 SH LCLR Funding bid'!#REF!,R$5)),SUMIFS('201819 SH LCLR Funding bid'!#REF!,'201819 SH LCLR Funding bid'!$C$12:$C$362,"completed",'201819 SH LCLR Funding bid'!#REF!,$B11,'201819 SH LCLR Funding bid'!#REF!,R$5))</f>
        <v>#REF!</v>
      </c>
      <c r="S36" s="44" t="e">
        <f>IF($D$4="Agreed",(SUMIFS('201819 SH LCLR Funding bid'!#REF!,'201819 SH LCLR Funding bid'!$C$12:$C$362,"in construction (agreed)",'201819 SH LCLR Funding bid'!#REF!,$B11,'201819 SH LCLR Funding bid'!#REF!,S$5)+SUMIFS('201819 SH LCLR Funding bid'!#REF!,'201819 SH LCLR Funding bid'!$C$12:$C$362,"in planning (agreed)",'201819 SH LCLR Funding bid'!#REF!,$B11,'201819 SH LCLR Funding bid'!#REF!,S$5)+SUMIFS('201819 SH LCLR Funding bid'!#REF!,'201819 SH LCLR Funding bid'!$C$12:$C$362,"agreed with nzta",'201819 SH LCLR Funding bid'!#REF!,$B11,'201819 SH LCLR Funding bid'!#REF!,S$5)+SUMIFS('201819 SH LCLR Funding bid'!#REF!,'201819 SH LCLR Funding bid'!$C$12:$C$362,"completed",'201819 SH LCLR Funding bid'!#REF!,$B11,'201819 SH LCLR Funding bid'!#REF!,S$5)),SUMIFS('201819 SH LCLR Funding bid'!#REF!,'201819 SH LCLR Funding bid'!$C$12:$C$362,"completed",'201819 SH LCLR Funding bid'!#REF!,$B11,'201819 SH LCLR Funding bid'!#REF!,S$5))</f>
        <v>#REF!</v>
      </c>
      <c r="T36" s="44" t="e">
        <f>IF($D$4="Agreed",(SUMIFS('201819 SH LCLR Funding bid'!#REF!,'201819 SH LCLR Funding bid'!$C$12:$C$362,"in construction (agreed)",'201819 SH LCLR Funding bid'!#REF!,$B11,'201819 SH LCLR Funding bid'!#REF!,T$5)+SUMIFS('201819 SH LCLR Funding bid'!#REF!,'201819 SH LCLR Funding bid'!$C$12:$C$362,"in planning (agreed)",'201819 SH LCLR Funding bid'!#REF!,$B11,'201819 SH LCLR Funding bid'!#REF!,T$5)+SUMIFS('201819 SH LCLR Funding bid'!#REF!,'201819 SH LCLR Funding bid'!$C$12:$C$362,"agreed with nzta",'201819 SH LCLR Funding bid'!#REF!,$B11,'201819 SH LCLR Funding bid'!#REF!,T$5)+SUMIFS('201819 SH LCLR Funding bid'!#REF!,'201819 SH LCLR Funding bid'!$C$12:$C$362,"completed",'201819 SH LCLR Funding bid'!#REF!,$B11,'201819 SH LCLR Funding bid'!#REF!,T$5)),SUMIFS('201819 SH LCLR Funding bid'!#REF!,'201819 SH LCLR Funding bid'!$C$12:$C$362,"completed",'201819 SH LCLR Funding bid'!#REF!,$B11,'201819 SH LCLR Funding bid'!#REF!,T$5))</f>
        <v>#REF!</v>
      </c>
      <c r="U36" s="13" t="e">
        <f t="shared" si="4"/>
        <v>#REF!</v>
      </c>
      <c r="V36" s="22"/>
      <c r="W36" s="22"/>
      <c r="X36" s="22"/>
      <c r="Y36" s="22"/>
      <c r="Z36" s="22"/>
      <c r="AA36" s="22"/>
      <c r="AB36" s="22"/>
      <c r="AC36" s="22"/>
      <c r="AD36" s="22"/>
      <c r="AE36" s="22"/>
      <c r="AF36" s="22"/>
    </row>
    <row r="37" spans="1:32" ht="11.25" customHeight="1" x14ac:dyDescent="0.15">
      <c r="A37" s="20"/>
      <c r="B37" s="37" t="str">
        <f t="shared" si="5"/>
        <v>Lighting improvements</v>
      </c>
      <c r="C37" s="44" t="e">
        <f>IF($D$4="Agreed",(SUMIFS('201819 SH LCLR Funding bid'!#REF!,'201819 SH LCLR Funding bid'!$C$12:$C$362,"in construction (agreed)",'201819 SH LCLR Funding bid'!#REF!,$B12,'201819 SH LCLR Funding bid'!#REF!,C$5)+SUMIFS('201819 SH LCLR Funding bid'!#REF!,'201819 SH LCLR Funding bid'!$C$12:$C$362,"in planning (agreed)",'201819 SH LCLR Funding bid'!#REF!,$B12,'201819 SH LCLR Funding bid'!#REF!,C$5)+SUMIFS('201819 SH LCLR Funding bid'!#REF!,'201819 SH LCLR Funding bid'!$C$12:$C$362,"agreed with nzta",'201819 SH LCLR Funding bid'!#REF!,$B12,'201819 SH LCLR Funding bid'!#REF!,C$5)+SUMIFS('201819 SH LCLR Funding bid'!#REF!,'201819 SH LCLR Funding bid'!$C$12:$C$362,"completed",'201819 SH LCLR Funding bid'!#REF!,$B12,'201819 SH LCLR Funding bid'!#REF!,C$5)),SUMIFS('201819 SH LCLR Funding bid'!#REF!,'201819 SH LCLR Funding bid'!$C$12:$C$362,"completed",'201819 SH LCLR Funding bid'!#REF!,$B12,'201819 SH LCLR Funding bid'!#REF!,C$5))</f>
        <v>#REF!</v>
      </c>
      <c r="D37" s="44" t="e">
        <f>IF($D$4="Agreed",(SUMIFS('201819 SH LCLR Funding bid'!#REF!,'201819 SH LCLR Funding bid'!$C$12:$C$362,"in construction (agreed)",'201819 SH LCLR Funding bid'!#REF!,$B12,'201819 SH LCLR Funding bid'!#REF!,D$5)+SUMIFS('201819 SH LCLR Funding bid'!#REF!,'201819 SH LCLR Funding bid'!$C$12:$C$362,"in planning (agreed)",'201819 SH LCLR Funding bid'!#REF!,$B12,'201819 SH LCLR Funding bid'!#REF!,D$5)+SUMIFS('201819 SH LCLR Funding bid'!#REF!,'201819 SH LCLR Funding bid'!$C$12:$C$362,"agreed with nzta",'201819 SH LCLR Funding bid'!#REF!,$B12,'201819 SH LCLR Funding bid'!#REF!,D$5)+SUMIFS('201819 SH LCLR Funding bid'!#REF!,'201819 SH LCLR Funding bid'!$C$12:$C$362,"completed",'201819 SH LCLR Funding bid'!#REF!,$B12,'201819 SH LCLR Funding bid'!#REF!,D$5)),SUMIFS('201819 SH LCLR Funding bid'!#REF!,'201819 SH LCLR Funding bid'!$C$12:$C$362,"completed",'201819 SH LCLR Funding bid'!#REF!,$B12,'201819 SH LCLR Funding bid'!#REF!,D$5))</f>
        <v>#REF!</v>
      </c>
      <c r="E37" s="44" t="e">
        <f>IF($D$4="Agreed",(SUMIFS('201819 SH LCLR Funding bid'!#REF!,'201819 SH LCLR Funding bid'!$C$12:$C$362,"in construction (agreed)",'201819 SH LCLR Funding bid'!#REF!,$B12,'201819 SH LCLR Funding bid'!#REF!,E$5)+SUMIFS('201819 SH LCLR Funding bid'!#REF!,'201819 SH LCLR Funding bid'!$C$12:$C$362,"in planning (agreed)",'201819 SH LCLR Funding bid'!#REF!,$B12,'201819 SH LCLR Funding bid'!#REF!,E$5)+SUMIFS('201819 SH LCLR Funding bid'!#REF!,'201819 SH LCLR Funding bid'!$C$12:$C$362,"agreed with nzta",'201819 SH LCLR Funding bid'!#REF!,$B12,'201819 SH LCLR Funding bid'!#REF!,E$5)+SUMIFS('201819 SH LCLR Funding bid'!#REF!,'201819 SH LCLR Funding bid'!$C$12:$C$362,"completed",'201819 SH LCLR Funding bid'!#REF!,$B12,'201819 SH LCLR Funding bid'!#REF!,E$5)),SUMIFS('201819 SH LCLR Funding bid'!#REF!,'201819 SH LCLR Funding bid'!$C$12:$C$362,"completed",'201819 SH LCLR Funding bid'!#REF!,$B12,'201819 SH LCLR Funding bid'!#REF!,E$5))</f>
        <v>#REF!</v>
      </c>
      <c r="F37" s="44" t="e">
        <f>IF($D$4="Agreed",(SUMIFS('201819 SH LCLR Funding bid'!#REF!,'201819 SH LCLR Funding bid'!$C$12:$C$362,"in construction (agreed)",'201819 SH LCLR Funding bid'!#REF!,$B12,'201819 SH LCLR Funding bid'!#REF!,F$5)+SUMIFS('201819 SH LCLR Funding bid'!#REF!,'201819 SH LCLR Funding bid'!$C$12:$C$362,"in planning (agreed)",'201819 SH LCLR Funding bid'!#REF!,$B12,'201819 SH LCLR Funding bid'!#REF!,F$5)+SUMIFS('201819 SH LCLR Funding bid'!#REF!,'201819 SH LCLR Funding bid'!$C$12:$C$362,"agreed with nzta",'201819 SH LCLR Funding bid'!#REF!,$B12,'201819 SH LCLR Funding bid'!#REF!,F$5)+SUMIFS('201819 SH LCLR Funding bid'!#REF!,'201819 SH LCLR Funding bid'!$C$12:$C$362,"completed",'201819 SH LCLR Funding bid'!#REF!,$B12,'201819 SH LCLR Funding bid'!#REF!,F$5)),SUMIFS('201819 SH LCLR Funding bid'!#REF!,'201819 SH LCLR Funding bid'!$C$12:$C$362,"completed",'201819 SH LCLR Funding bid'!#REF!,$B12,'201819 SH LCLR Funding bid'!#REF!,F$5))</f>
        <v>#REF!</v>
      </c>
      <c r="G37" s="44" t="e">
        <f>IF($D$4="Agreed",(SUMIFS('201819 SH LCLR Funding bid'!#REF!,'201819 SH LCLR Funding bid'!$C$12:$C$362,"in construction (agreed)",'201819 SH LCLR Funding bid'!#REF!,$B12,'201819 SH LCLR Funding bid'!#REF!,G$5)+SUMIFS('201819 SH LCLR Funding bid'!#REF!,'201819 SH LCLR Funding bid'!$C$12:$C$362,"in planning (agreed)",'201819 SH LCLR Funding bid'!#REF!,$B12,'201819 SH LCLR Funding bid'!#REF!,G$5)+SUMIFS('201819 SH LCLR Funding bid'!#REF!,'201819 SH LCLR Funding bid'!$C$12:$C$362,"agreed with nzta",'201819 SH LCLR Funding bid'!#REF!,$B12,'201819 SH LCLR Funding bid'!#REF!,G$5)+SUMIFS('201819 SH LCLR Funding bid'!#REF!,'201819 SH LCLR Funding bid'!$C$12:$C$362,"completed",'201819 SH LCLR Funding bid'!#REF!,$B12,'201819 SH LCLR Funding bid'!#REF!,G$5)),SUMIFS('201819 SH LCLR Funding bid'!#REF!,'201819 SH LCLR Funding bid'!$C$12:$C$362,"completed",'201819 SH LCLR Funding bid'!#REF!,$B12,'201819 SH LCLR Funding bid'!#REF!,G$5))</f>
        <v>#REF!</v>
      </c>
      <c r="H37" s="44" t="e">
        <f>IF($D$4="Agreed",(SUMIFS('201819 SH LCLR Funding bid'!#REF!,'201819 SH LCLR Funding bid'!$C$12:$C$362,"in construction (agreed)",'201819 SH LCLR Funding bid'!#REF!,$B12,'201819 SH LCLR Funding bid'!#REF!,H$5)+SUMIFS('201819 SH LCLR Funding bid'!#REF!,'201819 SH LCLR Funding bid'!$C$12:$C$362,"in planning (agreed)",'201819 SH LCLR Funding bid'!#REF!,$B12,'201819 SH LCLR Funding bid'!#REF!,H$5)+SUMIFS('201819 SH LCLR Funding bid'!#REF!,'201819 SH LCLR Funding bid'!$C$12:$C$362,"agreed with nzta",'201819 SH LCLR Funding bid'!#REF!,$B12,'201819 SH LCLR Funding bid'!#REF!,H$5)+SUMIFS('201819 SH LCLR Funding bid'!#REF!,'201819 SH LCLR Funding bid'!$C$12:$C$362,"completed",'201819 SH LCLR Funding bid'!#REF!,$B12,'201819 SH LCLR Funding bid'!#REF!,H$5)),SUMIFS('201819 SH LCLR Funding bid'!#REF!,'201819 SH LCLR Funding bid'!$C$12:$C$362,"completed",'201819 SH LCLR Funding bid'!#REF!,$B12,'201819 SH LCLR Funding bid'!#REF!,H$5))</f>
        <v>#REF!</v>
      </c>
      <c r="I37" s="44" t="e">
        <f>IF($D$4="Agreed",(SUMIFS('201819 SH LCLR Funding bid'!#REF!,'201819 SH LCLR Funding bid'!$C$12:$C$362,"in construction (agreed)",'201819 SH LCLR Funding bid'!#REF!,$B12,'201819 SH LCLR Funding bid'!#REF!,I$5)+SUMIFS('201819 SH LCLR Funding bid'!#REF!,'201819 SH LCLR Funding bid'!$C$12:$C$362,"in planning (agreed)",'201819 SH LCLR Funding bid'!#REF!,$B12,'201819 SH LCLR Funding bid'!#REF!,I$5)+SUMIFS('201819 SH LCLR Funding bid'!#REF!,'201819 SH LCLR Funding bid'!$C$12:$C$362,"agreed with nzta",'201819 SH LCLR Funding bid'!#REF!,$B12,'201819 SH LCLR Funding bid'!#REF!,I$5)+SUMIFS('201819 SH LCLR Funding bid'!#REF!,'201819 SH LCLR Funding bid'!$C$12:$C$362,"completed",'201819 SH LCLR Funding bid'!#REF!,$B12,'201819 SH LCLR Funding bid'!#REF!,I$5)),SUMIFS('201819 SH LCLR Funding bid'!#REF!,'201819 SH LCLR Funding bid'!$C$12:$C$362,"completed",'201819 SH LCLR Funding bid'!#REF!,$B12,'201819 SH LCLR Funding bid'!#REF!,I$5))</f>
        <v>#REF!</v>
      </c>
      <c r="J37" s="44" t="e">
        <f>IF($D$4="Agreed",(SUMIFS('201819 SH LCLR Funding bid'!#REF!,'201819 SH LCLR Funding bid'!$C$12:$C$362,"in construction (agreed)",'201819 SH LCLR Funding bid'!#REF!,$B12,'201819 SH LCLR Funding bid'!#REF!,J$5)+SUMIFS('201819 SH LCLR Funding bid'!#REF!,'201819 SH LCLR Funding bid'!$C$12:$C$362,"in planning (agreed)",'201819 SH LCLR Funding bid'!#REF!,$B12,'201819 SH LCLR Funding bid'!#REF!,J$5)+SUMIFS('201819 SH LCLR Funding bid'!#REF!,'201819 SH LCLR Funding bid'!$C$12:$C$362,"agreed with nzta",'201819 SH LCLR Funding bid'!#REF!,$B12,'201819 SH LCLR Funding bid'!#REF!,J$5)+SUMIFS('201819 SH LCLR Funding bid'!#REF!,'201819 SH LCLR Funding bid'!$C$12:$C$362,"completed",'201819 SH LCLR Funding bid'!#REF!,$B12,'201819 SH LCLR Funding bid'!#REF!,J$5)),SUMIFS('201819 SH LCLR Funding bid'!#REF!,'201819 SH LCLR Funding bid'!$C$12:$C$362,"completed",'201819 SH LCLR Funding bid'!#REF!,$B12,'201819 SH LCLR Funding bid'!#REF!,J$5))</f>
        <v>#REF!</v>
      </c>
      <c r="K37" s="44" t="e">
        <f>IF($D$4="Agreed",(SUMIFS('201819 SH LCLR Funding bid'!#REF!,'201819 SH LCLR Funding bid'!$C$12:$C$362,"in construction (agreed)",'201819 SH LCLR Funding bid'!#REF!,$B12,'201819 SH LCLR Funding bid'!#REF!,K$5)+SUMIFS('201819 SH LCLR Funding bid'!#REF!,'201819 SH LCLR Funding bid'!$C$12:$C$362,"in planning (agreed)",'201819 SH LCLR Funding bid'!#REF!,$B12,'201819 SH LCLR Funding bid'!#REF!,K$5)+SUMIFS('201819 SH LCLR Funding bid'!#REF!,'201819 SH LCLR Funding bid'!$C$12:$C$362,"agreed with nzta",'201819 SH LCLR Funding bid'!#REF!,$B12,'201819 SH LCLR Funding bid'!#REF!,K$5)+SUMIFS('201819 SH LCLR Funding bid'!#REF!,'201819 SH LCLR Funding bid'!$C$12:$C$362,"completed",'201819 SH LCLR Funding bid'!#REF!,$B12,'201819 SH LCLR Funding bid'!#REF!,K$5)),SUMIFS('201819 SH LCLR Funding bid'!#REF!,'201819 SH LCLR Funding bid'!$C$12:$C$362,"completed",'201819 SH LCLR Funding bid'!#REF!,$B12,'201819 SH LCLR Funding bid'!#REF!,K$5))</f>
        <v>#REF!</v>
      </c>
      <c r="L37" s="44" t="e">
        <f>IF($D$4="Agreed",(SUMIFS('201819 SH LCLR Funding bid'!#REF!,'201819 SH LCLR Funding bid'!$C$12:$C$362,"in construction (agreed)",'201819 SH LCLR Funding bid'!#REF!,$B12,'201819 SH LCLR Funding bid'!#REF!,L$5)+SUMIFS('201819 SH LCLR Funding bid'!#REF!,'201819 SH LCLR Funding bid'!$C$12:$C$362,"in planning (agreed)",'201819 SH LCLR Funding bid'!#REF!,$B12,'201819 SH LCLR Funding bid'!#REF!,L$5)+SUMIFS('201819 SH LCLR Funding bid'!#REF!,'201819 SH LCLR Funding bid'!$C$12:$C$362,"agreed with nzta",'201819 SH LCLR Funding bid'!#REF!,$B12,'201819 SH LCLR Funding bid'!#REF!,L$5)+SUMIFS('201819 SH LCLR Funding bid'!#REF!,'201819 SH LCLR Funding bid'!$C$12:$C$362,"completed",'201819 SH LCLR Funding bid'!#REF!,$B12,'201819 SH LCLR Funding bid'!#REF!,L$5)),SUMIFS('201819 SH LCLR Funding bid'!#REF!,'201819 SH LCLR Funding bid'!$C$12:$C$362,"completed",'201819 SH LCLR Funding bid'!#REF!,$B12,'201819 SH LCLR Funding bid'!#REF!,L$5))</f>
        <v>#REF!</v>
      </c>
      <c r="M37" s="44" t="e">
        <f>IF($D$4="Agreed",(SUMIFS('201819 SH LCLR Funding bid'!#REF!,'201819 SH LCLR Funding bid'!$C$12:$C$362,"in construction (agreed)",'201819 SH LCLR Funding bid'!#REF!,$B12,'201819 SH LCLR Funding bid'!#REF!,M$5)+SUMIFS('201819 SH LCLR Funding bid'!#REF!,'201819 SH LCLR Funding bid'!$C$12:$C$362,"in planning (agreed)",'201819 SH LCLR Funding bid'!#REF!,$B12,'201819 SH LCLR Funding bid'!#REF!,M$5)+SUMIFS('201819 SH LCLR Funding bid'!#REF!,'201819 SH LCLR Funding bid'!$C$12:$C$362,"agreed with nzta",'201819 SH LCLR Funding bid'!#REF!,$B12,'201819 SH LCLR Funding bid'!#REF!,M$5)+SUMIFS('201819 SH LCLR Funding bid'!#REF!,'201819 SH LCLR Funding bid'!$C$12:$C$362,"completed",'201819 SH LCLR Funding bid'!#REF!,$B12,'201819 SH LCLR Funding bid'!#REF!,M$5)),SUMIFS('201819 SH LCLR Funding bid'!#REF!,'201819 SH LCLR Funding bid'!$C$12:$C$362,"completed",'201819 SH LCLR Funding bid'!#REF!,$B12,'201819 SH LCLR Funding bid'!#REF!,M$5))</f>
        <v>#REF!</v>
      </c>
      <c r="N37" s="44" t="e">
        <f>IF($D$4="Agreed",(SUMIFS('201819 SH LCLR Funding bid'!#REF!,'201819 SH LCLR Funding bid'!$C$12:$C$362,"in construction (agreed)",'201819 SH LCLR Funding bid'!#REF!,$B12,'201819 SH LCLR Funding bid'!#REF!,N$5)+SUMIFS('201819 SH LCLR Funding bid'!#REF!,'201819 SH LCLR Funding bid'!$C$12:$C$362,"in planning (agreed)",'201819 SH LCLR Funding bid'!#REF!,$B12,'201819 SH LCLR Funding bid'!#REF!,N$5)+SUMIFS('201819 SH LCLR Funding bid'!#REF!,'201819 SH LCLR Funding bid'!$C$12:$C$362,"agreed with nzta",'201819 SH LCLR Funding bid'!#REF!,$B12,'201819 SH LCLR Funding bid'!#REF!,N$5)+SUMIFS('201819 SH LCLR Funding bid'!#REF!,'201819 SH LCLR Funding bid'!$C$12:$C$362,"completed",'201819 SH LCLR Funding bid'!#REF!,$B12,'201819 SH LCLR Funding bid'!#REF!,N$5)),SUMIFS('201819 SH LCLR Funding bid'!#REF!,'201819 SH LCLR Funding bid'!$C$12:$C$362,"completed",'201819 SH LCLR Funding bid'!#REF!,$B12,'201819 SH LCLR Funding bid'!#REF!,N$5))</f>
        <v>#REF!</v>
      </c>
      <c r="O37" s="44" t="e">
        <f>IF($D$4="Agreed",(SUMIFS('201819 SH LCLR Funding bid'!#REF!,'201819 SH LCLR Funding bid'!$C$12:$C$362,"in construction (agreed)",'201819 SH LCLR Funding bid'!#REF!,$B12,'201819 SH LCLR Funding bid'!#REF!,O$5)+SUMIFS('201819 SH LCLR Funding bid'!#REF!,'201819 SH LCLR Funding bid'!$C$12:$C$362,"in planning (agreed)",'201819 SH LCLR Funding bid'!#REF!,$B12,'201819 SH LCLR Funding bid'!#REF!,O$5)+SUMIFS('201819 SH LCLR Funding bid'!#REF!,'201819 SH LCLR Funding bid'!$C$12:$C$362,"agreed with nzta",'201819 SH LCLR Funding bid'!#REF!,$B12,'201819 SH LCLR Funding bid'!#REF!,O$5)+SUMIFS('201819 SH LCLR Funding bid'!#REF!,'201819 SH LCLR Funding bid'!$C$12:$C$362,"completed",'201819 SH LCLR Funding bid'!#REF!,$B12,'201819 SH LCLR Funding bid'!#REF!,O$5)),SUMIFS('201819 SH LCLR Funding bid'!#REF!,'201819 SH LCLR Funding bid'!$C$12:$C$362,"completed",'201819 SH LCLR Funding bid'!#REF!,$B12,'201819 SH LCLR Funding bid'!#REF!,O$5))</f>
        <v>#REF!</v>
      </c>
      <c r="P37" s="44" t="e">
        <f>IF($D$4="Agreed",(SUMIFS('201819 SH LCLR Funding bid'!#REF!,'201819 SH LCLR Funding bid'!$C$12:$C$362,"in construction (agreed)",'201819 SH LCLR Funding bid'!#REF!,$B12,'201819 SH LCLR Funding bid'!#REF!,P$5)+SUMIFS('201819 SH LCLR Funding bid'!#REF!,'201819 SH LCLR Funding bid'!$C$12:$C$362,"in planning (agreed)",'201819 SH LCLR Funding bid'!#REF!,$B12,'201819 SH LCLR Funding bid'!#REF!,P$5)+SUMIFS('201819 SH LCLR Funding bid'!#REF!,'201819 SH LCLR Funding bid'!$C$12:$C$362,"agreed with nzta",'201819 SH LCLR Funding bid'!#REF!,$B12,'201819 SH LCLR Funding bid'!#REF!,P$5)+SUMIFS('201819 SH LCLR Funding bid'!#REF!,'201819 SH LCLR Funding bid'!$C$12:$C$362,"completed",'201819 SH LCLR Funding bid'!#REF!,$B12,'201819 SH LCLR Funding bid'!#REF!,P$5)),SUMIFS('201819 SH LCLR Funding bid'!#REF!,'201819 SH LCLR Funding bid'!$C$12:$C$362,"completed",'201819 SH LCLR Funding bid'!#REF!,$B12,'201819 SH LCLR Funding bid'!#REF!,P$5))</f>
        <v>#REF!</v>
      </c>
      <c r="Q37" s="44" t="e">
        <f>IF($D$4="Agreed",(SUMIFS('201819 SH LCLR Funding bid'!#REF!,'201819 SH LCLR Funding bid'!$C$12:$C$362,"in construction (agreed)",'201819 SH LCLR Funding bid'!#REF!,$B12,'201819 SH LCLR Funding bid'!#REF!,Q$5)+SUMIFS('201819 SH LCLR Funding bid'!#REF!,'201819 SH LCLR Funding bid'!$C$12:$C$362,"in planning (agreed)",'201819 SH LCLR Funding bid'!#REF!,$B12,'201819 SH LCLR Funding bid'!#REF!,Q$5)+SUMIFS('201819 SH LCLR Funding bid'!#REF!,'201819 SH LCLR Funding bid'!$C$12:$C$362,"agreed with nzta",'201819 SH LCLR Funding bid'!#REF!,$B12,'201819 SH LCLR Funding bid'!#REF!,Q$5)+SUMIFS('201819 SH LCLR Funding bid'!#REF!,'201819 SH LCLR Funding bid'!$C$12:$C$362,"completed",'201819 SH LCLR Funding bid'!#REF!,$B12,'201819 SH LCLR Funding bid'!#REF!,Q$5)),SUMIFS('201819 SH LCLR Funding bid'!#REF!,'201819 SH LCLR Funding bid'!$C$12:$C$362,"completed",'201819 SH LCLR Funding bid'!#REF!,$B12,'201819 SH LCLR Funding bid'!#REF!,Q$5))</f>
        <v>#REF!</v>
      </c>
      <c r="R37" s="44" t="e">
        <f>IF($D$4="Agreed",(SUMIFS('201819 SH LCLR Funding bid'!#REF!,'201819 SH LCLR Funding bid'!$C$12:$C$362,"in construction (agreed)",'201819 SH LCLR Funding bid'!#REF!,$B12,'201819 SH LCLR Funding bid'!#REF!,R$5)+SUMIFS('201819 SH LCLR Funding bid'!#REF!,'201819 SH LCLR Funding bid'!$C$12:$C$362,"in planning (agreed)",'201819 SH LCLR Funding bid'!#REF!,$B12,'201819 SH LCLR Funding bid'!#REF!,R$5)+SUMIFS('201819 SH LCLR Funding bid'!#REF!,'201819 SH LCLR Funding bid'!$C$12:$C$362,"agreed with nzta",'201819 SH LCLR Funding bid'!#REF!,$B12,'201819 SH LCLR Funding bid'!#REF!,R$5)+SUMIFS('201819 SH LCLR Funding bid'!#REF!,'201819 SH LCLR Funding bid'!$C$12:$C$362,"completed",'201819 SH LCLR Funding bid'!#REF!,$B12,'201819 SH LCLR Funding bid'!#REF!,R$5)),SUMIFS('201819 SH LCLR Funding bid'!#REF!,'201819 SH LCLR Funding bid'!$C$12:$C$362,"completed",'201819 SH LCLR Funding bid'!#REF!,$B12,'201819 SH LCLR Funding bid'!#REF!,R$5))</f>
        <v>#REF!</v>
      </c>
      <c r="S37" s="44" t="e">
        <f>IF($D$4="Agreed",(SUMIFS('201819 SH LCLR Funding bid'!#REF!,'201819 SH LCLR Funding bid'!$C$12:$C$362,"in construction (agreed)",'201819 SH LCLR Funding bid'!#REF!,$B12,'201819 SH LCLR Funding bid'!#REF!,S$5)+SUMIFS('201819 SH LCLR Funding bid'!#REF!,'201819 SH LCLR Funding bid'!$C$12:$C$362,"in planning (agreed)",'201819 SH LCLR Funding bid'!#REF!,$B12,'201819 SH LCLR Funding bid'!#REF!,S$5)+SUMIFS('201819 SH LCLR Funding bid'!#REF!,'201819 SH LCLR Funding bid'!$C$12:$C$362,"agreed with nzta",'201819 SH LCLR Funding bid'!#REF!,$B12,'201819 SH LCLR Funding bid'!#REF!,S$5)+SUMIFS('201819 SH LCLR Funding bid'!#REF!,'201819 SH LCLR Funding bid'!$C$12:$C$362,"completed",'201819 SH LCLR Funding bid'!#REF!,$B12,'201819 SH LCLR Funding bid'!#REF!,S$5)),SUMIFS('201819 SH LCLR Funding bid'!#REF!,'201819 SH LCLR Funding bid'!$C$12:$C$362,"completed",'201819 SH LCLR Funding bid'!#REF!,$B12,'201819 SH LCLR Funding bid'!#REF!,S$5))</f>
        <v>#REF!</v>
      </c>
      <c r="T37" s="44" t="e">
        <f>IF($D$4="Agreed",(SUMIFS('201819 SH LCLR Funding bid'!#REF!,'201819 SH LCLR Funding bid'!$C$12:$C$362,"in construction (agreed)",'201819 SH LCLR Funding bid'!#REF!,$B12,'201819 SH LCLR Funding bid'!#REF!,T$5)+SUMIFS('201819 SH LCLR Funding bid'!#REF!,'201819 SH LCLR Funding bid'!$C$12:$C$362,"in planning (agreed)",'201819 SH LCLR Funding bid'!#REF!,$B12,'201819 SH LCLR Funding bid'!#REF!,T$5)+SUMIFS('201819 SH LCLR Funding bid'!#REF!,'201819 SH LCLR Funding bid'!$C$12:$C$362,"agreed with nzta",'201819 SH LCLR Funding bid'!#REF!,$B12,'201819 SH LCLR Funding bid'!#REF!,T$5)+SUMIFS('201819 SH LCLR Funding bid'!#REF!,'201819 SH LCLR Funding bid'!$C$12:$C$362,"completed",'201819 SH LCLR Funding bid'!#REF!,$B12,'201819 SH LCLR Funding bid'!#REF!,T$5)),SUMIFS('201819 SH LCLR Funding bid'!#REF!,'201819 SH LCLR Funding bid'!$C$12:$C$362,"completed",'201819 SH LCLR Funding bid'!#REF!,$B12,'201819 SH LCLR Funding bid'!#REF!,T$5))</f>
        <v>#REF!</v>
      </c>
      <c r="U37" s="13" t="e">
        <f t="shared" si="4"/>
        <v>#REF!</v>
      </c>
      <c r="V37" s="22"/>
      <c r="W37" s="22"/>
      <c r="X37" s="22"/>
      <c r="Y37" s="22"/>
      <c r="Z37" s="22"/>
      <c r="AA37" s="22"/>
      <c r="AB37" s="22"/>
      <c r="AC37" s="22"/>
      <c r="AD37" s="22"/>
      <c r="AE37" s="22"/>
      <c r="AF37" s="22"/>
    </row>
    <row r="38" spans="1:32" ht="11.25" customHeight="1" x14ac:dyDescent="0.15">
      <c r="A38" s="20"/>
      <c r="B38" s="37" t="str">
        <f t="shared" si="5"/>
        <v>Minor geometric improvements</v>
      </c>
      <c r="C38" s="44" t="e">
        <f>IF($D$4="Agreed",(SUMIFS('201819 SH LCLR Funding bid'!#REF!,'201819 SH LCLR Funding bid'!$C$12:$C$362,"in construction (agreed)",'201819 SH LCLR Funding bid'!#REF!,$B13,'201819 SH LCLR Funding bid'!#REF!,C$5)+SUMIFS('201819 SH LCLR Funding bid'!#REF!,'201819 SH LCLR Funding bid'!$C$12:$C$362,"in planning (agreed)",'201819 SH LCLR Funding bid'!#REF!,$B13,'201819 SH LCLR Funding bid'!#REF!,C$5)+SUMIFS('201819 SH LCLR Funding bid'!#REF!,'201819 SH LCLR Funding bid'!$C$12:$C$362,"agreed with nzta",'201819 SH LCLR Funding bid'!#REF!,$B13,'201819 SH LCLR Funding bid'!#REF!,C$5)+SUMIFS('201819 SH LCLR Funding bid'!#REF!,'201819 SH LCLR Funding bid'!$C$12:$C$362,"completed",'201819 SH LCLR Funding bid'!#REF!,$B13,'201819 SH LCLR Funding bid'!#REF!,C$5)),SUMIFS('201819 SH LCLR Funding bid'!#REF!,'201819 SH LCLR Funding bid'!$C$12:$C$362,"completed",'201819 SH LCLR Funding bid'!#REF!,$B13,'201819 SH LCLR Funding bid'!#REF!,C$5))</f>
        <v>#REF!</v>
      </c>
      <c r="D38" s="44" t="e">
        <f>IF($D$4="Agreed",(SUMIFS('201819 SH LCLR Funding bid'!#REF!,'201819 SH LCLR Funding bid'!$C$12:$C$362,"in construction (agreed)",'201819 SH LCLR Funding bid'!#REF!,$B13,'201819 SH LCLR Funding bid'!#REF!,D$5)+SUMIFS('201819 SH LCLR Funding bid'!#REF!,'201819 SH LCLR Funding bid'!$C$12:$C$362,"in planning (agreed)",'201819 SH LCLR Funding bid'!#REF!,$B13,'201819 SH LCLR Funding bid'!#REF!,D$5)+SUMIFS('201819 SH LCLR Funding bid'!#REF!,'201819 SH LCLR Funding bid'!$C$12:$C$362,"agreed with nzta",'201819 SH LCLR Funding bid'!#REF!,$B13,'201819 SH LCLR Funding bid'!#REF!,D$5)+SUMIFS('201819 SH LCLR Funding bid'!#REF!,'201819 SH LCLR Funding bid'!$C$12:$C$362,"completed",'201819 SH LCLR Funding bid'!#REF!,$B13,'201819 SH LCLR Funding bid'!#REF!,D$5)),SUMIFS('201819 SH LCLR Funding bid'!#REF!,'201819 SH LCLR Funding bid'!$C$12:$C$362,"completed",'201819 SH LCLR Funding bid'!#REF!,$B13,'201819 SH LCLR Funding bid'!#REF!,D$5))</f>
        <v>#REF!</v>
      </c>
      <c r="E38" s="44" t="e">
        <f>IF($D$4="Agreed",(SUMIFS('201819 SH LCLR Funding bid'!#REF!,'201819 SH LCLR Funding bid'!$C$12:$C$362,"in construction (agreed)",'201819 SH LCLR Funding bid'!#REF!,$B13,'201819 SH LCLR Funding bid'!#REF!,E$5)+SUMIFS('201819 SH LCLR Funding bid'!#REF!,'201819 SH LCLR Funding bid'!$C$12:$C$362,"in planning (agreed)",'201819 SH LCLR Funding bid'!#REF!,$B13,'201819 SH LCLR Funding bid'!#REF!,E$5)+SUMIFS('201819 SH LCLR Funding bid'!#REF!,'201819 SH LCLR Funding bid'!$C$12:$C$362,"agreed with nzta",'201819 SH LCLR Funding bid'!#REF!,$B13,'201819 SH LCLR Funding bid'!#REF!,E$5)+SUMIFS('201819 SH LCLR Funding bid'!#REF!,'201819 SH LCLR Funding bid'!$C$12:$C$362,"completed",'201819 SH LCLR Funding bid'!#REF!,$B13,'201819 SH LCLR Funding bid'!#REF!,E$5)),SUMIFS('201819 SH LCLR Funding bid'!#REF!,'201819 SH LCLR Funding bid'!$C$12:$C$362,"completed",'201819 SH LCLR Funding bid'!#REF!,$B13,'201819 SH LCLR Funding bid'!#REF!,E$5))</f>
        <v>#REF!</v>
      </c>
      <c r="F38" s="44" t="e">
        <f>IF($D$4="Agreed",(SUMIFS('201819 SH LCLR Funding bid'!#REF!,'201819 SH LCLR Funding bid'!$C$12:$C$362,"in construction (agreed)",'201819 SH LCLR Funding bid'!#REF!,$B13,'201819 SH LCLR Funding bid'!#REF!,F$5)+SUMIFS('201819 SH LCLR Funding bid'!#REF!,'201819 SH LCLR Funding bid'!$C$12:$C$362,"in planning (agreed)",'201819 SH LCLR Funding bid'!#REF!,$B13,'201819 SH LCLR Funding bid'!#REF!,F$5)+SUMIFS('201819 SH LCLR Funding bid'!#REF!,'201819 SH LCLR Funding bid'!$C$12:$C$362,"agreed with nzta",'201819 SH LCLR Funding bid'!#REF!,$B13,'201819 SH LCLR Funding bid'!#REF!,F$5)+SUMIFS('201819 SH LCLR Funding bid'!#REF!,'201819 SH LCLR Funding bid'!$C$12:$C$362,"completed",'201819 SH LCLR Funding bid'!#REF!,$B13,'201819 SH LCLR Funding bid'!#REF!,F$5)),SUMIFS('201819 SH LCLR Funding bid'!#REF!,'201819 SH LCLR Funding bid'!$C$12:$C$362,"completed",'201819 SH LCLR Funding bid'!#REF!,$B13,'201819 SH LCLR Funding bid'!#REF!,F$5))</f>
        <v>#REF!</v>
      </c>
      <c r="G38" s="44" t="e">
        <f>IF($D$4="Agreed",(SUMIFS('201819 SH LCLR Funding bid'!#REF!,'201819 SH LCLR Funding bid'!$C$12:$C$362,"in construction (agreed)",'201819 SH LCLR Funding bid'!#REF!,$B13,'201819 SH LCLR Funding bid'!#REF!,G$5)+SUMIFS('201819 SH LCLR Funding bid'!#REF!,'201819 SH LCLR Funding bid'!$C$12:$C$362,"in planning (agreed)",'201819 SH LCLR Funding bid'!#REF!,$B13,'201819 SH LCLR Funding bid'!#REF!,G$5)+SUMIFS('201819 SH LCLR Funding bid'!#REF!,'201819 SH LCLR Funding bid'!$C$12:$C$362,"agreed with nzta",'201819 SH LCLR Funding bid'!#REF!,$B13,'201819 SH LCLR Funding bid'!#REF!,G$5)+SUMIFS('201819 SH LCLR Funding bid'!#REF!,'201819 SH LCLR Funding bid'!$C$12:$C$362,"completed",'201819 SH LCLR Funding bid'!#REF!,$B13,'201819 SH LCLR Funding bid'!#REF!,G$5)),SUMIFS('201819 SH LCLR Funding bid'!#REF!,'201819 SH LCLR Funding bid'!$C$12:$C$362,"completed",'201819 SH LCLR Funding bid'!#REF!,$B13,'201819 SH LCLR Funding bid'!#REF!,G$5))</f>
        <v>#REF!</v>
      </c>
      <c r="H38" s="44" t="e">
        <f>IF($D$4="Agreed",(SUMIFS('201819 SH LCLR Funding bid'!#REF!,'201819 SH LCLR Funding bid'!$C$12:$C$362,"in construction (agreed)",'201819 SH LCLR Funding bid'!#REF!,$B13,'201819 SH LCLR Funding bid'!#REF!,H$5)+SUMIFS('201819 SH LCLR Funding bid'!#REF!,'201819 SH LCLR Funding bid'!$C$12:$C$362,"in planning (agreed)",'201819 SH LCLR Funding bid'!#REF!,$B13,'201819 SH LCLR Funding bid'!#REF!,H$5)+SUMIFS('201819 SH LCLR Funding bid'!#REF!,'201819 SH LCLR Funding bid'!$C$12:$C$362,"agreed with nzta",'201819 SH LCLR Funding bid'!#REF!,$B13,'201819 SH LCLR Funding bid'!#REF!,H$5)+SUMIFS('201819 SH LCLR Funding bid'!#REF!,'201819 SH LCLR Funding bid'!$C$12:$C$362,"completed",'201819 SH LCLR Funding bid'!#REF!,$B13,'201819 SH LCLR Funding bid'!#REF!,H$5)),SUMIFS('201819 SH LCLR Funding bid'!#REF!,'201819 SH LCLR Funding bid'!$C$12:$C$362,"completed",'201819 SH LCLR Funding bid'!#REF!,$B13,'201819 SH LCLR Funding bid'!#REF!,H$5))</f>
        <v>#REF!</v>
      </c>
      <c r="I38" s="44" t="e">
        <f>IF($D$4="Agreed",(SUMIFS('201819 SH LCLR Funding bid'!#REF!,'201819 SH LCLR Funding bid'!$C$12:$C$362,"in construction (agreed)",'201819 SH LCLR Funding bid'!#REF!,$B13,'201819 SH LCLR Funding bid'!#REF!,I$5)+SUMIFS('201819 SH LCLR Funding bid'!#REF!,'201819 SH LCLR Funding bid'!$C$12:$C$362,"in planning (agreed)",'201819 SH LCLR Funding bid'!#REF!,$B13,'201819 SH LCLR Funding bid'!#REF!,I$5)+SUMIFS('201819 SH LCLR Funding bid'!#REF!,'201819 SH LCLR Funding bid'!$C$12:$C$362,"agreed with nzta",'201819 SH LCLR Funding bid'!#REF!,$B13,'201819 SH LCLR Funding bid'!#REF!,I$5)+SUMIFS('201819 SH LCLR Funding bid'!#REF!,'201819 SH LCLR Funding bid'!$C$12:$C$362,"completed",'201819 SH LCLR Funding bid'!#REF!,$B13,'201819 SH LCLR Funding bid'!#REF!,I$5)),SUMIFS('201819 SH LCLR Funding bid'!#REF!,'201819 SH LCLR Funding bid'!$C$12:$C$362,"completed",'201819 SH LCLR Funding bid'!#REF!,$B13,'201819 SH LCLR Funding bid'!#REF!,I$5))</f>
        <v>#REF!</v>
      </c>
      <c r="J38" s="44" t="e">
        <f>IF($D$4="Agreed",(SUMIFS('201819 SH LCLR Funding bid'!#REF!,'201819 SH LCLR Funding bid'!$C$12:$C$362,"in construction (agreed)",'201819 SH LCLR Funding bid'!#REF!,$B13,'201819 SH LCLR Funding bid'!#REF!,J$5)+SUMIFS('201819 SH LCLR Funding bid'!#REF!,'201819 SH LCLR Funding bid'!$C$12:$C$362,"in planning (agreed)",'201819 SH LCLR Funding bid'!#REF!,$B13,'201819 SH LCLR Funding bid'!#REF!,J$5)+SUMIFS('201819 SH LCLR Funding bid'!#REF!,'201819 SH LCLR Funding bid'!$C$12:$C$362,"agreed with nzta",'201819 SH LCLR Funding bid'!#REF!,$B13,'201819 SH LCLR Funding bid'!#REF!,J$5)+SUMIFS('201819 SH LCLR Funding bid'!#REF!,'201819 SH LCLR Funding bid'!$C$12:$C$362,"completed",'201819 SH LCLR Funding bid'!#REF!,$B13,'201819 SH LCLR Funding bid'!#REF!,J$5)),SUMIFS('201819 SH LCLR Funding bid'!#REF!,'201819 SH LCLR Funding bid'!$C$12:$C$362,"completed",'201819 SH LCLR Funding bid'!#REF!,$B13,'201819 SH LCLR Funding bid'!#REF!,J$5))</f>
        <v>#REF!</v>
      </c>
      <c r="K38" s="44" t="e">
        <f>IF($D$4="Agreed",(SUMIFS('201819 SH LCLR Funding bid'!#REF!,'201819 SH LCLR Funding bid'!$C$12:$C$362,"in construction (agreed)",'201819 SH LCLR Funding bid'!#REF!,$B13,'201819 SH LCLR Funding bid'!#REF!,K$5)+SUMIFS('201819 SH LCLR Funding bid'!#REF!,'201819 SH LCLR Funding bid'!$C$12:$C$362,"in planning (agreed)",'201819 SH LCLR Funding bid'!#REF!,$B13,'201819 SH LCLR Funding bid'!#REF!,K$5)+SUMIFS('201819 SH LCLR Funding bid'!#REF!,'201819 SH LCLR Funding bid'!$C$12:$C$362,"agreed with nzta",'201819 SH LCLR Funding bid'!#REF!,$B13,'201819 SH LCLR Funding bid'!#REF!,K$5)+SUMIFS('201819 SH LCLR Funding bid'!#REF!,'201819 SH LCLR Funding bid'!$C$12:$C$362,"completed",'201819 SH LCLR Funding bid'!#REF!,$B13,'201819 SH LCLR Funding bid'!#REF!,K$5)),SUMIFS('201819 SH LCLR Funding bid'!#REF!,'201819 SH LCLR Funding bid'!$C$12:$C$362,"completed",'201819 SH LCLR Funding bid'!#REF!,$B13,'201819 SH LCLR Funding bid'!#REF!,K$5))</f>
        <v>#REF!</v>
      </c>
      <c r="L38" s="44" t="e">
        <f>IF($D$4="Agreed",(SUMIFS('201819 SH LCLR Funding bid'!#REF!,'201819 SH LCLR Funding bid'!$C$12:$C$362,"in construction (agreed)",'201819 SH LCLR Funding bid'!#REF!,$B13,'201819 SH LCLR Funding bid'!#REF!,L$5)+SUMIFS('201819 SH LCLR Funding bid'!#REF!,'201819 SH LCLR Funding bid'!$C$12:$C$362,"in planning (agreed)",'201819 SH LCLR Funding bid'!#REF!,$B13,'201819 SH LCLR Funding bid'!#REF!,L$5)+SUMIFS('201819 SH LCLR Funding bid'!#REF!,'201819 SH LCLR Funding bid'!$C$12:$C$362,"agreed with nzta",'201819 SH LCLR Funding bid'!#REF!,$B13,'201819 SH LCLR Funding bid'!#REF!,L$5)+SUMIFS('201819 SH LCLR Funding bid'!#REF!,'201819 SH LCLR Funding bid'!$C$12:$C$362,"completed",'201819 SH LCLR Funding bid'!#REF!,$B13,'201819 SH LCLR Funding bid'!#REF!,L$5)),SUMIFS('201819 SH LCLR Funding bid'!#REF!,'201819 SH LCLR Funding bid'!$C$12:$C$362,"completed",'201819 SH LCLR Funding bid'!#REF!,$B13,'201819 SH LCLR Funding bid'!#REF!,L$5))</f>
        <v>#REF!</v>
      </c>
      <c r="M38" s="44" t="e">
        <f>IF($D$4="Agreed",(SUMIFS('201819 SH LCLR Funding bid'!#REF!,'201819 SH LCLR Funding bid'!$C$12:$C$362,"in construction (agreed)",'201819 SH LCLR Funding bid'!#REF!,$B13,'201819 SH LCLR Funding bid'!#REF!,M$5)+SUMIFS('201819 SH LCLR Funding bid'!#REF!,'201819 SH LCLR Funding bid'!$C$12:$C$362,"in planning (agreed)",'201819 SH LCLR Funding bid'!#REF!,$B13,'201819 SH LCLR Funding bid'!#REF!,M$5)+SUMIFS('201819 SH LCLR Funding bid'!#REF!,'201819 SH LCLR Funding bid'!$C$12:$C$362,"agreed with nzta",'201819 SH LCLR Funding bid'!#REF!,$B13,'201819 SH LCLR Funding bid'!#REF!,M$5)+SUMIFS('201819 SH LCLR Funding bid'!#REF!,'201819 SH LCLR Funding bid'!$C$12:$C$362,"completed",'201819 SH LCLR Funding bid'!#REF!,$B13,'201819 SH LCLR Funding bid'!#REF!,M$5)),SUMIFS('201819 SH LCLR Funding bid'!#REF!,'201819 SH LCLR Funding bid'!$C$12:$C$362,"completed",'201819 SH LCLR Funding bid'!#REF!,$B13,'201819 SH LCLR Funding bid'!#REF!,M$5))</f>
        <v>#REF!</v>
      </c>
      <c r="N38" s="44" t="e">
        <f>IF($D$4="Agreed",(SUMIFS('201819 SH LCLR Funding bid'!#REF!,'201819 SH LCLR Funding bid'!$C$12:$C$362,"in construction (agreed)",'201819 SH LCLR Funding bid'!#REF!,$B13,'201819 SH LCLR Funding bid'!#REF!,N$5)+SUMIFS('201819 SH LCLR Funding bid'!#REF!,'201819 SH LCLR Funding bid'!$C$12:$C$362,"in planning (agreed)",'201819 SH LCLR Funding bid'!#REF!,$B13,'201819 SH LCLR Funding bid'!#REF!,N$5)+SUMIFS('201819 SH LCLR Funding bid'!#REF!,'201819 SH LCLR Funding bid'!$C$12:$C$362,"agreed with nzta",'201819 SH LCLR Funding bid'!#REF!,$B13,'201819 SH LCLR Funding bid'!#REF!,N$5)+SUMIFS('201819 SH LCLR Funding bid'!#REF!,'201819 SH LCLR Funding bid'!$C$12:$C$362,"completed",'201819 SH LCLR Funding bid'!#REF!,$B13,'201819 SH LCLR Funding bid'!#REF!,N$5)),SUMIFS('201819 SH LCLR Funding bid'!#REF!,'201819 SH LCLR Funding bid'!$C$12:$C$362,"completed",'201819 SH LCLR Funding bid'!#REF!,$B13,'201819 SH LCLR Funding bid'!#REF!,N$5))</f>
        <v>#REF!</v>
      </c>
      <c r="O38" s="44" t="e">
        <f>IF($D$4="Agreed",(SUMIFS('201819 SH LCLR Funding bid'!#REF!,'201819 SH LCLR Funding bid'!$C$12:$C$362,"in construction (agreed)",'201819 SH LCLR Funding bid'!#REF!,$B13,'201819 SH LCLR Funding bid'!#REF!,O$5)+SUMIFS('201819 SH LCLR Funding bid'!#REF!,'201819 SH LCLR Funding bid'!$C$12:$C$362,"in planning (agreed)",'201819 SH LCLR Funding bid'!#REF!,$B13,'201819 SH LCLR Funding bid'!#REF!,O$5)+SUMIFS('201819 SH LCLR Funding bid'!#REF!,'201819 SH LCLR Funding bid'!$C$12:$C$362,"agreed with nzta",'201819 SH LCLR Funding bid'!#REF!,$B13,'201819 SH LCLR Funding bid'!#REF!,O$5)+SUMIFS('201819 SH LCLR Funding bid'!#REF!,'201819 SH LCLR Funding bid'!$C$12:$C$362,"completed",'201819 SH LCLR Funding bid'!#REF!,$B13,'201819 SH LCLR Funding bid'!#REF!,O$5)),SUMIFS('201819 SH LCLR Funding bid'!#REF!,'201819 SH LCLR Funding bid'!$C$12:$C$362,"completed",'201819 SH LCLR Funding bid'!#REF!,$B13,'201819 SH LCLR Funding bid'!#REF!,O$5))</f>
        <v>#REF!</v>
      </c>
      <c r="P38" s="44" t="e">
        <f>IF($D$4="Agreed",(SUMIFS('201819 SH LCLR Funding bid'!#REF!,'201819 SH LCLR Funding bid'!$C$12:$C$362,"in construction (agreed)",'201819 SH LCLR Funding bid'!#REF!,$B13,'201819 SH LCLR Funding bid'!#REF!,P$5)+SUMIFS('201819 SH LCLR Funding bid'!#REF!,'201819 SH LCLR Funding bid'!$C$12:$C$362,"in planning (agreed)",'201819 SH LCLR Funding bid'!#REF!,$B13,'201819 SH LCLR Funding bid'!#REF!,P$5)+SUMIFS('201819 SH LCLR Funding bid'!#REF!,'201819 SH LCLR Funding bid'!$C$12:$C$362,"agreed with nzta",'201819 SH LCLR Funding bid'!#REF!,$B13,'201819 SH LCLR Funding bid'!#REF!,P$5)+SUMIFS('201819 SH LCLR Funding bid'!#REF!,'201819 SH LCLR Funding bid'!$C$12:$C$362,"completed",'201819 SH LCLR Funding bid'!#REF!,$B13,'201819 SH LCLR Funding bid'!#REF!,P$5)),SUMIFS('201819 SH LCLR Funding bid'!#REF!,'201819 SH LCLR Funding bid'!$C$12:$C$362,"completed",'201819 SH LCLR Funding bid'!#REF!,$B13,'201819 SH LCLR Funding bid'!#REF!,P$5))</f>
        <v>#REF!</v>
      </c>
      <c r="Q38" s="44" t="e">
        <f>IF($D$4="Agreed",(SUMIFS('201819 SH LCLR Funding bid'!#REF!,'201819 SH LCLR Funding bid'!$C$12:$C$362,"in construction (agreed)",'201819 SH LCLR Funding bid'!#REF!,$B13,'201819 SH LCLR Funding bid'!#REF!,Q$5)+SUMIFS('201819 SH LCLR Funding bid'!#REF!,'201819 SH LCLR Funding bid'!$C$12:$C$362,"in planning (agreed)",'201819 SH LCLR Funding bid'!#REF!,$B13,'201819 SH LCLR Funding bid'!#REF!,Q$5)+SUMIFS('201819 SH LCLR Funding bid'!#REF!,'201819 SH LCLR Funding bid'!$C$12:$C$362,"agreed with nzta",'201819 SH LCLR Funding bid'!#REF!,$B13,'201819 SH LCLR Funding bid'!#REF!,Q$5)+SUMIFS('201819 SH LCLR Funding bid'!#REF!,'201819 SH LCLR Funding bid'!$C$12:$C$362,"completed",'201819 SH LCLR Funding bid'!#REF!,$B13,'201819 SH LCLR Funding bid'!#REF!,Q$5)),SUMIFS('201819 SH LCLR Funding bid'!#REF!,'201819 SH LCLR Funding bid'!$C$12:$C$362,"completed",'201819 SH LCLR Funding bid'!#REF!,$B13,'201819 SH LCLR Funding bid'!#REF!,Q$5))</f>
        <v>#REF!</v>
      </c>
      <c r="R38" s="44" t="e">
        <f>IF($D$4="Agreed",(SUMIFS('201819 SH LCLR Funding bid'!#REF!,'201819 SH LCLR Funding bid'!$C$12:$C$362,"in construction (agreed)",'201819 SH LCLR Funding bid'!#REF!,$B13,'201819 SH LCLR Funding bid'!#REF!,R$5)+SUMIFS('201819 SH LCLR Funding bid'!#REF!,'201819 SH LCLR Funding bid'!$C$12:$C$362,"in planning (agreed)",'201819 SH LCLR Funding bid'!#REF!,$B13,'201819 SH LCLR Funding bid'!#REF!,R$5)+SUMIFS('201819 SH LCLR Funding bid'!#REF!,'201819 SH LCLR Funding bid'!$C$12:$C$362,"agreed with nzta",'201819 SH LCLR Funding bid'!#REF!,$B13,'201819 SH LCLR Funding bid'!#REF!,R$5)+SUMIFS('201819 SH LCLR Funding bid'!#REF!,'201819 SH LCLR Funding bid'!$C$12:$C$362,"completed",'201819 SH LCLR Funding bid'!#REF!,$B13,'201819 SH LCLR Funding bid'!#REF!,R$5)),SUMIFS('201819 SH LCLR Funding bid'!#REF!,'201819 SH LCLR Funding bid'!$C$12:$C$362,"completed",'201819 SH LCLR Funding bid'!#REF!,$B13,'201819 SH LCLR Funding bid'!#REF!,R$5))</f>
        <v>#REF!</v>
      </c>
      <c r="S38" s="44" t="e">
        <f>IF($D$4="Agreed",(SUMIFS('201819 SH LCLR Funding bid'!#REF!,'201819 SH LCLR Funding bid'!$C$12:$C$362,"in construction (agreed)",'201819 SH LCLR Funding bid'!#REF!,$B13,'201819 SH LCLR Funding bid'!#REF!,S$5)+SUMIFS('201819 SH LCLR Funding bid'!#REF!,'201819 SH LCLR Funding bid'!$C$12:$C$362,"in planning (agreed)",'201819 SH LCLR Funding bid'!#REF!,$B13,'201819 SH LCLR Funding bid'!#REF!,S$5)+SUMIFS('201819 SH LCLR Funding bid'!#REF!,'201819 SH LCLR Funding bid'!$C$12:$C$362,"agreed with nzta",'201819 SH LCLR Funding bid'!#REF!,$B13,'201819 SH LCLR Funding bid'!#REF!,S$5)+SUMIFS('201819 SH LCLR Funding bid'!#REF!,'201819 SH LCLR Funding bid'!$C$12:$C$362,"completed",'201819 SH LCLR Funding bid'!#REF!,$B13,'201819 SH LCLR Funding bid'!#REF!,S$5)),SUMIFS('201819 SH LCLR Funding bid'!#REF!,'201819 SH LCLR Funding bid'!$C$12:$C$362,"completed",'201819 SH LCLR Funding bid'!#REF!,$B13,'201819 SH LCLR Funding bid'!#REF!,S$5))</f>
        <v>#REF!</v>
      </c>
      <c r="T38" s="44" t="e">
        <f>IF($D$4="Agreed",(SUMIFS('201819 SH LCLR Funding bid'!#REF!,'201819 SH LCLR Funding bid'!$C$12:$C$362,"in construction (agreed)",'201819 SH LCLR Funding bid'!#REF!,$B13,'201819 SH LCLR Funding bid'!#REF!,T$5)+SUMIFS('201819 SH LCLR Funding bid'!#REF!,'201819 SH LCLR Funding bid'!$C$12:$C$362,"in planning (agreed)",'201819 SH LCLR Funding bid'!#REF!,$B13,'201819 SH LCLR Funding bid'!#REF!,T$5)+SUMIFS('201819 SH LCLR Funding bid'!#REF!,'201819 SH LCLR Funding bid'!$C$12:$C$362,"agreed with nzta",'201819 SH LCLR Funding bid'!#REF!,$B13,'201819 SH LCLR Funding bid'!#REF!,T$5)+SUMIFS('201819 SH LCLR Funding bid'!#REF!,'201819 SH LCLR Funding bid'!$C$12:$C$362,"completed",'201819 SH LCLR Funding bid'!#REF!,$B13,'201819 SH LCLR Funding bid'!#REF!,T$5)),SUMIFS('201819 SH LCLR Funding bid'!#REF!,'201819 SH LCLR Funding bid'!$C$12:$C$362,"completed",'201819 SH LCLR Funding bid'!#REF!,$B13,'201819 SH LCLR Funding bid'!#REF!,T$5))</f>
        <v>#REF!</v>
      </c>
      <c r="U38" s="13" t="e">
        <f t="shared" si="4"/>
        <v>#REF!</v>
      </c>
      <c r="V38" s="22"/>
      <c r="W38" s="22"/>
      <c r="X38" s="22"/>
      <c r="Y38" s="22"/>
      <c r="Z38" s="22"/>
      <c r="AA38" s="22"/>
      <c r="AB38" s="22"/>
      <c r="AC38" s="22"/>
      <c r="AD38" s="22"/>
      <c r="AE38" s="22"/>
      <c r="AF38" s="22"/>
    </row>
    <row r="39" spans="1:32" ht="11.25" customHeight="1" x14ac:dyDescent="0.15">
      <c r="A39" s="20"/>
      <c r="B39" s="37" t="str">
        <f t="shared" si="5"/>
        <v>Bus or transit lane / priority improvements</v>
      </c>
      <c r="C39" s="44" t="e">
        <f>IF($D$4="Agreed",(SUMIFS('201819 SH LCLR Funding bid'!#REF!,'201819 SH LCLR Funding bid'!$C$12:$C$362,"in construction (agreed)",'201819 SH LCLR Funding bid'!#REF!,$B14,'201819 SH LCLR Funding bid'!#REF!,C$5)+SUMIFS('201819 SH LCLR Funding bid'!#REF!,'201819 SH LCLR Funding bid'!$C$12:$C$362,"in planning (agreed)",'201819 SH LCLR Funding bid'!#REF!,$B14,'201819 SH LCLR Funding bid'!#REF!,C$5)+SUMIFS('201819 SH LCLR Funding bid'!#REF!,'201819 SH LCLR Funding bid'!$C$12:$C$362,"agreed with nzta",'201819 SH LCLR Funding bid'!#REF!,$B14,'201819 SH LCLR Funding bid'!#REF!,C$5)+SUMIFS('201819 SH LCLR Funding bid'!#REF!,'201819 SH LCLR Funding bid'!$C$12:$C$362,"completed",'201819 SH LCLR Funding bid'!#REF!,$B14,'201819 SH LCLR Funding bid'!#REF!,C$5)),SUMIFS('201819 SH LCLR Funding bid'!#REF!,'201819 SH LCLR Funding bid'!$C$12:$C$362,"completed",'201819 SH LCLR Funding bid'!#REF!,$B14,'201819 SH LCLR Funding bid'!#REF!,C$5))</f>
        <v>#REF!</v>
      </c>
      <c r="D39" s="44" t="e">
        <f>IF($D$4="Agreed",(SUMIFS('201819 SH LCLR Funding bid'!#REF!,'201819 SH LCLR Funding bid'!$C$12:$C$362,"in construction (agreed)",'201819 SH LCLR Funding bid'!#REF!,$B14,'201819 SH LCLR Funding bid'!#REF!,D$5)+SUMIFS('201819 SH LCLR Funding bid'!#REF!,'201819 SH LCLR Funding bid'!$C$12:$C$362,"in planning (agreed)",'201819 SH LCLR Funding bid'!#REF!,$B14,'201819 SH LCLR Funding bid'!#REF!,D$5)+SUMIFS('201819 SH LCLR Funding bid'!#REF!,'201819 SH LCLR Funding bid'!$C$12:$C$362,"agreed with nzta",'201819 SH LCLR Funding bid'!#REF!,$B14,'201819 SH LCLR Funding bid'!#REF!,D$5)+SUMIFS('201819 SH LCLR Funding bid'!#REF!,'201819 SH LCLR Funding bid'!$C$12:$C$362,"completed",'201819 SH LCLR Funding bid'!#REF!,$B14,'201819 SH LCLR Funding bid'!#REF!,D$5)),SUMIFS('201819 SH LCLR Funding bid'!#REF!,'201819 SH LCLR Funding bid'!$C$12:$C$362,"completed",'201819 SH LCLR Funding bid'!#REF!,$B14,'201819 SH LCLR Funding bid'!#REF!,D$5))</f>
        <v>#REF!</v>
      </c>
      <c r="E39" s="44" t="e">
        <f>IF($D$4="Agreed",(SUMIFS('201819 SH LCLR Funding bid'!#REF!,'201819 SH LCLR Funding bid'!$C$12:$C$362,"in construction (agreed)",'201819 SH LCLR Funding bid'!#REF!,$B14,'201819 SH LCLR Funding bid'!#REF!,E$5)+SUMIFS('201819 SH LCLR Funding bid'!#REF!,'201819 SH LCLR Funding bid'!$C$12:$C$362,"in planning (agreed)",'201819 SH LCLR Funding bid'!#REF!,$B14,'201819 SH LCLR Funding bid'!#REF!,E$5)+SUMIFS('201819 SH LCLR Funding bid'!#REF!,'201819 SH LCLR Funding bid'!$C$12:$C$362,"agreed with nzta",'201819 SH LCLR Funding bid'!#REF!,$B14,'201819 SH LCLR Funding bid'!#REF!,E$5)+SUMIFS('201819 SH LCLR Funding bid'!#REF!,'201819 SH LCLR Funding bid'!$C$12:$C$362,"completed",'201819 SH LCLR Funding bid'!#REF!,$B14,'201819 SH LCLR Funding bid'!#REF!,E$5)),SUMIFS('201819 SH LCLR Funding bid'!#REF!,'201819 SH LCLR Funding bid'!$C$12:$C$362,"completed",'201819 SH LCLR Funding bid'!#REF!,$B14,'201819 SH LCLR Funding bid'!#REF!,E$5))</f>
        <v>#REF!</v>
      </c>
      <c r="F39" s="44" t="e">
        <f>IF($D$4="Agreed",(SUMIFS('201819 SH LCLR Funding bid'!#REF!,'201819 SH LCLR Funding bid'!$C$12:$C$362,"in construction (agreed)",'201819 SH LCLR Funding bid'!#REF!,$B14,'201819 SH LCLR Funding bid'!#REF!,F$5)+SUMIFS('201819 SH LCLR Funding bid'!#REF!,'201819 SH LCLR Funding bid'!$C$12:$C$362,"in planning (agreed)",'201819 SH LCLR Funding bid'!#REF!,$B14,'201819 SH LCLR Funding bid'!#REF!,F$5)+SUMIFS('201819 SH LCLR Funding bid'!#REF!,'201819 SH LCLR Funding bid'!$C$12:$C$362,"agreed with nzta",'201819 SH LCLR Funding bid'!#REF!,$B14,'201819 SH LCLR Funding bid'!#REF!,F$5)+SUMIFS('201819 SH LCLR Funding bid'!#REF!,'201819 SH LCLR Funding bid'!$C$12:$C$362,"completed",'201819 SH LCLR Funding bid'!#REF!,$B14,'201819 SH LCLR Funding bid'!#REF!,F$5)),SUMIFS('201819 SH LCLR Funding bid'!#REF!,'201819 SH LCLR Funding bid'!$C$12:$C$362,"completed",'201819 SH LCLR Funding bid'!#REF!,$B14,'201819 SH LCLR Funding bid'!#REF!,F$5))</f>
        <v>#REF!</v>
      </c>
      <c r="G39" s="44" t="e">
        <f>IF($D$4="Agreed",(SUMIFS('201819 SH LCLR Funding bid'!#REF!,'201819 SH LCLR Funding bid'!$C$12:$C$362,"in construction (agreed)",'201819 SH LCLR Funding bid'!#REF!,$B14,'201819 SH LCLR Funding bid'!#REF!,G$5)+SUMIFS('201819 SH LCLR Funding bid'!#REF!,'201819 SH LCLR Funding bid'!$C$12:$C$362,"in planning (agreed)",'201819 SH LCLR Funding bid'!#REF!,$B14,'201819 SH LCLR Funding bid'!#REF!,G$5)+SUMIFS('201819 SH LCLR Funding bid'!#REF!,'201819 SH LCLR Funding bid'!$C$12:$C$362,"agreed with nzta",'201819 SH LCLR Funding bid'!#REF!,$B14,'201819 SH LCLR Funding bid'!#REF!,G$5)+SUMIFS('201819 SH LCLR Funding bid'!#REF!,'201819 SH LCLR Funding bid'!$C$12:$C$362,"completed",'201819 SH LCLR Funding bid'!#REF!,$B14,'201819 SH LCLR Funding bid'!#REF!,G$5)),SUMIFS('201819 SH LCLR Funding bid'!#REF!,'201819 SH LCLR Funding bid'!$C$12:$C$362,"completed",'201819 SH LCLR Funding bid'!#REF!,$B14,'201819 SH LCLR Funding bid'!#REF!,G$5))</f>
        <v>#REF!</v>
      </c>
      <c r="H39" s="44" t="e">
        <f>IF($D$4="Agreed",(SUMIFS('201819 SH LCLR Funding bid'!#REF!,'201819 SH LCLR Funding bid'!$C$12:$C$362,"in construction (agreed)",'201819 SH LCLR Funding bid'!#REF!,$B14,'201819 SH LCLR Funding bid'!#REF!,H$5)+SUMIFS('201819 SH LCLR Funding bid'!#REF!,'201819 SH LCLR Funding bid'!$C$12:$C$362,"in planning (agreed)",'201819 SH LCLR Funding bid'!#REF!,$B14,'201819 SH LCLR Funding bid'!#REF!,H$5)+SUMIFS('201819 SH LCLR Funding bid'!#REF!,'201819 SH LCLR Funding bid'!$C$12:$C$362,"agreed with nzta",'201819 SH LCLR Funding bid'!#REF!,$B14,'201819 SH LCLR Funding bid'!#REF!,H$5)+SUMIFS('201819 SH LCLR Funding bid'!#REF!,'201819 SH LCLR Funding bid'!$C$12:$C$362,"completed",'201819 SH LCLR Funding bid'!#REF!,$B14,'201819 SH LCLR Funding bid'!#REF!,H$5)),SUMIFS('201819 SH LCLR Funding bid'!#REF!,'201819 SH LCLR Funding bid'!$C$12:$C$362,"completed",'201819 SH LCLR Funding bid'!#REF!,$B14,'201819 SH LCLR Funding bid'!#REF!,H$5))</f>
        <v>#REF!</v>
      </c>
      <c r="I39" s="44" t="e">
        <f>IF($D$4="Agreed",(SUMIFS('201819 SH LCLR Funding bid'!#REF!,'201819 SH LCLR Funding bid'!$C$12:$C$362,"in construction (agreed)",'201819 SH LCLR Funding bid'!#REF!,$B14,'201819 SH LCLR Funding bid'!#REF!,I$5)+SUMIFS('201819 SH LCLR Funding bid'!#REF!,'201819 SH LCLR Funding bid'!$C$12:$C$362,"in planning (agreed)",'201819 SH LCLR Funding bid'!#REF!,$B14,'201819 SH LCLR Funding bid'!#REF!,I$5)+SUMIFS('201819 SH LCLR Funding bid'!#REF!,'201819 SH LCLR Funding bid'!$C$12:$C$362,"agreed with nzta",'201819 SH LCLR Funding bid'!#REF!,$B14,'201819 SH LCLR Funding bid'!#REF!,I$5)+SUMIFS('201819 SH LCLR Funding bid'!#REF!,'201819 SH LCLR Funding bid'!$C$12:$C$362,"completed",'201819 SH LCLR Funding bid'!#REF!,$B14,'201819 SH LCLR Funding bid'!#REF!,I$5)),SUMIFS('201819 SH LCLR Funding bid'!#REF!,'201819 SH LCLR Funding bid'!$C$12:$C$362,"completed",'201819 SH LCLR Funding bid'!#REF!,$B14,'201819 SH LCLR Funding bid'!#REF!,I$5))</f>
        <v>#REF!</v>
      </c>
      <c r="J39" s="44" t="e">
        <f>IF($D$4="Agreed",(SUMIFS('201819 SH LCLR Funding bid'!#REF!,'201819 SH LCLR Funding bid'!$C$12:$C$362,"in construction (agreed)",'201819 SH LCLR Funding bid'!#REF!,$B14,'201819 SH LCLR Funding bid'!#REF!,J$5)+SUMIFS('201819 SH LCLR Funding bid'!#REF!,'201819 SH LCLR Funding bid'!$C$12:$C$362,"in planning (agreed)",'201819 SH LCLR Funding bid'!#REF!,$B14,'201819 SH LCLR Funding bid'!#REF!,J$5)+SUMIFS('201819 SH LCLR Funding bid'!#REF!,'201819 SH LCLR Funding bid'!$C$12:$C$362,"agreed with nzta",'201819 SH LCLR Funding bid'!#REF!,$B14,'201819 SH LCLR Funding bid'!#REF!,J$5)+SUMIFS('201819 SH LCLR Funding bid'!#REF!,'201819 SH LCLR Funding bid'!$C$12:$C$362,"completed",'201819 SH LCLR Funding bid'!#REF!,$B14,'201819 SH LCLR Funding bid'!#REF!,J$5)),SUMIFS('201819 SH LCLR Funding bid'!#REF!,'201819 SH LCLR Funding bid'!$C$12:$C$362,"completed",'201819 SH LCLR Funding bid'!#REF!,$B14,'201819 SH LCLR Funding bid'!#REF!,J$5))</f>
        <v>#REF!</v>
      </c>
      <c r="K39" s="44" t="e">
        <f>IF($D$4="Agreed",(SUMIFS('201819 SH LCLR Funding bid'!#REF!,'201819 SH LCLR Funding bid'!$C$12:$C$362,"in construction (agreed)",'201819 SH LCLR Funding bid'!#REF!,$B14,'201819 SH LCLR Funding bid'!#REF!,K$5)+SUMIFS('201819 SH LCLR Funding bid'!#REF!,'201819 SH LCLR Funding bid'!$C$12:$C$362,"in planning (agreed)",'201819 SH LCLR Funding bid'!#REF!,$B14,'201819 SH LCLR Funding bid'!#REF!,K$5)+SUMIFS('201819 SH LCLR Funding bid'!#REF!,'201819 SH LCLR Funding bid'!$C$12:$C$362,"agreed with nzta",'201819 SH LCLR Funding bid'!#REF!,$B14,'201819 SH LCLR Funding bid'!#REF!,K$5)+SUMIFS('201819 SH LCLR Funding bid'!#REF!,'201819 SH LCLR Funding bid'!$C$12:$C$362,"completed",'201819 SH LCLR Funding bid'!#REF!,$B14,'201819 SH LCLR Funding bid'!#REF!,K$5)),SUMIFS('201819 SH LCLR Funding bid'!#REF!,'201819 SH LCLR Funding bid'!$C$12:$C$362,"completed",'201819 SH LCLR Funding bid'!#REF!,$B14,'201819 SH LCLR Funding bid'!#REF!,K$5))</f>
        <v>#REF!</v>
      </c>
      <c r="L39" s="44" t="e">
        <f>IF($D$4="Agreed",(SUMIFS('201819 SH LCLR Funding bid'!#REF!,'201819 SH LCLR Funding bid'!$C$12:$C$362,"in construction (agreed)",'201819 SH LCLR Funding bid'!#REF!,$B14,'201819 SH LCLR Funding bid'!#REF!,L$5)+SUMIFS('201819 SH LCLR Funding bid'!#REF!,'201819 SH LCLR Funding bid'!$C$12:$C$362,"in planning (agreed)",'201819 SH LCLR Funding bid'!#REF!,$B14,'201819 SH LCLR Funding bid'!#REF!,L$5)+SUMIFS('201819 SH LCLR Funding bid'!#REF!,'201819 SH LCLR Funding bid'!$C$12:$C$362,"agreed with nzta",'201819 SH LCLR Funding bid'!#REF!,$B14,'201819 SH LCLR Funding bid'!#REF!,L$5)+SUMIFS('201819 SH LCLR Funding bid'!#REF!,'201819 SH LCLR Funding bid'!$C$12:$C$362,"completed",'201819 SH LCLR Funding bid'!#REF!,$B14,'201819 SH LCLR Funding bid'!#REF!,L$5)),SUMIFS('201819 SH LCLR Funding bid'!#REF!,'201819 SH LCLR Funding bid'!$C$12:$C$362,"completed",'201819 SH LCLR Funding bid'!#REF!,$B14,'201819 SH LCLR Funding bid'!#REF!,L$5))</f>
        <v>#REF!</v>
      </c>
      <c r="M39" s="44" t="e">
        <f>IF($D$4="Agreed",(SUMIFS('201819 SH LCLR Funding bid'!#REF!,'201819 SH LCLR Funding bid'!$C$12:$C$362,"in construction (agreed)",'201819 SH LCLR Funding bid'!#REF!,$B14,'201819 SH LCLR Funding bid'!#REF!,M$5)+SUMIFS('201819 SH LCLR Funding bid'!#REF!,'201819 SH LCLR Funding bid'!$C$12:$C$362,"in planning (agreed)",'201819 SH LCLR Funding bid'!#REF!,$B14,'201819 SH LCLR Funding bid'!#REF!,M$5)+SUMIFS('201819 SH LCLR Funding bid'!#REF!,'201819 SH LCLR Funding bid'!$C$12:$C$362,"agreed with nzta",'201819 SH LCLR Funding bid'!#REF!,$B14,'201819 SH LCLR Funding bid'!#REF!,M$5)+SUMIFS('201819 SH LCLR Funding bid'!#REF!,'201819 SH LCLR Funding bid'!$C$12:$C$362,"completed",'201819 SH LCLR Funding bid'!#REF!,$B14,'201819 SH LCLR Funding bid'!#REF!,M$5)),SUMIFS('201819 SH LCLR Funding bid'!#REF!,'201819 SH LCLR Funding bid'!$C$12:$C$362,"completed",'201819 SH LCLR Funding bid'!#REF!,$B14,'201819 SH LCLR Funding bid'!#REF!,M$5))</f>
        <v>#REF!</v>
      </c>
      <c r="N39" s="44" t="e">
        <f>IF($D$4="Agreed",(SUMIFS('201819 SH LCLR Funding bid'!#REF!,'201819 SH LCLR Funding bid'!$C$12:$C$362,"in construction (agreed)",'201819 SH LCLR Funding bid'!#REF!,$B14,'201819 SH LCLR Funding bid'!#REF!,N$5)+SUMIFS('201819 SH LCLR Funding bid'!#REF!,'201819 SH LCLR Funding bid'!$C$12:$C$362,"in planning (agreed)",'201819 SH LCLR Funding bid'!#REF!,$B14,'201819 SH LCLR Funding bid'!#REF!,N$5)+SUMIFS('201819 SH LCLR Funding bid'!#REF!,'201819 SH LCLR Funding bid'!$C$12:$C$362,"agreed with nzta",'201819 SH LCLR Funding bid'!#REF!,$B14,'201819 SH LCLR Funding bid'!#REF!,N$5)+SUMIFS('201819 SH LCLR Funding bid'!#REF!,'201819 SH LCLR Funding bid'!$C$12:$C$362,"completed",'201819 SH LCLR Funding bid'!#REF!,$B14,'201819 SH LCLR Funding bid'!#REF!,N$5)),SUMIFS('201819 SH LCLR Funding bid'!#REF!,'201819 SH LCLR Funding bid'!$C$12:$C$362,"completed",'201819 SH LCLR Funding bid'!#REF!,$B14,'201819 SH LCLR Funding bid'!#REF!,N$5))</f>
        <v>#REF!</v>
      </c>
      <c r="O39" s="44" t="e">
        <f>IF($D$4="Agreed",(SUMIFS('201819 SH LCLR Funding bid'!#REF!,'201819 SH LCLR Funding bid'!$C$12:$C$362,"in construction (agreed)",'201819 SH LCLR Funding bid'!#REF!,$B14,'201819 SH LCLR Funding bid'!#REF!,O$5)+SUMIFS('201819 SH LCLR Funding bid'!#REF!,'201819 SH LCLR Funding bid'!$C$12:$C$362,"in planning (agreed)",'201819 SH LCLR Funding bid'!#REF!,$B14,'201819 SH LCLR Funding bid'!#REF!,O$5)+SUMIFS('201819 SH LCLR Funding bid'!#REF!,'201819 SH LCLR Funding bid'!$C$12:$C$362,"agreed with nzta",'201819 SH LCLR Funding bid'!#REF!,$B14,'201819 SH LCLR Funding bid'!#REF!,O$5)+SUMIFS('201819 SH LCLR Funding bid'!#REF!,'201819 SH LCLR Funding bid'!$C$12:$C$362,"completed",'201819 SH LCLR Funding bid'!#REF!,$B14,'201819 SH LCLR Funding bid'!#REF!,O$5)),SUMIFS('201819 SH LCLR Funding bid'!#REF!,'201819 SH LCLR Funding bid'!$C$12:$C$362,"completed",'201819 SH LCLR Funding bid'!#REF!,$B14,'201819 SH LCLR Funding bid'!#REF!,O$5))</f>
        <v>#REF!</v>
      </c>
      <c r="P39" s="44" t="e">
        <f>IF($D$4="Agreed",(SUMIFS('201819 SH LCLR Funding bid'!#REF!,'201819 SH LCLR Funding bid'!$C$12:$C$362,"in construction (agreed)",'201819 SH LCLR Funding bid'!#REF!,$B14,'201819 SH LCLR Funding bid'!#REF!,P$5)+SUMIFS('201819 SH LCLR Funding bid'!#REF!,'201819 SH LCLR Funding bid'!$C$12:$C$362,"in planning (agreed)",'201819 SH LCLR Funding bid'!#REF!,$B14,'201819 SH LCLR Funding bid'!#REF!,P$5)+SUMIFS('201819 SH LCLR Funding bid'!#REF!,'201819 SH LCLR Funding bid'!$C$12:$C$362,"agreed with nzta",'201819 SH LCLR Funding bid'!#REF!,$B14,'201819 SH LCLR Funding bid'!#REF!,P$5)+SUMIFS('201819 SH LCLR Funding bid'!#REF!,'201819 SH LCLR Funding bid'!$C$12:$C$362,"completed",'201819 SH LCLR Funding bid'!#REF!,$B14,'201819 SH LCLR Funding bid'!#REF!,P$5)),SUMIFS('201819 SH LCLR Funding bid'!#REF!,'201819 SH LCLR Funding bid'!$C$12:$C$362,"completed",'201819 SH LCLR Funding bid'!#REF!,$B14,'201819 SH LCLR Funding bid'!#REF!,P$5))</f>
        <v>#REF!</v>
      </c>
      <c r="Q39" s="44" t="e">
        <f>IF($D$4="Agreed",(SUMIFS('201819 SH LCLR Funding bid'!#REF!,'201819 SH LCLR Funding bid'!$C$12:$C$362,"in construction (agreed)",'201819 SH LCLR Funding bid'!#REF!,$B14,'201819 SH LCLR Funding bid'!#REF!,Q$5)+SUMIFS('201819 SH LCLR Funding bid'!#REF!,'201819 SH LCLR Funding bid'!$C$12:$C$362,"in planning (agreed)",'201819 SH LCLR Funding bid'!#REF!,$B14,'201819 SH LCLR Funding bid'!#REF!,Q$5)+SUMIFS('201819 SH LCLR Funding bid'!#REF!,'201819 SH LCLR Funding bid'!$C$12:$C$362,"agreed with nzta",'201819 SH LCLR Funding bid'!#REF!,$B14,'201819 SH LCLR Funding bid'!#REF!,Q$5)+SUMIFS('201819 SH LCLR Funding bid'!#REF!,'201819 SH LCLR Funding bid'!$C$12:$C$362,"completed",'201819 SH LCLR Funding bid'!#REF!,$B14,'201819 SH LCLR Funding bid'!#REF!,Q$5)),SUMIFS('201819 SH LCLR Funding bid'!#REF!,'201819 SH LCLR Funding bid'!$C$12:$C$362,"completed",'201819 SH LCLR Funding bid'!#REF!,$B14,'201819 SH LCLR Funding bid'!#REF!,Q$5))</f>
        <v>#REF!</v>
      </c>
      <c r="R39" s="44" t="e">
        <f>IF($D$4="Agreed",(SUMIFS('201819 SH LCLR Funding bid'!#REF!,'201819 SH LCLR Funding bid'!$C$12:$C$362,"in construction (agreed)",'201819 SH LCLR Funding bid'!#REF!,$B14,'201819 SH LCLR Funding bid'!#REF!,R$5)+SUMIFS('201819 SH LCLR Funding bid'!#REF!,'201819 SH LCLR Funding bid'!$C$12:$C$362,"in planning (agreed)",'201819 SH LCLR Funding bid'!#REF!,$B14,'201819 SH LCLR Funding bid'!#REF!,R$5)+SUMIFS('201819 SH LCLR Funding bid'!#REF!,'201819 SH LCLR Funding bid'!$C$12:$C$362,"agreed with nzta",'201819 SH LCLR Funding bid'!#REF!,$B14,'201819 SH LCLR Funding bid'!#REF!,R$5)+SUMIFS('201819 SH LCLR Funding bid'!#REF!,'201819 SH LCLR Funding bid'!$C$12:$C$362,"completed",'201819 SH LCLR Funding bid'!#REF!,$B14,'201819 SH LCLR Funding bid'!#REF!,R$5)),SUMIFS('201819 SH LCLR Funding bid'!#REF!,'201819 SH LCLR Funding bid'!$C$12:$C$362,"completed",'201819 SH LCLR Funding bid'!#REF!,$B14,'201819 SH LCLR Funding bid'!#REF!,R$5))</f>
        <v>#REF!</v>
      </c>
      <c r="S39" s="44" t="e">
        <f>IF($D$4="Agreed",(SUMIFS('201819 SH LCLR Funding bid'!#REF!,'201819 SH LCLR Funding bid'!$C$12:$C$362,"in construction (agreed)",'201819 SH LCLR Funding bid'!#REF!,$B14,'201819 SH LCLR Funding bid'!#REF!,S$5)+SUMIFS('201819 SH LCLR Funding bid'!#REF!,'201819 SH LCLR Funding bid'!$C$12:$C$362,"in planning (agreed)",'201819 SH LCLR Funding bid'!#REF!,$B14,'201819 SH LCLR Funding bid'!#REF!,S$5)+SUMIFS('201819 SH LCLR Funding bid'!#REF!,'201819 SH LCLR Funding bid'!$C$12:$C$362,"agreed with nzta",'201819 SH LCLR Funding bid'!#REF!,$B14,'201819 SH LCLR Funding bid'!#REF!,S$5)+SUMIFS('201819 SH LCLR Funding bid'!#REF!,'201819 SH LCLR Funding bid'!$C$12:$C$362,"completed",'201819 SH LCLR Funding bid'!#REF!,$B14,'201819 SH LCLR Funding bid'!#REF!,S$5)),SUMIFS('201819 SH LCLR Funding bid'!#REF!,'201819 SH LCLR Funding bid'!$C$12:$C$362,"completed",'201819 SH LCLR Funding bid'!#REF!,$B14,'201819 SH LCLR Funding bid'!#REF!,S$5))</f>
        <v>#REF!</v>
      </c>
      <c r="T39" s="44" t="e">
        <f>IF($D$4="Agreed",(SUMIFS('201819 SH LCLR Funding bid'!#REF!,'201819 SH LCLR Funding bid'!$C$12:$C$362,"in construction (agreed)",'201819 SH LCLR Funding bid'!#REF!,$B14,'201819 SH LCLR Funding bid'!#REF!,T$5)+SUMIFS('201819 SH LCLR Funding bid'!#REF!,'201819 SH LCLR Funding bid'!$C$12:$C$362,"in planning (agreed)",'201819 SH LCLR Funding bid'!#REF!,$B14,'201819 SH LCLR Funding bid'!#REF!,T$5)+SUMIFS('201819 SH LCLR Funding bid'!#REF!,'201819 SH LCLR Funding bid'!$C$12:$C$362,"agreed with nzta",'201819 SH LCLR Funding bid'!#REF!,$B14,'201819 SH LCLR Funding bid'!#REF!,T$5)+SUMIFS('201819 SH LCLR Funding bid'!#REF!,'201819 SH LCLR Funding bid'!$C$12:$C$362,"completed",'201819 SH LCLR Funding bid'!#REF!,$B14,'201819 SH LCLR Funding bid'!#REF!,T$5)),SUMIFS('201819 SH LCLR Funding bid'!#REF!,'201819 SH LCLR Funding bid'!$C$12:$C$362,"completed",'201819 SH LCLR Funding bid'!#REF!,$B14,'201819 SH LCLR Funding bid'!#REF!,T$5))</f>
        <v>#REF!</v>
      </c>
      <c r="U39" s="13" t="e">
        <f t="shared" si="4"/>
        <v>#REF!</v>
      </c>
      <c r="V39" s="22"/>
      <c r="W39" s="22"/>
      <c r="X39" s="22"/>
      <c r="Y39" s="22"/>
      <c r="Z39" s="22"/>
      <c r="AA39" s="22"/>
      <c r="AB39" s="22"/>
      <c r="AC39" s="22"/>
      <c r="AD39" s="22"/>
      <c r="AE39" s="22"/>
      <c r="AF39" s="22"/>
    </row>
    <row r="40" spans="1:32" ht="11.25" customHeight="1" x14ac:dyDescent="0.15">
      <c r="A40" s="20"/>
      <c r="B40" s="37" t="str">
        <f t="shared" si="5"/>
        <v>Replacement bridges and structures</v>
      </c>
      <c r="C40" s="44" t="e">
        <f>IF($D$4="Agreed",(SUMIFS('201819 SH LCLR Funding bid'!#REF!,'201819 SH LCLR Funding bid'!$C$12:$C$362,"in construction (agreed)",'201819 SH LCLR Funding bid'!#REF!,$B15,'201819 SH LCLR Funding bid'!#REF!,C$5)+SUMIFS('201819 SH LCLR Funding bid'!#REF!,'201819 SH LCLR Funding bid'!$C$12:$C$362,"in planning (agreed)",'201819 SH LCLR Funding bid'!#REF!,$B15,'201819 SH LCLR Funding bid'!#REF!,C$5)+SUMIFS('201819 SH LCLR Funding bid'!#REF!,'201819 SH LCLR Funding bid'!$C$12:$C$362,"agreed with nzta",'201819 SH LCLR Funding bid'!#REF!,$B15,'201819 SH LCLR Funding bid'!#REF!,C$5)+SUMIFS('201819 SH LCLR Funding bid'!#REF!,'201819 SH LCLR Funding bid'!$C$12:$C$362,"completed",'201819 SH LCLR Funding bid'!#REF!,$B15,'201819 SH LCLR Funding bid'!#REF!,C$5)),SUMIFS('201819 SH LCLR Funding bid'!#REF!,'201819 SH LCLR Funding bid'!$C$12:$C$362,"completed",'201819 SH LCLR Funding bid'!#REF!,$B15,'201819 SH LCLR Funding bid'!#REF!,C$5))</f>
        <v>#REF!</v>
      </c>
      <c r="D40" s="44" t="e">
        <f>IF($D$4="Agreed",(SUMIFS('201819 SH LCLR Funding bid'!#REF!,'201819 SH LCLR Funding bid'!$C$12:$C$362,"in construction (agreed)",'201819 SH LCLR Funding bid'!#REF!,$B15,'201819 SH LCLR Funding bid'!#REF!,D$5)+SUMIFS('201819 SH LCLR Funding bid'!#REF!,'201819 SH LCLR Funding bid'!$C$12:$C$362,"in planning (agreed)",'201819 SH LCLR Funding bid'!#REF!,$B15,'201819 SH LCLR Funding bid'!#REF!,D$5)+SUMIFS('201819 SH LCLR Funding bid'!#REF!,'201819 SH LCLR Funding bid'!$C$12:$C$362,"agreed with nzta",'201819 SH LCLR Funding bid'!#REF!,$B15,'201819 SH LCLR Funding bid'!#REF!,D$5)+SUMIFS('201819 SH LCLR Funding bid'!#REF!,'201819 SH LCLR Funding bid'!$C$12:$C$362,"completed",'201819 SH LCLR Funding bid'!#REF!,$B15,'201819 SH LCLR Funding bid'!#REF!,D$5)),SUMIFS('201819 SH LCLR Funding bid'!#REF!,'201819 SH LCLR Funding bid'!$C$12:$C$362,"completed",'201819 SH LCLR Funding bid'!#REF!,$B15,'201819 SH LCLR Funding bid'!#REF!,D$5))</f>
        <v>#REF!</v>
      </c>
      <c r="E40" s="44" t="e">
        <f>IF($D$4="Agreed",(SUMIFS('201819 SH LCLR Funding bid'!#REF!,'201819 SH LCLR Funding bid'!$C$12:$C$362,"in construction (agreed)",'201819 SH LCLR Funding bid'!#REF!,$B15,'201819 SH LCLR Funding bid'!#REF!,E$5)+SUMIFS('201819 SH LCLR Funding bid'!#REF!,'201819 SH LCLR Funding bid'!$C$12:$C$362,"in planning (agreed)",'201819 SH LCLR Funding bid'!#REF!,$B15,'201819 SH LCLR Funding bid'!#REF!,E$5)+SUMIFS('201819 SH LCLR Funding bid'!#REF!,'201819 SH LCLR Funding bid'!$C$12:$C$362,"agreed with nzta",'201819 SH LCLR Funding bid'!#REF!,$B15,'201819 SH LCLR Funding bid'!#REF!,E$5)+SUMIFS('201819 SH LCLR Funding bid'!#REF!,'201819 SH LCLR Funding bid'!$C$12:$C$362,"completed",'201819 SH LCLR Funding bid'!#REF!,$B15,'201819 SH LCLR Funding bid'!#REF!,E$5)),SUMIFS('201819 SH LCLR Funding bid'!#REF!,'201819 SH LCLR Funding bid'!$C$12:$C$362,"completed",'201819 SH LCLR Funding bid'!#REF!,$B15,'201819 SH LCLR Funding bid'!#REF!,E$5))</f>
        <v>#REF!</v>
      </c>
      <c r="F40" s="44" t="e">
        <f>IF($D$4="Agreed",(SUMIFS('201819 SH LCLR Funding bid'!#REF!,'201819 SH LCLR Funding bid'!$C$12:$C$362,"in construction (agreed)",'201819 SH LCLR Funding bid'!#REF!,$B15,'201819 SH LCLR Funding bid'!#REF!,F$5)+SUMIFS('201819 SH LCLR Funding bid'!#REF!,'201819 SH LCLR Funding bid'!$C$12:$C$362,"in planning (agreed)",'201819 SH LCLR Funding bid'!#REF!,$B15,'201819 SH LCLR Funding bid'!#REF!,F$5)+SUMIFS('201819 SH LCLR Funding bid'!#REF!,'201819 SH LCLR Funding bid'!$C$12:$C$362,"agreed with nzta",'201819 SH LCLR Funding bid'!#REF!,$B15,'201819 SH LCLR Funding bid'!#REF!,F$5)+SUMIFS('201819 SH LCLR Funding bid'!#REF!,'201819 SH LCLR Funding bid'!$C$12:$C$362,"completed",'201819 SH LCLR Funding bid'!#REF!,$B15,'201819 SH LCLR Funding bid'!#REF!,F$5)),SUMIFS('201819 SH LCLR Funding bid'!#REF!,'201819 SH LCLR Funding bid'!$C$12:$C$362,"completed",'201819 SH LCLR Funding bid'!#REF!,$B15,'201819 SH LCLR Funding bid'!#REF!,F$5))</f>
        <v>#REF!</v>
      </c>
      <c r="G40" s="44" t="e">
        <f>IF($D$4="Agreed",(SUMIFS('201819 SH LCLR Funding bid'!#REF!,'201819 SH LCLR Funding bid'!$C$12:$C$362,"in construction (agreed)",'201819 SH LCLR Funding bid'!#REF!,$B15,'201819 SH LCLR Funding bid'!#REF!,G$5)+SUMIFS('201819 SH LCLR Funding bid'!#REF!,'201819 SH LCLR Funding bid'!$C$12:$C$362,"in planning (agreed)",'201819 SH LCLR Funding bid'!#REF!,$B15,'201819 SH LCLR Funding bid'!#REF!,G$5)+SUMIFS('201819 SH LCLR Funding bid'!#REF!,'201819 SH LCLR Funding bid'!$C$12:$C$362,"agreed with nzta",'201819 SH LCLR Funding bid'!#REF!,$B15,'201819 SH LCLR Funding bid'!#REF!,G$5)+SUMIFS('201819 SH LCLR Funding bid'!#REF!,'201819 SH LCLR Funding bid'!$C$12:$C$362,"completed",'201819 SH LCLR Funding bid'!#REF!,$B15,'201819 SH LCLR Funding bid'!#REF!,G$5)),SUMIFS('201819 SH LCLR Funding bid'!#REF!,'201819 SH LCLR Funding bid'!$C$12:$C$362,"completed",'201819 SH LCLR Funding bid'!#REF!,$B15,'201819 SH LCLR Funding bid'!#REF!,G$5))</f>
        <v>#REF!</v>
      </c>
      <c r="H40" s="44" t="e">
        <f>IF($D$4="Agreed",(SUMIFS('201819 SH LCLR Funding bid'!#REF!,'201819 SH LCLR Funding bid'!$C$12:$C$362,"in construction (agreed)",'201819 SH LCLR Funding bid'!#REF!,$B15,'201819 SH LCLR Funding bid'!#REF!,H$5)+SUMIFS('201819 SH LCLR Funding bid'!#REF!,'201819 SH LCLR Funding bid'!$C$12:$C$362,"in planning (agreed)",'201819 SH LCLR Funding bid'!#REF!,$B15,'201819 SH LCLR Funding bid'!#REF!,H$5)+SUMIFS('201819 SH LCLR Funding bid'!#REF!,'201819 SH LCLR Funding bid'!$C$12:$C$362,"agreed with nzta",'201819 SH LCLR Funding bid'!#REF!,$B15,'201819 SH LCLR Funding bid'!#REF!,H$5)+SUMIFS('201819 SH LCLR Funding bid'!#REF!,'201819 SH LCLR Funding bid'!$C$12:$C$362,"completed",'201819 SH LCLR Funding bid'!#REF!,$B15,'201819 SH LCLR Funding bid'!#REF!,H$5)),SUMIFS('201819 SH LCLR Funding bid'!#REF!,'201819 SH LCLR Funding bid'!$C$12:$C$362,"completed",'201819 SH LCLR Funding bid'!#REF!,$B15,'201819 SH LCLR Funding bid'!#REF!,H$5))</f>
        <v>#REF!</v>
      </c>
      <c r="I40" s="44" t="e">
        <f>IF($D$4="Agreed",(SUMIFS('201819 SH LCLR Funding bid'!#REF!,'201819 SH LCLR Funding bid'!$C$12:$C$362,"in construction (agreed)",'201819 SH LCLR Funding bid'!#REF!,$B15,'201819 SH LCLR Funding bid'!#REF!,I$5)+SUMIFS('201819 SH LCLR Funding bid'!#REF!,'201819 SH LCLR Funding bid'!$C$12:$C$362,"in planning (agreed)",'201819 SH LCLR Funding bid'!#REF!,$B15,'201819 SH LCLR Funding bid'!#REF!,I$5)+SUMIFS('201819 SH LCLR Funding bid'!#REF!,'201819 SH LCLR Funding bid'!$C$12:$C$362,"agreed with nzta",'201819 SH LCLR Funding bid'!#REF!,$B15,'201819 SH LCLR Funding bid'!#REF!,I$5)+SUMIFS('201819 SH LCLR Funding bid'!#REF!,'201819 SH LCLR Funding bid'!$C$12:$C$362,"completed",'201819 SH LCLR Funding bid'!#REF!,$B15,'201819 SH LCLR Funding bid'!#REF!,I$5)),SUMIFS('201819 SH LCLR Funding bid'!#REF!,'201819 SH LCLR Funding bid'!$C$12:$C$362,"completed",'201819 SH LCLR Funding bid'!#REF!,$B15,'201819 SH LCLR Funding bid'!#REF!,I$5))</f>
        <v>#REF!</v>
      </c>
      <c r="J40" s="44" t="e">
        <f>IF($D$4="Agreed",(SUMIFS('201819 SH LCLR Funding bid'!#REF!,'201819 SH LCLR Funding bid'!$C$12:$C$362,"in construction (agreed)",'201819 SH LCLR Funding bid'!#REF!,$B15,'201819 SH LCLR Funding bid'!#REF!,J$5)+SUMIFS('201819 SH LCLR Funding bid'!#REF!,'201819 SH LCLR Funding bid'!$C$12:$C$362,"in planning (agreed)",'201819 SH LCLR Funding bid'!#REF!,$B15,'201819 SH LCLR Funding bid'!#REF!,J$5)+SUMIFS('201819 SH LCLR Funding bid'!#REF!,'201819 SH LCLR Funding bid'!$C$12:$C$362,"agreed with nzta",'201819 SH LCLR Funding bid'!#REF!,$B15,'201819 SH LCLR Funding bid'!#REF!,J$5)+SUMIFS('201819 SH LCLR Funding bid'!#REF!,'201819 SH LCLR Funding bid'!$C$12:$C$362,"completed",'201819 SH LCLR Funding bid'!#REF!,$B15,'201819 SH LCLR Funding bid'!#REF!,J$5)),SUMIFS('201819 SH LCLR Funding bid'!#REF!,'201819 SH LCLR Funding bid'!$C$12:$C$362,"completed",'201819 SH LCLR Funding bid'!#REF!,$B15,'201819 SH LCLR Funding bid'!#REF!,J$5))</f>
        <v>#REF!</v>
      </c>
      <c r="K40" s="44" t="e">
        <f>IF($D$4="Agreed",(SUMIFS('201819 SH LCLR Funding bid'!#REF!,'201819 SH LCLR Funding bid'!$C$12:$C$362,"in construction (agreed)",'201819 SH LCLR Funding bid'!#REF!,$B15,'201819 SH LCLR Funding bid'!#REF!,K$5)+SUMIFS('201819 SH LCLR Funding bid'!#REF!,'201819 SH LCLR Funding bid'!$C$12:$C$362,"in planning (agreed)",'201819 SH LCLR Funding bid'!#REF!,$B15,'201819 SH LCLR Funding bid'!#REF!,K$5)+SUMIFS('201819 SH LCLR Funding bid'!#REF!,'201819 SH LCLR Funding bid'!$C$12:$C$362,"agreed with nzta",'201819 SH LCLR Funding bid'!#REF!,$B15,'201819 SH LCLR Funding bid'!#REF!,K$5)+SUMIFS('201819 SH LCLR Funding bid'!#REF!,'201819 SH LCLR Funding bid'!$C$12:$C$362,"completed",'201819 SH LCLR Funding bid'!#REF!,$B15,'201819 SH LCLR Funding bid'!#REF!,K$5)),SUMIFS('201819 SH LCLR Funding bid'!#REF!,'201819 SH LCLR Funding bid'!$C$12:$C$362,"completed",'201819 SH LCLR Funding bid'!#REF!,$B15,'201819 SH LCLR Funding bid'!#REF!,K$5))</f>
        <v>#REF!</v>
      </c>
      <c r="L40" s="44" t="e">
        <f>IF($D$4="Agreed",(SUMIFS('201819 SH LCLR Funding bid'!#REF!,'201819 SH LCLR Funding bid'!$C$12:$C$362,"in construction (agreed)",'201819 SH LCLR Funding bid'!#REF!,$B15,'201819 SH LCLR Funding bid'!#REF!,L$5)+SUMIFS('201819 SH LCLR Funding bid'!#REF!,'201819 SH LCLR Funding bid'!$C$12:$C$362,"in planning (agreed)",'201819 SH LCLR Funding bid'!#REF!,$B15,'201819 SH LCLR Funding bid'!#REF!,L$5)+SUMIFS('201819 SH LCLR Funding bid'!#REF!,'201819 SH LCLR Funding bid'!$C$12:$C$362,"agreed with nzta",'201819 SH LCLR Funding bid'!#REF!,$B15,'201819 SH LCLR Funding bid'!#REF!,L$5)+SUMIFS('201819 SH LCLR Funding bid'!#REF!,'201819 SH LCLR Funding bid'!$C$12:$C$362,"completed",'201819 SH LCLR Funding bid'!#REF!,$B15,'201819 SH LCLR Funding bid'!#REF!,L$5)),SUMIFS('201819 SH LCLR Funding bid'!#REF!,'201819 SH LCLR Funding bid'!$C$12:$C$362,"completed",'201819 SH LCLR Funding bid'!#REF!,$B15,'201819 SH LCLR Funding bid'!#REF!,L$5))</f>
        <v>#REF!</v>
      </c>
      <c r="M40" s="44" t="e">
        <f>IF($D$4="Agreed",(SUMIFS('201819 SH LCLR Funding bid'!#REF!,'201819 SH LCLR Funding bid'!$C$12:$C$362,"in construction (agreed)",'201819 SH LCLR Funding bid'!#REF!,$B15,'201819 SH LCLR Funding bid'!#REF!,M$5)+SUMIFS('201819 SH LCLR Funding bid'!#REF!,'201819 SH LCLR Funding bid'!$C$12:$C$362,"in planning (agreed)",'201819 SH LCLR Funding bid'!#REF!,$B15,'201819 SH LCLR Funding bid'!#REF!,M$5)+SUMIFS('201819 SH LCLR Funding bid'!#REF!,'201819 SH LCLR Funding bid'!$C$12:$C$362,"agreed with nzta",'201819 SH LCLR Funding bid'!#REF!,$B15,'201819 SH LCLR Funding bid'!#REF!,M$5)+SUMIFS('201819 SH LCLR Funding bid'!#REF!,'201819 SH LCLR Funding bid'!$C$12:$C$362,"completed",'201819 SH LCLR Funding bid'!#REF!,$B15,'201819 SH LCLR Funding bid'!#REF!,M$5)),SUMIFS('201819 SH LCLR Funding bid'!#REF!,'201819 SH LCLR Funding bid'!$C$12:$C$362,"completed",'201819 SH LCLR Funding bid'!#REF!,$B15,'201819 SH LCLR Funding bid'!#REF!,M$5))</f>
        <v>#REF!</v>
      </c>
      <c r="N40" s="44" t="e">
        <f>IF($D$4="Agreed",(SUMIFS('201819 SH LCLR Funding bid'!#REF!,'201819 SH LCLR Funding bid'!$C$12:$C$362,"in construction (agreed)",'201819 SH LCLR Funding bid'!#REF!,$B15,'201819 SH LCLR Funding bid'!#REF!,N$5)+SUMIFS('201819 SH LCLR Funding bid'!#REF!,'201819 SH LCLR Funding bid'!$C$12:$C$362,"in planning (agreed)",'201819 SH LCLR Funding bid'!#REF!,$B15,'201819 SH LCLR Funding bid'!#REF!,N$5)+SUMIFS('201819 SH LCLR Funding bid'!#REF!,'201819 SH LCLR Funding bid'!$C$12:$C$362,"agreed with nzta",'201819 SH LCLR Funding bid'!#REF!,$B15,'201819 SH LCLR Funding bid'!#REF!,N$5)+SUMIFS('201819 SH LCLR Funding bid'!#REF!,'201819 SH LCLR Funding bid'!$C$12:$C$362,"completed",'201819 SH LCLR Funding bid'!#REF!,$B15,'201819 SH LCLR Funding bid'!#REF!,N$5)),SUMIFS('201819 SH LCLR Funding bid'!#REF!,'201819 SH LCLR Funding bid'!$C$12:$C$362,"completed",'201819 SH LCLR Funding bid'!#REF!,$B15,'201819 SH LCLR Funding bid'!#REF!,N$5))</f>
        <v>#REF!</v>
      </c>
      <c r="O40" s="44" t="e">
        <f>IF($D$4="Agreed",(SUMIFS('201819 SH LCLR Funding bid'!#REF!,'201819 SH LCLR Funding bid'!$C$12:$C$362,"in construction (agreed)",'201819 SH LCLR Funding bid'!#REF!,$B15,'201819 SH LCLR Funding bid'!#REF!,O$5)+SUMIFS('201819 SH LCLR Funding bid'!#REF!,'201819 SH LCLR Funding bid'!$C$12:$C$362,"in planning (agreed)",'201819 SH LCLR Funding bid'!#REF!,$B15,'201819 SH LCLR Funding bid'!#REF!,O$5)+SUMIFS('201819 SH LCLR Funding bid'!#REF!,'201819 SH LCLR Funding bid'!$C$12:$C$362,"agreed with nzta",'201819 SH LCLR Funding bid'!#REF!,$B15,'201819 SH LCLR Funding bid'!#REF!,O$5)+SUMIFS('201819 SH LCLR Funding bid'!#REF!,'201819 SH LCLR Funding bid'!$C$12:$C$362,"completed",'201819 SH LCLR Funding bid'!#REF!,$B15,'201819 SH LCLR Funding bid'!#REF!,O$5)),SUMIFS('201819 SH LCLR Funding bid'!#REF!,'201819 SH LCLR Funding bid'!$C$12:$C$362,"completed",'201819 SH LCLR Funding bid'!#REF!,$B15,'201819 SH LCLR Funding bid'!#REF!,O$5))</f>
        <v>#REF!</v>
      </c>
      <c r="P40" s="44" t="e">
        <f>IF($D$4="Agreed",(SUMIFS('201819 SH LCLR Funding bid'!#REF!,'201819 SH LCLR Funding bid'!$C$12:$C$362,"in construction (agreed)",'201819 SH LCLR Funding bid'!#REF!,$B15,'201819 SH LCLR Funding bid'!#REF!,P$5)+SUMIFS('201819 SH LCLR Funding bid'!#REF!,'201819 SH LCLR Funding bid'!$C$12:$C$362,"in planning (agreed)",'201819 SH LCLR Funding bid'!#REF!,$B15,'201819 SH LCLR Funding bid'!#REF!,P$5)+SUMIFS('201819 SH LCLR Funding bid'!#REF!,'201819 SH LCLR Funding bid'!$C$12:$C$362,"agreed with nzta",'201819 SH LCLR Funding bid'!#REF!,$B15,'201819 SH LCLR Funding bid'!#REF!,P$5)+SUMIFS('201819 SH LCLR Funding bid'!#REF!,'201819 SH LCLR Funding bid'!$C$12:$C$362,"completed",'201819 SH LCLR Funding bid'!#REF!,$B15,'201819 SH LCLR Funding bid'!#REF!,P$5)),SUMIFS('201819 SH LCLR Funding bid'!#REF!,'201819 SH LCLR Funding bid'!$C$12:$C$362,"completed",'201819 SH LCLR Funding bid'!#REF!,$B15,'201819 SH LCLR Funding bid'!#REF!,P$5))</f>
        <v>#REF!</v>
      </c>
      <c r="Q40" s="44" t="e">
        <f>IF($D$4="Agreed",(SUMIFS('201819 SH LCLR Funding bid'!#REF!,'201819 SH LCLR Funding bid'!$C$12:$C$362,"in construction (agreed)",'201819 SH LCLR Funding bid'!#REF!,$B15,'201819 SH LCLR Funding bid'!#REF!,Q$5)+SUMIFS('201819 SH LCLR Funding bid'!#REF!,'201819 SH LCLR Funding bid'!$C$12:$C$362,"in planning (agreed)",'201819 SH LCLR Funding bid'!#REF!,$B15,'201819 SH LCLR Funding bid'!#REF!,Q$5)+SUMIFS('201819 SH LCLR Funding bid'!#REF!,'201819 SH LCLR Funding bid'!$C$12:$C$362,"agreed with nzta",'201819 SH LCLR Funding bid'!#REF!,$B15,'201819 SH LCLR Funding bid'!#REF!,Q$5)+SUMIFS('201819 SH LCLR Funding bid'!#REF!,'201819 SH LCLR Funding bid'!$C$12:$C$362,"completed",'201819 SH LCLR Funding bid'!#REF!,$B15,'201819 SH LCLR Funding bid'!#REF!,Q$5)),SUMIFS('201819 SH LCLR Funding bid'!#REF!,'201819 SH LCLR Funding bid'!$C$12:$C$362,"completed",'201819 SH LCLR Funding bid'!#REF!,$B15,'201819 SH LCLR Funding bid'!#REF!,Q$5))</f>
        <v>#REF!</v>
      </c>
      <c r="R40" s="44" t="e">
        <f>IF($D$4="Agreed",(SUMIFS('201819 SH LCLR Funding bid'!#REF!,'201819 SH LCLR Funding bid'!$C$12:$C$362,"in construction (agreed)",'201819 SH LCLR Funding bid'!#REF!,$B15,'201819 SH LCLR Funding bid'!#REF!,R$5)+SUMIFS('201819 SH LCLR Funding bid'!#REF!,'201819 SH LCLR Funding bid'!$C$12:$C$362,"in planning (agreed)",'201819 SH LCLR Funding bid'!#REF!,$B15,'201819 SH LCLR Funding bid'!#REF!,R$5)+SUMIFS('201819 SH LCLR Funding bid'!#REF!,'201819 SH LCLR Funding bid'!$C$12:$C$362,"agreed with nzta",'201819 SH LCLR Funding bid'!#REF!,$B15,'201819 SH LCLR Funding bid'!#REF!,R$5)+SUMIFS('201819 SH LCLR Funding bid'!#REF!,'201819 SH LCLR Funding bid'!$C$12:$C$362,"completed",'201819 SH LCLR Funding bid'!#REF!,$B15,'201819 SH LCLR Funding bid'!#REF!,R$5)),SUMIFS('201819 SH LCLR Funding bid'!#REF!,'201819 SH LCLR Funding bid'!$C$12:$C$362,"completed",'201819 SH LCLR Funding bid'!#REF!,$B15,'201819 SH LCLR Funding bid'!#REF!,R$5))</f>
        <v>#REF!</v>
      </c>
      <c r="S40" s="44" t="e">
        <f>IF($D$4="Agreed",(SUMIFS('201819 SH LCLR Funding bid'!#REF!,'201819 SH LCLR Funding bid'!$C$12:$C$362,"in construction (agreed)",'201819 SH LCLR Funding bid'!#REF!,$B15,'201819 SH LCLR Funding bid'!#REF!,S$5)+SUMIFS('201819 SH LCLR Funding bid'!#REF!,'201819 SH LCLR Funding bid'!$C$12:$C$362,"in planning (agreed)",'201819 SH LCLR Funding bid'!#REF!,$B15,'201819 SH LCLR Funding bid'!#REF!,S$5)+SUMIFS('201819 SH LCLR Funding bid'!#REF!,'201819 SH LCLR Funding bid'!$C$12:$C$362,"agreed with nzta",'201819 SH LCLR Funding bid'!#REF!,$B15,'201819 SH LCLR Funding bid'!#REF!,S$5)+SUMIFS('201819 SH LCLR Funding bid'!#REF!,'201819 SH LCLR Funding bid'!$C$12:$C$362,"completed",'201819 SH LCLR Funding bid'!#REF!,$B15,'201819 SH LCLR Funding bid'!#REF!,S$5)),SUMIFS('201819 SH LCLR Funding bid'!#REF!,'201819 SH LCLR Funding bid'!$C$12:$C$362,"completed",'201819 SH LCLR Funding bid'!#REF!,$B15,'201819 SH LCLR Funding bid'!#REF!,S$5))</f>
        <v>#REF!</v>
      </c>
      <c r="T40" s="44" t="e">
        <f>IF($D$4="Agreed",(SUMIFS('201819 SH LCLR Funding bid'!#REF!,'201819 SH LCLR Funding bid'!$C$12:$C$362,"in construction (agreed)",'201819 SH LCLR Funding bid'!#REF!,$B15,'201819 SH LCLR Funding bid'!#REF!,T$5)+SUMIFS('201819 SH LCLR Funding bid'!#REF!,'201819 SH LCLR Funding bid'!$C$12:$C$362,"in planning (agreed)",'201819 SH LCLR Funding bid'!#REF!,$B15,'201819 SH LCLR Funding bid'!#REF!,T$5)+SUMIFS('201819 SH LCLR Funding bid'!#REF!,'201819 SH LCLR Funding bid'!$C$12:$C$362,"agreed with nzta",'201819 SH LCLR Funding bid'!#REF!,$B15,'201819 SH LCLR Funding bid'!#REF!,T$5)+SUMIFS('201819 SH LCLR Funding bid'!#REF!,'201819 SH LCLR Funding bid'!$C$12:$C$362,"completed",'201819 SH LCLR Funding bid'!#REF!,$B15,'201819 SH LCLR Funding bid'!#REF!,T$5)),SUMIFS('201819 SH LCLR Funding bid'!#REF!,'201819 SH LCLR Funding bid'!$C$12:$C$362,"completed",'201819 SH LCLR Funding bid'!#REF!,$B15,'201819 SH LCLR Funding bid'!#REF!,T$5))</f>
        <v>#REF!</v>
      </c>
      <c r="U40" s="13" t="e">
        <f t="shared" si="4"/>
        <v>#REF!</v>
      </c>
      <c r="V40" s="22"/>
      <c r="W40" s="22"/>
      <c r="X40" s="22"/>
      <c r="Y40" s="22"/>
      <c r="Z40" s="22"/>
      <c r="AA40" s="22"/>
      <c r="AB40" s="22"/>
      <c r="AC40" s="22"/>
      <c r="AD40" s="22"/>
      <c r="AE40" s="22"/>
      <c r="AF40" s="22"/>
    </row>
    <row r="41" spans="1:32" ht="11.25" customHeight="1" x14ac:dyDescent="0.15">
      <c r="A41" s="20"/>
      <c r="B41" s="37" t="str">
        <f t="shared" si="5"/>
        <v>Resilience improvements</v>
      </c>
      <c r="C41" s="44" t="e">
        <f>IF($D$4="Agreed",(SUMIFS('201819 SH LCLR Funding bid'!#REF!,'201819 SH LCLR Funding bid'!$C$12:$C$362,"in construction (agreed)",'201819 SH LCLR Funding bid'!#REF!,$B16,'201819 SH LCLR Funding bid'!#REF!,C$5)+SUMIFS('201819 SH LCLR Funding bid'!#REF!,'201819 SH LCLR Funding bid'!$C$12:$C$362,"in planning (agreed)",'201819 SH LCLR Funding bid'!#REF!,$B16,'201819 SH LCLR Funding bid'!#REF!,C$5)+SUMIFS('201819 SH LCLR Funding bid'!#REF!,'201819 SH LCLR Funding bid'!$C$12:$C$362,"agreed with nzta",'201819 SH LCLR Funding bid'!#REF!,$B16,'201819 SH LCLR Funding bid'!#REF!,C$5)+SUMIFS('201819 SH LCLR Funding bid'!#REF!,'201819 SH LCLR Funding bid'!$C$12:$C$362,"completed",'201819 SH LCLR Funding bid'!#REF!,$B16,'201819 SH LCLR Funding bid'!#REF!,C$5)),SUMIFS('201819 SH LCLR Funding bid'!#REF!,'201819 SH LCLR Funding bid'!$C$12:$C$362,"completed",'201819 SH LCLR Funding bid'!#REF!,$B16,'201819 SH LCLR Funding bid'!#REF!,C$5))</f>
        <v>#REF!</v>
      </c>
      <c r="D41" s="44" t="e">
        <f>IF($D$4="Agreed",(SUMIFS('201819 SH LCLR Funding bid'!#REF!,'201819 SH LCLR Funding bid'!$C$12:$C$362,"in construction (agreed)",'201819 SH LCLR Funding bid'!#REF!,$B16,'201819 SH LCLR Funding bid'!#REF!,D$5)+SUMIFS('201819 SH LCLR Funding bid'!#REF!,'201819 SH LCLR Funding bid'!$C$12:$C$362,"in planning (agreed)",'201819 SH LCLR Funding bid'!#REF!,$B16,'201819 SH LCLR Funding bid'!#REF!,D$5)+SUMIFS('201819 SH LCLR Funding bid'!#REF!,'201819 SH LCLR Funding bid'!$C$12:$C$362,"agreed with nzta",'201819 SH LCLR Funding bid'!#REF!,$B16,'201819 SH LCLR Funding bid'!#REF!,D$5)+SUMIFS('201819 SH LCLR Funding bid'!#REF!,'201819 SH LCLR Funding bid'!$C$12:$C$362,"completed",'201819 SH LCLR Funding bid'!#REF!,$B16,'201819 SH LCLR Funding bid'!#REF!,D$5)),SUMIFS('201819 SH LCLR Funding bid'!#REF!,'201819 SH LCLR Funding bid'!$C$12:$C$362,"completed",'201819 SH LCLR Funding bid'!#REF!,$B16,'201819 SH LCLR Funding bid'!#REF!,D$5))</f>
        <v>#REF!</v>
      </c>
      <c r="E41" s="44" t="e">
        <f>IF($D$4="Agreed",(SUMIFS('201819 SH LCLR Funding bid'!#REF!,'201819 SH LCLR Funding bid'!$C$12:$C$362,"in construction (agreed)",'201819 SH LCLR Funding bid'!#REF!,$B16,'201819 SH LCLR Funding bid'!#REF!,E$5)+SUMIFS('201819 SH LCLR Funding bid'!#REF!,'201819 SH LCLR Funding bid'!$C$12:$C$362,"in planning (agreed)",'201819 SH LCLR Funding bid'!#REF!,$B16,'201819 SH LCLR Funding bid'!#REF!,E$5)+SUMIFS('201819 SH LCLR Funding bid'!#REF!,'201819 SH LCLR Funding bid'!$C$12:$C$362,"agreed with nzta",'201819 SH LCLR Funding bid'!#REF!,$B16,'201819 SH LCLR Funding bid'!#REF!,E$5)+SUMIFS('201819 SH LCLR Funding bid'!#REF!,'201819 SH LCLR Funding bid'!$C$12:$C$362,"completed",'201819 SH LCLR Funding bid'!#REF!,$B16,'201819 SH LCLR Funding bid'!#REF!,E$5)),SUMIFS('201819 SH LCLR Funding bid'!#REF!,'201819 SH LCLR Funding bid'!$C$12:$C$362,"completed",'201819 SH LCLR Funding bid'!#REF!,$B16,'201819 SH LCLR Funding bid'!#REF!,E$5))</f>
        <v>#REF!</v>
      </c>
      <c r="F41" s="44" t="e">
        <f>IF($D$4="Agreed",(SUMIFS('201819 SH LCLR Funding bid'!#REF!,'201819 SH LCLR Funding bid'!$C$12:$C$362,"in construction (agreed)",'201819 SH LCLR Funding bid'!#REF!,$B16,'201819 SH LCLR Funding bid'!#REF!,F$5)+SUMIFS('201819 SH LCLR Funding bid'!#REF!,'201819 SH LCLR Funding bid'!$C$12:$C$362,"in planning (agreed)",'201819 SH LCLR Funding bid'!#REF!,$B16,'201819 SH LCLR Funding bid'!#REF!,F$5)+SUMIFS('201819 SH LCLR Funding bid'!#REF!,'201819 SH LCLR Funding bid'!$C$12:$C$362,"agreed with nzta",'201819 SH LCLR Funding bid'!#REF!,$B16,'201819 SH LCLR Funding bid'!#REF!,F$5)+SUMIFS('201819 SH LCLR Funding bid'!#REF!,'201819 SH LCLR Funding bid'!$C$12:$C$362,"completed",'201819 SH LCLR Funding bid'!#REF!,$B16,'201819 SH LCLR Funding bid'!#REF!,F$5)),SUMIFS('201819 SH LCLR Funding bid'!#REF!,'201819 SH LCLR Funding bid'!$C$12:$C$362,"completed",'201819 SH LCLR Funding bid'!#REF!,$B16,'201819 SH LCLR Funding bid'!#REF!,F$5))</f>
        <v>#REF!</v>
      </c>
      <c r="G41" s="44" t="e">
        <f>IF($D$4="Agreed",(SUMIFS('201819 SH LCLR Funding bid'!#REF!,'201819 SH LCLR Funding bid'!$C$12:$C$362,"in construction (agreed)",'201819 SH LCLR Funding bid'!#REF!,$B16,'201819 SH LCLR Funding bid'!#REF!,G$5)+SUMIFS('201819 SH LCLR Funding bid'!#REF!,'201819 SH LCLR Funding bid'!$C$12:$C$362,"in planning (agreed)",'201819 SH LCLR Funding bid'!#REF!,$B16,'201819 SH LCLR Funding bid'!#REF!,G$5)+SUMIFS('201819 SH LCLR Funding bid'!#REF!,'201819 SH LCLR Funding bid'!$C$12:$C$362,"agreed with nzta",'201819 SH LCLR Funding bid'!#REF!,$B16,'201819 SH LCLR Funding bid'!#REF!,G$5)+SUMIFS('201819 SH LCLR Funding bid'!#REF!,'201819 SH LCLR Funding bid'!$C$12:$C$362,"completed",'201819 SH LCLR Funding bid'!#REF!,$B16,'201819 SH LCLR Funding bid'!#REF!,G$5)),SUMIFS('201819 SH LCLR Funding bid'!#REF!,'201819 SH LCLR Funding bid'!$C$12:$C$362,"completed",'201819 SH LCLR Funding bid'!#REF!,$B16,'201819 SH LCLR Funding bid'!#REF!,G$5))</f>
        <v>#REF!</v>
      </c>
      <c r="H41" s="44" t="e">
        <f>IF($D$4="Agreed",(SUMIFS('201819 SH LCLR Funding bid'!#REF!,'201819 SH LCLR Funding bid'!$C$12:$C$362,"in construction (agreed)",'201819 SH LCLR Funding bid'!#REF!,$B16,'201819 SH LCLR Funding bid'!#REF!,H$5)+SUMIFS('201819 SH LCLR Funding bid'!#REF!,'201819 SH LCLR Funding bid'!$C$12:$C$362,"in planning (agreed)",'201819 SH LCLR Funding bid'!#REF!,$B16,'201819 SH LCLR Funding bid'!#REF!,H$5)+SUMIFS('201819 SH LCLR Funding bid'!#REF!,'201819 SH LCLR Funding bid'!$C$12:$C$362,"agreed with nzta",'201819 SH LCLR Funding bid'!#REF!,$B16,'201819 SH LCLR Funding bid'!#REF!,H$5)+SUMIFS('201819 SH LCLR Funding bid'!#REF!,'201819 SH LCLR Funding bid'!$C$12:$C$362,"completed",'201819 SH LCLR Funding bid'!#REF!,$B16,'201819 SH LCLR Funding bid'!#REF!,H$5)),SUMIFS('201819 SH LCLR Funding bid'!#REF!,'201819 SH LCLR Funding bid'!$C$12:$C$362,"completed",'201819 SH LCLR Funding bid'!#REF!,$B16,'201819 SH LCLR Funding bid'!#REF!,H$5))</f>
        <v>#REF!</v>
      </c>
      <c r="I41" s="44" t="e">
        <f>IF($D$4="Agreed",(SUMIFS('201819 SH LCLR Funding bid'!#REF!,'201819 SH LCLR Funding bid'!$C$12:$C$362,"in construction (agreed)",'201819 SH LCLR Funding bid'!#REF!,$B16,'201819 SH LCLR Funding bid'!#REF!,I$5)+SUMIFS('201819 SH LCLR Funding bid'!#REF!,'201819 SH LCLR Funding bid'!$C$12:$C$362,"in planning (agreed)",'201819 SH LCLR Funding bid'!#REF!,$B16,'201819 SH LCLR Funding bid'!#REF!,I$5)+SUMIFS('201819 SH LCLR Funding bid'!#REF!,'201819 SH LCLR Funding bid'!$C$12:$C$362,"agreed with nzta",'201819 SH LCLR Funding bid'!#REF!,$B16,'201819 SH LCLR Funding bid'!#REF!,I$5)+SUMIFS('201819 SH LCLR Funding bid'!#REF!,'201819 SH LCLR Funding bid'!$C$12:$C$362,"completed",'201819 SH LCLR Funding bid'!#REF!,$B16,'201819 SH LCLR Funding bid'!#REF!,I$5)),SUMIFS('201819 SH LCLR Funding bid'!#REF!,'201819 SH LCLR Funding bid'!$C$12:$C$362,"completed",'201819 SH LCLR Funding bid'!#REF!,$B16,'201819 SH LCLR Funding bid'!#REF!,I$5))</f>
        <v>#REF!</v>
      </c>
      <c r="J41" s="44" t="e">
        <f>IF($D$4="Agreed",(SUMIFS('201819 SH LCLR Funding bid'!#REF!,'201819 SH LCLR Funding bid'!$C$12:$C$362,"in construction (agreed)",'201819 SH LCLR Funding bid'!#REF!,$B16,'201819 SH LCLR Funding bid'!#REF!,J$5)+SUMIFS('201819 SH LCLR Funding bid'!#REF!,'201819 SH LCLR Funding bid'!$C$12:$C$362,"in planning (agreed)",'201819 SH LCLR Funding bid'!#REF!,$B16,'201819 SH LCLR Funding bid'!#REF!,J$5)+SUMIFS('201819 SH LCLR Funding bid'!#REF!,'201819 SH LCLR Funding bid'!$C$12:$C$362,"agreed with nzta",'201819 SH LCLR Funding bid'!#REF!,$B16,'201819 SH LCLR Funding bid'!#REF!,J$5)+SUMIFS('201819 SH LCLR Funding bid'!#REF!,'201819 SH LCLR Funding bid'!$C$12:$C$362,"completed",'201819 SH LCLR Funding bid'!#REF!,$B16,'201819 SH LCLR Funding bid'!#REF!,J$5)),SUMIFS('201819 SH LCLR Funding bid'!#REF!,'201819 SH LCLR Funding bid'!$C$12:$C$362,"completed",'201819 SH LCLR Funding bid'!#REF!,$B16,'201819 SH LCLR Funding bid'!#REF!,J$5))</f>
        <v>#REF!</v>
      </c>
      <c r="K41" s="44" t="e">
        <f>IF($D$4="Agreed",(SUMIFS('201819 SH LCLR Funding bid'!#REF!,'201819 SH LCLR Funding bid'!$C$12:$C$362,"in construction (agreed)",'201819 SH LCLR Funding bid'!#REF!,$B16,'201819 SH LCLR Funding bid'!#REF!,K$5)+SUMIFS('201819 SH LCLR Funding bid'!#REF!,'201819 SH LCLR Funding bid'!$C$12:$C$362,"in planning (agreed)",'201819 SH LCLR Funding bid'!#REF!,$B16,'201819 SH LCLR Funding bid'!#REF!,K$5)+SUMIFS('201819 SH LCLR Funding bid'!#REF!,'201819 SH LCLR Funding bid'!$C$12:$C$362,"agreed with nzta",'201819 SH LCLR Funding bid'!#REF!,$B16,'201819 SH LCLR Funding bid'!#REF!,K$5)+SUMIFS('201819 SH LCLR Funding bid'!#REF!,'201819 SH LCLR Funding bid'!$C$12:$C$362,"completed",'201819 SH LCLR Funding bid'!#REF!,$B16,'201819 SH LCLR Funding bid'!#REF!,K$5)),SUMIFS('201819 SH LCLR Funding bid'!#REF!,'201819 SH LCLR Funding bid'!$C$12:$C$362,"completed",'201819 SH LCLR Funding bid'!#REF!,$B16,'201819 SH LCLR Funding bid'!#REF!,K$5))</f>
        <v>#REF!</v>
      </c>
      <c r="L41" s="44" t="e">
        <f>IF($D$4="Agreed",(SUMIFS('201819 SH LCLR Funding bid'!#REF!,'201819 SH LCLR Funding bid'!$C$12:$C$362,"in construction (agreed)",'201819 SH LCLR Funding bid'!#REF!,$B16,'201819 SH LCLR Funding bid'!#REF!,L$5)+SUMIFS('201819 SH LCLR Funding bid'!#REF!,'201819 SH LCLR Funding bid'!$C$12:$C$362,"in planning (agreed)",'201819 SH LCLR Funding bid'!#REF!,$B16,'201819 SH LCLR Funding bid'!#REF!,L$5)+SUMIFS('201819 SH LCLR Funding bid'!#REF!,'201819 SH LCLR Funding bid'!$C$12:$C$362,"agreed with nzta",'201819 SH LCLR Funding bid'!#REF!,$B16,'201819 SH LCLR Funding bid'!#REF!,L$5)+SUMIFS('201819 SH LCLR Funding bid'!#REF!,'201819 SH LCLR Funding bid'!$C$12:$C$362,"completed",'201819 SH LCLR Funding bid'!#REF!,$B16,'201819 SH LCLR Funding bid'!#REF!,L$5)),SUMIFS('201819 SH LCLR Funding bid'!#REF!,'201819 SH LCLR Funding bid'!$C$12:$C$362,"completed",'201819 SH LCLR Funding bid'!#REF!,$B16,'201819 SH LCLR Funding bid'!#REF!,L$5))</f>
        <v>#REF!</v>
      </c>
      <c r="M41" s="44" t="e">
        <f>IF($D$4="Agreed",(SUMIFS('201819 SH LCLR Funding bid'!#REF!,'201819 SH LCLR Funding bid'!$C$12:$C$362,"in construction (agreed)",'201819 SH LCLR Funding bid'!#REF!,$B16,'201819 SH LCLR Funding bid'!#REF!,M$5)+SUMIFS('201819 SH LCLR Funding bid'!#REF!,'201819 SH LCLR Funding bid'!$C$12:$C$362,"in planning (agreed)",'201819 SH LCLR Funding bid'!#REF!,$B16,'201819 SH LCLR Funding bid'!#REF!,M$5)+SUMIFS('201819 SH LCLR Funding bid'!#REF!,'201819 SH LCLR Funding bid'!$C$12:$C$362,"agreed with nzta",'201819 SH LCLR Funding bid'!#REF!,$B16,'201819 SH LCLR Funding bid'!#REF!,M$5)+SUMIFS('201819 SH LCLR Funding bid'!#REF!,'201819 SH LCLR Funding bid'!$C$12:$C$362,"completed",'201819 SH LCLR Funding bid'!#REF!,$B16,'201819 SH LCLR Funding bid'!#REF!,M$5)),SUMIFS('201819 SH LCLR Funding bid'!#REF!,'201819 SH LCLR Funding bid'!$C$12:$C$362,"completed",'201819 SH LCLR Funding bid'!#REF!,$B16,'201819 SH LCLR Funding bid'!#REF!,M$5))</f>
        <v>#REF!</v>
      </c>
      <c r="N41" s="44" t="e">
        <f>IF($D$4="Agreed",(SUMIFS('201819 SH LCLR Funding bid'!#REF!,'201819 SH LCLR Funding bid'!$C$12:$C$362,"in construction (agreed)",'201819 SH LCLR Funding bid'!#REF!,$B16,'201819 SH LCLR Funding bid'!#REF!,N$5)+SUMIFS('201819 SH LCLR Funding bid'!#REF!,'201819 SH LCLR Funding bid'!$C$12:$C$362,"in planning (agreed)",'201819 SH LCLR Funding bid'!#REF!,$B16,'201819 SH LCLR Funding bid'!#REF!,N$5)+SUMIFS('201819 SH LCLR Funding bid'!#REF!,'201819 SH LCLR Funding bid'!$C$12:$C$362,"agreed with nzta",'201819 SH LCLR Funding bid'!#REF!,$B16,'201819 SH LCLR Funding bid'!#REF!,N$5)+SUMIFS('201819 SH LCLR Funding bid'!#REF!,'201819 SH LCLR Funding bid'!$C$12:$C$362,"completed",'201819 SH LCLR Funding bid'!#REF!,$B16,'201819 SH LCLR Funding bid'!#REF!,N$5)),SUMIFS('201819 SH LCLR Funding bid'!#REF!,'201819 SH LCLR Funding bid'!$C$12:$C$362,"completed",'201819 SH LCLR Funding bid'!#REF!,$B16,'201819 SH LCLR Funding bid'!#REF!,N$5))</f>
        <v>#REF!</v>
      </c>
      <c r="O41" s="44" t="e">
        <f>IF($D$4="Agreed",(SUMIFS('201819 SH LCLR Funding bid'!#REF!,'201819 SH LCLR Funding bid'!$C$12:$C$362,"in construction (agreed)",'201819 SH LCLR Funding bid'!#REF!,$B16,'201819 SH LCLR Funding bid'!#REF!,O$5)+SUMIFS('201819 SH LCLR Funding bid'!#REF!,'201819 SH LCLR Funding bid'!$C$12:$C$362,"in planning (agreed)",'201819 SH LCLR Funding bid'!#REF!,$B16,'201819 SH LCLR Funding bid'!#REF!,O$5)+SUMIFS('201819 SH LCLR Funding bid'!#REF!,'201819 SH LCLR Funding bid'!$C$12:$C$362,"agreed with nzta",'201819 SH LCLR Funding bid'!#REF!,$B16,'201819 SH LCLR Funding bid'!#REF!,O$5)+SUMIFS('201819 SH LCLR Funding bid'!#REF!,'201819 SH LCLR Funding bid'!$C$12:$C$362,"completed",'201819 SH LCLR Funding bid'!#REF!,$B16,'201819 SH LCLR Funding bid'!#REF!,O$5)),SUMIFS('201819 SH LCLR Funding bid'!#REF!,'201819 SH LCLR Funding bid'!$C$12:$C$362,"completed",'201819 SH LCLR Funding bid'!#REF!,$B16,'201819 SH LCLR Funding bid'!#REF!,O$5))</f>
        <v>#REF!</v>
      </c>
      <c r="P41" s="44" t="e">
        <f>IF($D$4="Agreed",(SUMIFS('201819 SH LCLR Funding bid'!#REF!,'201819 SH LCLR Funding bid'!$C$12:$C$362,"in construction (agreed)",'201819 SH LCLR Funding bid'!#REF!,$B16,'201819 SH LCLR Funding bid'!#REF!,P$5)+SUMIFS('201819 SH LCLR Funding bid'!#REF!,'201819 SH LCLR Funding bid'!$C$12:$C$362,"in planning (agreed)",'201819 SH LCLR Funding bid'!#REF!,$B16,'201819 SH LCLR Funding bid'!#REF!,P$5)+SUMIFS('201819 SH LCLR Funding bid'!#REF!,'201819 SH LCLR Funding bid'!$C$12:$C$362,"agreed with nzta",'201819 SH LCLR Funding bid'!#REF!,$B16,'201819 SH LCLR Funding bid'!#REF!,P$5)+SUMIFS('201819 SH LCLR Funding bid'!#REF!,'201819 SH LCLR Funding bid'!$C$12:$C$362,"completed",'201819 SH LCLR Funding bid'!#REF!,$B16,'201819 SH LCLR Funding bid'!#REF!,P$5)),SUMIFS('201819 SH LCLR Funding bid'!#REF!,'201819 SH LCLR Funding bid'!$C$12:$C$362,"completed",'201819 SH LCLR Funding bid'!#REF!,$B16,'201819 SH LCLR Funding bid'!#REF!,P$5))</f>
        <v>#REF!</v>
      </c>
      <c r="Q41" s="44" t="e">
        <f>IF($D$4="Agreed",(SUMIFS('201819 SH LCLR Funding bid'!#REF!,'201819 SH LCLR Funding bid'!$C$12:$C$362,"in construction (agreed)",'201819 SH LCLR Funding bid'!#REF!,$B16,'201819 SH LCLR Funding bid'!#REF!,Q$5)+SUMIFS('201819 SH LCLR Funding bid'!#REF!,'201819 SH LCLR Funding bid'!$C$12:$C$362,"in planning (agreed)",'201819 SH LCLR Funding bid'!#REF!,$B16,'201819 SH LCLR Funding bid'!#REF!,Q$5)+SUMIFS('201819 SH LCLR Funding bid'!#REF!,'201819 SH LCLR Funding bid'!$C$12:$C$362,"agreed with nzta",'201819 SH LCLR Funding bid'!#REF!,$B16,'201819 SH LCLR Funding bid'!#REF!,Q$5)+SUMIFS('201819 SH LCLR Funding bid'!#REF!,'201819 SH LCLR Funding bid'!$C$12:$C$362,"completed",'201819 SH LCLR Funding bid'!#REF!,$B16,'201819 SH LCLR Funding bid'!#REF!,Q$5)),SUMIFS('201819 SH LCLR Funding bid'!#REF!,'201819 SH LCLR Funding bid'!$C$12:$C$362,"completed",'201819 SH LCLR Funding bid'!#REF!,$B16,'201819 SH LCLR Funding bid'!#REF!,Q$5))</f>
        <v>#REF!</v>
      </c>
      <c r="R41" s="44" t="e">
        <f>IF($D$4="Agreed",(SUMIFS('201819 SH LCLR Funding bid'!#REF!,'201819 SH LCLR Funding bid'!$C$12:$C$362,"in construction (agreed)",'201819 SH LCLR Funding bid'!#REF!,$B16,'201819 SH LCLR Funding bid'!#REF!,R$5)+SUMIFS('201819 SH LCLR Funding bid'!#REF!,'201819 SH LCLR Funding bid'!$C$12:$C$362,"in planning (agreed)",'201819 SH LCLR Funding bid'!#REF!,$B16,'201819 SH LCLR Funding bid'!#REF!,R$5)+SUMIFS('201819 SH LCLR Funding bid'!#REF!,'201819 SH LCLR Funding bid'!$C$12:$C$362,"agreed with nzta",'201819 SH LCLR Funding bid'!#REF!,$B16,'201819 SH LCLR Funding bid'!#REF!,R$5)+SUMIFS('201819 SH LCLR Funding bid'!#REF!,'201819 SH LCLR Funding bid'!$C$12:$C$362,"completed",'201819 SH LCLR Funding bid'!#REF!,$B16,'201819 SH LCLR Funding bid'!#REF!,R$5)),SUMIFS('201819 SH LCLR Funding bid'!#REF!,'201819 SH LCLR Funding bid'!$C$12:$C$362,"completed",'201819 SH LCLR Funding bid'!#REF!,$B16,'201819 SH LCLR Funding bid'!#REF!,R$5))</f>
        <v>#REF!</v>
      </c>
      <c r="S41" s="44" t="e">
        <f>IF($D$4="Agreed",(SUMIFS('201819 SH LCLR Funding bid'!#REF!,'201819 SH LCLR Funding bid'!$C$12:$C$362,"in construction (agreed)",'201819 SH LCLR Funding bid'!#REF!,$B16,'201819 SH LCLR Funding bid'!#REF!,S$5)+SUMIFS('201819 SH LCLR Funding bid'!#REF!,'201819 SH LCLR Funding bid'!$C$12:$C$362,"in planning (agreed)",'201819 SH LCLR Funding bid'!#REF!,$B16,'201819 SH LCLR Funding bid'!#REF!,S$5)+SUMIFS('201819 SH LCLR Funding bid'!#REF!,'201819 SH LCLR Funding bid'!$C$12:$C$362,"agreed with nzta",'201819 SH LCLR Funding bid'!#REF!,$B16,'201819 SH LCLR Funding bid'!#REF!,S$5)+SUMIFS('201819 SH LCLR Funding bid'!#REF!,'201819 SH LCLR Funding bid'!$C$12:$C$362,"completed",'201819 SH LCLR Funding bid'!#REF!,$B16,'201819 SH LCLR Funding bid'!#REF!,S$5)),SUMIFS('201819 SH LCLR Funding bid'!#REF!,'201819 SH LCLR Funding bid'!$C$12:$C$362,"completed",'201819 SH LCLR Funding bid'!#REF!,$B16,'201819 SH LCLR Funding bid'!#REF!,S$5))</f>
        <v>#REF!</v>
      </c>
      <c r="T41" s="44" t="e">
        <f>IF($D$4="Agreed",(SUMIFS('201819 SH LCLR Funding bid'!#REF!,'201819 SH LCLR Funding bid'!$C$12:$C$362,"in construction (agreed)",'201819 SH LCLR Funding bid'!#REF!,$B16,'201819 SH LCLR Funding bid'!#REF!,T$5)+SUMIFS('201819 SH LCLR Funding bid'!#REF!,'201819 SH LCLR Funding bid'!$C$12:$C$362,"in planning (agreed)",'201819 SH LCLR Funding bid'!#REF!,$B16,'201819 SH LCLR Funding bid'!#REF!,T$5)+SUMIFS('201819 SH LCLR Funding bid'!#REF!,'201819 SH LCLR Funding bid'!$C$12:$C$362,"agreed with nzta",'201819 SH LCLR Funding bid'!#REF!,$B16,'201819 SH LCLR Funding bid'!#REF!,T$5)+SUMIFS('201819 SH LCLR Funding bid'!#REF!,'201819 SH LCLR Funding bid'!$C$12:$C$362,"completed",'201819 SH LCLR Funding bid'!#REF!,$B16,'201819 SH LCLR Funding bid'!#REF!,T$5)),SUMIFS('201819 SH LCLR Funding bid'!#REF!,'201819 SH LCLR Funding bid'!$C$12:$C$362,"completed",'201819 SH LCLR Funding bid'!#REF!,$B16,'201819 SH LCLR Funding bid'!#REF!,T$5))</f>
        <v>#REF!</v>
      </c>
      <c r="U41" s="13" t="e">
        <f t="shared" si="4"/>
        <v>#REF!</v>
      </c>
      <c r="V41" s="22"/>
      <c r="W41" s="22"/>
      <c r="X41" s="22"/>
      <c r="Y41" s="22"/>
      <c r="Z41" s="22"/>
      <c r="AA41" s="22"/>
      <c r="AB41" s="22"/>
      <c r="AC41" s="22"/>
      <c r="AD41" s="22"/>
      <c r="AE41" s="22"/>
      <c r="AF41" s="22"/>
    </row>
    <row r="42" spans="1:32" ht="11.25" customHeight="1" x14ac:dyDescent="0.15">
      <c r="A42" s="20"/>
      <c r="B42" s="37" t="str">
        <f t="shared" si="5"/>
        <v>Seal widening</v>
      </c>
      <c r="C42" s="44" t="e">
        <f>IF($D$4="Agreed",(SUMIFS('201819 SH LCLR Funding bid'!#REF!,'201819 SH LCLR Funding bid'!$C$12:$C$362,"in construction (agreed)",'201819 SH LCLR Funding bid'!#REF!,$B17,'201819 SH LCLR Funding bid'!#REF!,C$5)+SUMIFS('201819 SH LCLR Funding bid'!#REF!,'201819 SH LCLR Funding bid'!$C$12:$C$362,"in planning (agreed)",'201819 SH LCLR Funding bid'!#REF!,$B17,'201819 SH LCLR Funding bid'!#REF!,C$5)+SUMIFS('201819 SH LCLR Funding bid'!#REF!,'201819 SH LCLR Funding bid'!$C$12:$C$362,"agreed with nzta",'201819 SH LCLR Funding bid'!#REF!,$B17,'201819 SH LCLR Funding bid'!#REF!,C$5)+SUMIFS('201819 SH LCLR Funding bid'!#REF!,'201819 SH LCLR Funding bid'!$C$12:$C$362,"completed",'201819 SH LCLR Funding bid'!#REF!,$B17,'201819 SH LCLR Funding bid'!#REF!,C$5)),SUMIFS('201819 SH LCLR Funding bid'!#REF!,'201819 SH LCLR Funding bid'!$C$12:$C$362,"completed",'201819 SH LCLR Funding bid'!#REF!,$B17,'201819 SH LCLR Funding bid'!#REF!,C$5))</f>
        <v>#REF!</v>
      </c>
      <c r="D42" s="44" t="e">
        <f>IF($D$4="Agreed",(SUMIFS('201819 SH LCLR Funding bid'!#REF!,'201819 SH LCLR Funding bid'!$C$12:$C$362,"in construction (agreed)",'201819 SH LCLR Funding bid'!#REF!,$B17,'201819 SH LCLR Funding bid'!#REF!,D$5)+SUMIFS('201819 SH LCLR Funding bid'!#REF!,'201819 SH LCLR Funding bid'!$C$12:$C$362,"in planning (agreed)",'201819 SH LCLR Funding bid'!#REF!,$B17,'201819 SH LCLR Funding bid'!#REF!,D$5)+SUMIFS('201819 SH LCLR Funding bid'!#REF!,'201819 SH LCLR Funding bid'!$C$12:$C$362,"agreed with nzta",'201819 SH LCLR Funding bid'!#REF!,$B17,'201819 SH LCLR Funding bid'!#REF!,D$5)+SUMIFS('201819 SH LCLR Funding bid'!#REF!,'201819 SH LCLR Funding bid'!$C$12:$C$362,"completed",'201819 SH LCLR Funding bid'!#REF!,$B17,'201819 SH LCLR Funding bid'!#REF!,D$5)),SUMIFS('201819 SH LCLR Funding bid'!#REF!,'201819 SH LCLR Funding bid'!$C$12:$C$362,"completed",'201819 SH LCLR Funding bid'!#REF!,$B17,'201819 SH LCLR Funding bid'!#REF!,D$5))</f>
        <v>#REF!</v>
      </c>
      <c r="E42" s="44" t="e">
        <f>IF($D$4="Agreed",(SUMIFS('201819 SH LCLR Funding bid'!#REF!,'201819 SH LCLR Funding bid'!$C$12:$C$362,"in construction (agreed)",'201819 SH LCLR Funding bid'!#REF!,$B17,'201819 SH LCLR Funding bid'!#REF!,E$5)+SUMIFS('201819 SH LCLR Funding bid'!#REF!,'201819 SH LCLR Funding bid'!$C$12:$C$362,"in planning (agreed)",'201819 SH LCLR Funding bid'!#REF!,$B17,'201819 SH LCLR Funding bid'!#REF!,E$5)+SUMIFS('201819 SH LCLR Funding bid'!#REF!,'201819 SH LCLR Funding bid'!$C$12:$C$362,"agreed with nzta",'201819 SH LCLR Funding bid'!#REF!,$B17,'201819 SH LCLR Funding bid'!#REF!,E$5)+SUMIFS('201819 SH LCLR Funding bid'!#REF!,'201819 SH LCLR Funding bid'!$C$12:$C$362,"completed",'201819 SH LCLR Funding bid'!#REF!,$B17,'201819 SH LCLR Funding bid'!#REF!,E$5)),SUMIFS('201819 SH LCLR Funding bid'!#REF!,'201819 SH LCLR Funding bid'!$C$12:$C$362,"completed",'201819 SH LCLR Funding bid'!#REF!,$B17,'201819 SH LCLR Funding bid'!#REF!,E$5))</f>
        <v>#REF!</v>
      </c>
      <c r="F42" s="44" t="e">
        <f>IF($D$4="Agreed",(SUMIFS('201819 SH LCLR Funding bid'!#REF!,'201819 SH LCLR Funding bid'!$C$12:$C$362,"in construction (agreed)",'201819 SH LCLR Funding bid'!#REF!,$B17,'201819 SH LCLR Funding bid'!#REF!,F$5)+SUMIFS('201819 SH LCLR Funding bid'!#REF!,'201819 SH LCLR Funding bid'!$C$12:$C$362,"in planning (agreed)",'201819 SH LCLR Funding bid'!#REF!,$B17,'201819 SH LCLR Funding bid'!#REF!,F$5)+SUMIFS('201819 SH LCLR Funding bid'!#REF!,'201819 SH LCLR Funding bid'!$C$12:$C$362,"agreed with nzta",'201819 SH LCLR Funding bid'!#REF!,$B17,'201819 SH LCLR Funding bid'!#REF!,F$5)+SUMIFS('201819 SH LCLR Funding bid'!#REF!,'201819 SH LCLR Funding bid'!$C$12:$C$362,"completed",'201819 SH LCLR Funding bid'!#REF!,$B17,'201819 SH LCLR Funding bid'!#REF!,F$5)),SUMIFS('201819 SH LCLR Funding bid'!#REF!,'201819 SH LCLR Funding bid'!$C$12:$C$362,"completed",'201819 SH LCLR Funding bid'!#REF!,$B17,'201819 SH LCLR Funding bid'!#REF!,F$5))</f>
        <v>#REF!</v>
      </c>
      <c r="G42" s="44" t="e">
        <f>IF($D$4="Agreed",(SUMIFS('201819 SH LCLR Funding bid'!#REF!,'201819 SH LCLR Funding bid'!$C$12:$C$362,"in construction (agreed)",'201819 SH LCLR Funding bid'!#REF!,$B17,'201819 SH LCLR Funding bid'!#REF!,G$5)+SUMIFS('201819 SH LCLR Funding bid'!#REF!,'201819 SH LCLR Funding bid'!$C$12:$C$362,"in planning (agreed)",'201819 SH LCLR Funding bid'!#REF!,$B17,'201819 SH LCLR Funding bid'!#REF!,G$5)+SUMIFS('201819 SH LCLR Funding bid'!#REF!,'201819 SH LCLR Funding bid'!$C$12:$C$362,"agreed with nzta",'201819 SH LCLR Funding bid'!#REF!,$B17,'201819 SH LCLR Funding bid'!#REF!,G$5)+SUMIFS('201819 SH LCLR Funding bid'!#REF!,'201819 SH LCLR Funding bid'!$C$12:$C$362,"completed",'201819 SH LCLR Funding bid'!#REF!,$B17,'201819 SH LCLR Funding bid'!#REF!,G$5)),SUMIFS('201819 SH LCLR Funding bid'!#REF!,'201819 SH LCLR Funding bid'!$C$12:$C$362,"completed",'201819 SH LCLR Funding bid'!#REF!,$B17,'201819 SH LCLR Funding bid'!#REF!,G$5))</f>
        <v>#REF!</v>
      </c>
      <c r="H42" s="44" t="e">
        <f>IF($D$4="Agreed",(SUMIFS('201819 SH LCLR Funding bid'!#REF!,'201819 SH LCLR Funding bid'!$C$12:$C$362,"in construction (agreed)",'201819 SH LCLR Funding bid'!#REF!,$B17,'201819 SH LCLR Funding bid'!#REF!,H$5)+SUMIFS('201819 SH LCLR Funding bid'!#REF!,'201819 SH LCLR Funding bid'!$C$12:$C$362,"in planning (agreed)",'201819 SH LCLR Funding bid'!#REF!,$B17,'201819 SH LCLR Funding bid'!#REF!,H$5)+SUMIFS('201819 SH LCLR Funding bid'!#REF!,'201819 SH LCLR Funding bid'!$C$12:$C$362,"agreed with nzta",'201819 SH LCLR Funding bid'!#REF!,$B17,'201819 SH LCLR Funding bid'!#REF!,H$5)+SUMIFS('201819 SH LCLR Funding bid'!#REF!,'201819 SH LCLR Funding bid'!$C$12:$C$362,"completed",'201819 SH LCLR Funding bid'!#REF!,$B17,'201819 SH LCLR Funding bid'!#REF!,H$5)),SUMIFS('201819 SH LCLR Funding bid'!#REF!,'201819 SH LCLR Funding bid'!$C$12:$C$362,"completed",'201819 SH LCLR Funding bid'!#REF!,$B17,'201819 SH LCLR Funding bid'!#REF!,H$5))</f>
        <v>#REF!</v>
      </c>
      <c r="I42" s="44" t="e">
        <f>IF($D$4="Agreed",(SUMIFS('201819 SH LCLR Funding bid'!#REF!,'201819 SH LCLR Funding bid'!$C$12:$C$362,"in construction (agreed)",'201819 SH LCLR Funding bid'!#REF!,$B17,'201819 SH LCLR Funding bid'!#REF!,I$5)+SUMIFS('201819 SH LCLR Funding bid'!#REF!,'201819 SH LCLR Funding bid'!$C$12:$C$362,"in planning (agreed)",'201819 SH LCLR Funding bid'!#REF!,$B17,'201819 SH LCLR Funding bid'!#REF!,I$5)+SUMIFS('201819 SH LCLR Funding bid'!#REF!,'201819 SH LCLR Funding bid'!$C$12:$C$362,"agreed with nzta",'201819 SH LCLR Funding bid'!#REF!,$B17,'201819 SH LCLR Funding bid'!#REF!,I$5)+SUMIFS('201819 SH LCLR Funding bid'!#REF!,'201819 SH LCLR Funding bid'!$C$12:$C$362,"completed",'201819 SH LCLR Funding bid'!#REF!,$B17,'201819 SH LCLR Funding bid'!#REF!,I$5)),SUMIFS('201819 SH LCLR Funding bid'!#REF!,'201819 SH LCLR Funding bid'!$C$12:$C$362,"completed",'201819 SH LCLR Funding bid'!#REF!,$B17,'201819 SH LCLR Funding bid'!#REF!,I$5))</f>
        <v>#REF!</v>
      </c>
      <c r="J42" s="44" t="e">
        <f>IF($D$4="Agreed",(SUMIFS('201819 SH LCLR Funding bid'!#REF!,'201819 SH LCLR Funding bid'!$C$12:$C$362,"in construction (agreed)",'201819 SH LCLR Funding bid'!#REF!,$B17,'201819 SH LCLR Funding bid'!#REF!,J$5)+SUMIFS('201819 SH LCLR Funding bid'!#REF!,'201819 SH LCLR Funding bid'!$C$12:$C$362,"in planning (agreed)",'201819 SH LCLR Funding bid'!#REF!,$B17,'201819 SH LCLR Funding bid'!#REF!,J$5)+SUMIFS('201819 SH LCLR Funding bid'!#REF!,'201819 SH LCLR Funding bid'!$C$12:$C$362,"agreed with nzta",'201819 SH LCLR Funding bid'!#REF!,$B17,'201819 SH LCLR Funding bid'!#REF!,J$5)+SUMIFS('201819 SH LCLR Funding bid'!#REF!,'201819 SH LCLR Funding bid'!$C$12:$C$362,"completed",'201819 SH LCLR Funding bid'!#REF!,$B17,'201819 SH LCLR Funding bid'!#REF!,J$5)),SUMIFS('201819 SH LCLR Funding bid'!#REF!,'201819 SH LCLR Funding bid'!$C$12:$C$362,"completed",'201819 SH LCLR Funding bid'!#REF!,$B17,'201819 SH LCLR Funding bid'!#REF!,J$5))</f>
        <v>#REF!</v>
      </c>
      <c r="K42" s="44" t="e">
        <f>IF($D$4="Agreed",(SUMIFS('201819 SH LCLR Funding bid'!#REF!,'201819 SH LCLR Funding bid'!$C$12:$C$362,"in construction (agreed)",'201819 SH LCLR Funding bid'!#REF!,$B17,'201819 SH LCLR Funding bid'!#REF!,K$5)+SUMIFS('201819 SH LCLR Funding bid'!#REF!,'201819 SH LCLR Funding bid'!$C$12:$C$362,"in planning (agreed)",'201819 SH LCLR Funding bid'!#REF!,$B17,'201819 SH LCLR Funding bid'!#REF!,K$5)+SUMIFS('201819 SH LCLR Funding bid'!#REF!,'201819 SH LCLR Funding bid'!$C$12:$C$362,"agreed with nzta",'201819 SH LCLR Funding bid'!#REF!,$B17,'201819 SH LCLR Funding bid'!#REF!,K$5)+SUMIFS('201819 SH LCLR Funding bid'!#REF!,'201819 SH LCLR Funding bid'!$C$12:$C$362,"completed",'201819 SH LCLR Funding bid'!#REF!,$B17,'201819 SH LCLR Funding bid'!#REF!,K$5)),SUMIFS('201819 SH LCLR Funding bid'!#REF!,'201819 SH LCLR Funding bid'!$C$12:$C$362,"completed",'201819 SH LCLR Funding bid'!#REF!,$B17,'201819 SH LCLR Funding bid'!#REF!,K$5))</f>
        <v>#REF!</v>
      </c>
      <c r="L42" s="44" t="e">
        <f>IF($D$4="Agreed",(SUMIFS('201819 SH LCLR Funding bid'!#REF!,'201819 SH LCLR Funding bid'!$C$12:$C$362,"in construction (agreed)",'201819 SH LCLR Funding bid'!#REF!,$B17,'201819 SH LCLR Funding bid'!#REF!,L$5)+SUMIFS('201819 SH LCLR Funding bid'!#REF!,'201819 SH LCLR Funding bid'!$C$12:$C$362,"in planning (agreed)",'201819 SH LCLR Funding bid'!#REF!,$B17,'201819 SH LCLR Funding bid'!#REF!,L$5)+SUMIFS('201819 SH LCLR Funding bid'!#REF!,'201819 SH LCLR Funding bid'!$C$12:$C$362,"agreed with nzta",'201819 SH LCLR Funding bid'!#REF!,$B17,'201819 SH LCLR Funding bid'!#REF!,L$5)+SUMIFS('201819 SH LCLR Funding bid'!#REF!,'201819 SH LCLR Funding bid'!$C$12:$C$362,"completed",'201819 SH LCLR Funding bid'!#REF!,$B17,'201819 SH LCLR Funding bid'!#REF!,L$5)),SUMIFS('201819 SH LCLR Funding bid'!#REF!,'201819 SH LCLR Funding bid'!$C$12:$C$362,"completed",'201819 SH LCLR Funding bid'!#REF!,$B17,'201819 SH LCLR Funding bid'!#REF!,L$5))</f>
        <v>#REF!</v>
      </c>
      <c r="M42" s="44" t="e">
        <f>IF($D$4="Agreed",(SUMIFS('201819 SH LCLR Funding bid'!#REF!,'201819 SH LCLR Funding bid'!$C$12:$C$362,"in construction (agreed)",'201819 SH LCLR Funding bid'!#REF!,$B17,'201819 SH LCLR Funding bid'!#REF!,M$5)+SUMIFS('201819 SH LCLR Funding bid'!#REF!,'201819 SH LCLR Funding bid'!$C$12:$C$362,"in planning (agreed)",'201819 SH LCLR Funding bid'!#REF!,$B17,'201819 SH LCLR Funding bid'!#REF!,M$5)+SUMIFS('201819 SH LCLR Funding bid'!#REF!,'201819 SH LCLR Funding bid'!$C$12:$C$362,"agreed with nzta",'201819 SH LCLR Funding bid'!#REF!,$B17,'201819 SH LCLR Funding bid'!#REF!,M$5)+SUMIFS('201819 SH LCLR Funding bid'!#REF!,'201819 SH LCLR Funding bid'!$C$12:$C$362,"completed",'201819 SH LCLR Funding bid'!#REF!,$B17,'201819 SH LCLR Funding bid'!#REF!,M$5)),SUMIFS('201819 SH LCLR Funding bid'!#REF!,'201819 SH LCLR Funding bid'!$C$12:$C$362,"completed",'201819 SH LCLR Funding bid'!#REF!,$B17,'201819 SH LCLR Funding bid'!#REF!,M$5))</f>
        <v>#REF!</v>
      </c>
      <c r="N42" s="44" t="e">
        <f>IF($D$4="Agreed",(SUMIFS('201819 SH LCLR Funding bid'!#REF!,'201819 SH LCLR Funding bid'!$C$12:$C$362,"in construction (agreed)",'201819 SH LCLR Funding bid'!#REF!,$B17,'201819 SH LCLR Funding bid'!#REF!,N$5)+SUMIFS('201819 SH LCLR Funding bid'!#REF!,'201819 SH LCLR Funding bid'!$C$12:$C$362,"in planning (agreed)",'201819 SH LCLR Funding bid'!#REF!,$B17,'201819 SH LCLR Funding bid'!#REF!,N$5)+SUMIFS('201819 SH LCLR Funding bid'!#REF!,'201819 SH LCLR Funding bid'!$C$12:$C$362,"agreed with nzta",'201819 SH LCLR Funding bid'!#REF!,$B17,'201819 SH LCLR Funding bid'!#REF!,N$5)+SUMIFS('201819 SH LCLR Funding bid'!#REF!,'201819 SH LCLR Funding bid'!$C$12:$C$362,"completed",'201819 SH LCLR Funding bid'!#REF!,$B17,'201819 SH LCLR Funding bid'!#REF!,N$5)),SUMIFS('201819 SH LCLR Funding bid'!#REF!,'201819 SH LCLR Funding bid'!$C$12:$C$362,"completed",'201819 SH LCLR Funding bid'!#REF!,$B17,'201819 SH LCLR Funding bid'!#REF!,N$5))</f>
        <v>#REF!</v>
      </c>
      <c r="O42" s="44" t="e">
        <f>IF($D$4="Agreed",(SUMIFS('201819 SH LCLR Funding bid'!#REF!,'201819 SH LCLR Funding bid'!$C$12:$C$362,"in construction (agreed)",'201819 SH LCLR Funding bid'!#REF!,$B17,'201819 SH LCLR Funding bid'!#REF!,O$5)+SUMIFS('201819 SH LCLR Funding bid'!#REF!,'201819 SH LCLR Funding bid'!$C$12:$C$362,"in planning (agreed)",'201819 SH LCLR Funding bid'!#REF!,$B17,'201819 SH LCLR Funding bid'!#REF!,O$5)+SUMIFS('201819 SH LCLR Funding bid'!#REF!,'201819 SH LCLR Funding bid'!$C$12:$C$362,"agreed with nzta",'201819 SH LCLR Funding bid'!#REF!,$B17,'201819 SH LCLR Funding bid'!#REF!,O$5)+SUMIFS('201819 SH LCLR Funding bid'!#REF!,'201819 SH LCLR Funding bid'!$C$12:$C$362,"completed",'201819 SH LCLR Funding bid'!#REF!,$B17,'201819 SH LCLR Funding bid'!#REF!,O$5)),SUMIFS('201819 SH LCLR Funding bid'!#REF!,'201819 SH LCLR Funding bid'!$C$12:$C$362,"completed",'201819 SH LCLR Funding bid'!#REF!,$B17,'201819 SH LCLR Funding bid'!#REF!,O$5))</f>
        <v>#REF!</v>
      </c>
      <c r="P42" s="44" t="e">
        <f>IF($D$4="Agreed",(SUMIFS('201819 SH LCLR Funding bid'!#REF!,'201819 SH LCLR Funding bid'!$C$12:$C$362,"in construction (agreed)",'201819 SH LCLR Funding bid'!#REF!,$B17,'201819 SH LCLR Funding bid'!#REF!,P$5)+SUMIFS('201819 SH LCLR Funding bid'!#REF!,'201819 SH LCLR Funding bid'!$C$12:$C$362,"in planning (agreed)",'201819 SH LCLR Funding bid'!#REF!,$B17,'201819 SH LCLR Funding bid'!#REF!,P$5)+SUMIFS('201819 SH LCLR Funding bid'!#REF!,'201819 SH LCLR Funding bid'!$C$12:$C$362,"agreed with nzta",'201819 SH LCLR Funding bid'!#REF!,$B17,'201819 SH LCLR Funding bid'!#REF!,P$5)+SUMIFS('201819 SH LCLR Funding bid'!#REF!,'201819 SH LCLR Funding bid'!$C$12:$C$362,"completed",'201819 SH LCLR Funding bid'!#REF!,$B17,'201819 SH LCLR Funding bid'!#REF!,P$5)),SUMIFS('201819 SH LCLR Funding bid'!#REF!,'201819 SH LCLR Funding bid'!$C$12:$C$362,"completed",'201819 SH LCLR Funding bid'!#REF!,$B17,'201819 SH LCLR Funding bid'!#REF!,P$5))</f>
        <v>#REF!</v>
      </c>
      <c r="Q42" s="44" t="e">
        <f>IF($D$4="Agreed",(SUMIFS('201819 SH LCLR Funding bid'!#REF!,'201819 SH LCLR Funding bid'!$C$12:$C$362,"in construction (agreed)",'201819 SH LCLR Funding bid'!#REF!,$B17,'201819 SH LCLR Funding bid'!#REF!,Q$5)+SUMIFS('201819 SH LCLR Funding bid'!#REF!,'201819 SH LCLR Funding bid'!$C$12:$C$362,"in planning (agreed)",'201819 SH LCLR Funding bid'!#REF!,$B17,'201819 SH LCLR Funding bid'!#REF!,Q$5)+SUMIFS('201819 SH LCLR Funding bid'!#REF!,'201819 SH LCLR Funding bid'!$C$12:$C$362,"agreed with nzta",'201819 SH LCLR Funding bid'!#REF!,$B17,'201819 SH LCLR Funding bid'!#REF!,Q$5)+SUMIFS('201819 SH LCLR Funding bid'!#REF!,'201819 SH LCLR Funding bid'!$C$12:$C$362,"completed",'201819 SH LCLR Funding bid'!#REF!,$B17,'201819 SH LCLR Funding bid'!#REF!,Q$5)),SUMIFS('201819 SH LCLR Funding bid'!#REF!,'201819 SH LCLR Funding bid'!$C$12:$C$362,"completed",'201819 SH LCLR Funding bid'!#REF!,$B17,'201819 SH LCLR Funding bid'!#REF!,Q$5))</f>
        <v>#REF!</v>
      </c>
      <c r="R42" s="44" t="e">
        <f>IF($D$4="Agreed",(SUMIFS('201819 SH LCLR Funding bid'!#REF!,'201819 SH LCLR Funding bid'!$C$12:$C$362,"in construction (agreed)",'201819 SH LCLR Funding bid'!#REF!,$B17,'201819 SH LCLR Funding bid'!#REF!,R$5)+SUMIFS('201819 SH LCLR Funding bid'!#REF!,'201819 SH LCLR Funding bid'!$C$12:$C$362,"in planning (agreed)",'201819 SH LCLR Funding bid'!#REF!,$B17,'201819 SH LCLR Funding bid'!#REF!,R$5)+SUMIFS('201819 SH LCLR Funding bid'!#REF!,'201819 SH LCLR Funding bid'!$C$12:$C$362,"agreed with nzta",'201819 SH LCLR Funding bid'!#REF!,$B17,'201819 SH LCLR Funding bid'!#REF!,R$5)+SUMIFS('201819 SH LCLR Funding bid'!#REF!,'201819 SH LCLR Funding bid'!$C$12:$C$362,"completed",'201819 SH LCLR Funding bid'!#REF!,$B17,'201819 SH LCLR Funding bid'!#REF!,R$5)),SUMIFS('201819 SH LCLR Funding bid'!#REF!,'201819 SH LCLR Funding bid'!$C$12:$C$362,"completed",'201819 SH LCLR Funding bid'!#REF!,$B17,'201819 SH LCLR Funding bid'!#REF!,R$5))</f>
        <v>#REF!</v>
      </c>
      <c r="S42" s="44" t="e">
        <f>IF($D$4="Agreed",(SUMIFS('201819 SH LCLR Funding bid'!#REF!,'201819 SH LCLR Funding bid'!$C$12:$C$362,"in construction (agreed)",'201819 SH LCLR Funding bid'!#REF!,$B17,'201819 SH LCLR Funding bid'!#REF!,S$5)+SUMIFS('201819 SH LCLR Funding bid'!#REF!,'201819 SH LCLR Funding bid'!$C$12:$C$362,"in planning (agreed)",'201819 SH LCLR Funding bid'!#REF!,$B17,'201819 SH LCLR Funding bid'!#REF!,S$5)+SUMIFS('201819 SH LCLR Funding bid'!#REF!,'201819 SH LCLR Funding bid'!$C$12:$C$362,"agreed with nzta",'201819 SH LCLR Funding bid'!#REF!,$B17,'201819 SH LCLR Funding bid'!#REF!,S$5)+SUMIFS('201819 SH LCLR Funding bid'!#REF!,'201819 SH LCLR Funding bid'!$C$12:$C$362,"completed",'201819 SH LCLR Funding bid'!#REF!,$B17,'201819 SH LCLR Funding bid'!#REF!,S$5)),SUMIFS('201819 SH LCLR Funding bid'!#REF!,'201819 SH LCLR Funding bid'!$C$12:$C$362,"completed",'201819 SH LCLR Funding bid'!#REF!,$B17,'201819 SH LCLR Funding bid'!#REF!,S$5))</f>
        <v>#REF!</v>
      </c>
      <c r="T42" s="44" t="e">
        <f>IF($D$4="Agreed",(SUMIFS('201819 SH LCLR Funding bid'!#REF!,'201819 SH LCLR Funding bid'!$C$12:$C$362,"in construction (agreed)",'201819 SH LCLR Funding bid'!#REF!,$B17,'201819 SH LCLR Funding bid'!#REF!,T$5)+SUMIFS('201819 SH LCLR Funding bid'!#REF!,'201819 SH LCLR Funding bid'!$C$12:$C$362,"in planning (agreed)",'201819 SH LCLR Funding bid'!#REF!,$B17,'201819 SH LCLR Funding bid'!#REF!,T$5)+SUMIFS('201819 SH LCLR Funding bid'!#REF!,'201819 SH LCLR Funding bid'!$C$12:$C$362,"agreed with nzta",'201819 SH LCLR Funding bid'!#REF!,$B17,'201819 SH LCLR Funding bid'!#REF!,T$5)+SUMIFS('201819 SH LCLR Funding bid'!#REF!,'201819 SH LCLR Funding bid'!$C$12:$C$362,"completed",'201819 SH LCLR Funding bid'!#REF!,$B17,'201819 SH LCLR Funding bid'!#REF!,T$5)),SUMIFS('201819 SH LCLR Funding bid'!#REF!,'201819 SH LCLR Funding bid'!$C$12:$C$362,"completed",'201819 SH LCLR Funding bid'!#REF!,$B17,'201819 SH LCLR Funding bid'!#REF!,T$5))</f>
        <v>#REF!</v>
      </c>
      <c r="U42" s="13" t="e">
        <f t="shared" si="4"/>
        <v>#REF!</v>
      </c>
      <c r="V42" s="22"/>
      <c r="W42" s="22"/>
      <c r="X42" s="22"/>
      <c r="Y42" s="22"/>
      <c r="Z42" s="22"/>
      <c r="AA42" s="22"/>
      <c r="AB42" s="22"/>
      <c r="AC42" s="22"/>
      <c r="AD42" s="22"/>
      <c r="AE42" s="22"/>
      <c r="AF42" s="22"/>
    </row>
    <row r="43" spans="1:32" ht="11.25" customHeight="1" x14ac:dyDescent="0.15">
      <c r="A43" s="20"/>
      <c r="B43" s="37" t="str">
        <f t="shared" si="5"/>
        <v>Sight benching</v>
      </c>
      <c r="C43" s="44" t="e">
        <f>IF($D$4="Agreed",(SUMIFS('201819 SH LCLR Funding bid'!#REF!,'201819 SH LCLR Funding bid'!$C$12:$C$362,"in construction (agreed)",'201819 SH LCLR Funding bid'!#REF!,$B18,'201819 SH LCLR Funding bid'!#REF!,C$5)+SUMIFS('201819 SH LCLR Funding bid'!#REF!,'201819 SH LCLR Funding bid'!$C$12:$C$362,"in planning (agreed)",'201819 SH LCLR Funding bid'!#REF!,$B18,'201819 SH LCLR Funding bid'!#REF!,C$5)+SUMIFS('201819 SH LCLR Funding bid'!#REF!,'201819 SH LCLR Funding bid'!$C$12:$C$362,"agreed with nzta",'201819 SH LCLR Funding bid'!#REF!,$B18,'201819 SH LCLR Funding bid'!#REF!,C$5)+SUMIFS('201819 SH LCLR Funding bid'!#REF!,'201819 SH LCLR Funding bid'!$C$12:$C$362,"completed",'201819 SH LCLR Funding bid'!#REF!,$B18,'201819 SH LCLR Funding bid'!#REF!,C$5)),SUMIFS('201819 SH LCLR Funding bid'!#REF!,'201819 SH LCLR Funding bid'!$C$12:$C$362,"completed",'201819 SH LCLR Funding bid'!#REF!,$B18,'201819 SH LCLR Funding bid'!#REF!,C$5))</f>
        <v>#REF!</v>
      </c>
      <c r="D43" s="44" t="e">
        <f>IF($D$4="Agreed",(SUMIFS('201819 SH LCLR Funding bid'!#REF!,'201819 SH LCLR Funding bid'!$C$12:$C$362,"in construction (agreed)",'201819 SH LCLR Funding bid'!#REF!,$B18,'201819 SH LCLR Funding bid'!#REF!,D$5)+SUMIFS('201819 SH LCLR Funding bid'!#REF!,'201819 SH LCLR Funding bid'!$C$12:$C$362,"in planning (agreed)",'201819 SH LCLR Funding bid'!#REF!,$B18,'201819 SH LCLR Funding bid'!#REF!,D$5)+SUMIFS('201819 SH LCLR Funding bid'!#REF!,'201819 SH LCLR Funding bid'!$C$12:$C$362,"agreed with nzta",'201819 SH LCLR Funding bid'!#REF!,$B18,'201819 SH LCLR Funding bid'!#REF!,D$5)+SUMIFS('201819 SH LCLR Funding bid'!#REF!,'201819 SH LCLR Funding bid'!$C$12:$C$362,"completed",'201819 SH LCLR Funding bid'!#REF!,$B18,'201819 SH LCLR Funding bid'!#REF!,D$5)),SUMIFS('201819 SH LCLR Funding bid'!#REF!,'201819 SH LCLR Funding bid'!$C$12:$C$362,"completed",'201819 SH LCLR Funding bid'!#REF!,$B18,'201819 SH LCLR Funding bid'!#REF!,D$5))</f>
        <v>#REF!</v>
      </c>
      <c r="E43" s="44" t="e">
        <f>IF($D$4="Agreed",(SUMIFS('201819 SH LCLR Funding bid'!#REF!,'201819 SH LCLR Funding bid'!$C$12:$C$362,"in construction (agreed)",'201819 SH LCLR Funding bid'!#REF!,$B18,'201819 SH LCLR Funding bid'!#REF!,E$5)+SUMIFS('201819 SH LCLR Funding bid'!#REF!,'201819 SH LCLR Funding bid'!$C$12:$C$362,"in planning (agreed)",'201819 SH LCLR Funding bid'!#REF!,$B18,'201819 SH LCLR Funding bid'!#REF!,E$5)+SUMIFS('201819 SH LCLR Funding bid'!#REF!,'201819 SH LCLR Funding bid'!$C$12:$C$362,"agreed with nzta",'201819 SH LCLR Funding bid'!#REF!,$B18,'201819 SH LCLR Funding bid'!#REF!,E$5)+SUMIFS('201819 SH LCLR Funding bid'!#REF!,'201819 SH LCLR Funding bid'!$C$12:$C$362,"completed",'201819 SH LCLR Funding bid'!#REF!,$B18,'201819 SH LCLR Funding bid'!#REF!,E$5)),SUMIFS('201819 SH LCLR Funding bid'!#REF!,'201819 SH LCLR Funding bid'!$C$12:$C$362,"completed",'201819 SH LCLR Funding bid'!#REF!,$B18,'201819 SH LCLR Funding bid'!#REF!,E$5))</f>
        <v>#REF!</v>
      </c>
      <c r="F43" s="44" t="e">
        <f>IF($D$4="Agreed",(SUMIFS('201819 SH LCLR Funding bid'!#REF!,'201819 SH LCLR Funding bid'!$C$12:$C$362,"in construction (agreed)",'201819 SH LCLR Funding bid'!#REF!,$B18,'201819 SH LCLR Funding bid'!#REF!,F$5)+SUMIFS('201819 SH LCLR Funding bid'!#REF!,'201819 SH LCLR Funding bid'!$C$12:$C$362,"in planning (agreed)",'201819 SH LCLR Funding bid'!#REF!,$B18,'201819 SH LCLR Funding bid'!#REF!,F$5)+SUMIFS('201819 SH LCLR Funding bid'!#REF!,'201819 SH LCLR Funding bid'!$C$12:$C$362,"agreed with nzta",'201819 SH LCLR Funding bid'!#REF!,$B18,'201819 SH LCLR Funding bid'!#REF!,F$5)+SUMIFS('201819 SH LCLR Funding bid'!#REF!,'201819 SH LCLR Funding bid'!$C$12:$C$362,"completed",'201819 SH LCLR Funding bid'!#REF!,$B18,'201819 SH LCLR Funding bid'!#REF!,F$5)),SUMIFS('201819 SH LCLR Funding bid'!#REF!,'201819 SH LCLR Funding bid'!$C$12:$C$362,"completed",'201819 SH LCLR Funding bid'!#REF!,$B18,'201819 SH LCLR Funding bid'!#REF!,F$5))</f>
        <v>#REF!</v>
      </c>
      <c r="G43" s="44" t="e">
        <f>IF($D$4="Agreed",(SUMIFS('201819 SH LCLR Funding bid'!#REF!,'201819 SH LCLR Funding bid'!$C$12:$C$362,"in construction (agreed)",'201819 SH LCLR Funding bid'!#REF!,$B18,'201819 SH LCLR Funding bid'!#REF!,G$5)+SUMIFS('201819 SH LCLR Funding bid'!#REF!,'201819 SH LCLR Funding bid'!$C$12:$C$362,"in planning (agreed)",'201819 SH LCLR Funding bid'!#REF!,$B18,'201819 SH LCLR Funding bid'!#REF!,G$5)+SUMIFS('201819 SH LCLR Funding bid'!#REF!,'201819 SH LCLR Funding bid'!$C$12:$C$362,"agreed with nzta",'201819 SH LCLR Funding bid'!#REF!,$B18,'201819 SH LCLR Funding bid'!#REF!,G$5)+SUMIFS('201819 SH LCLR Funding bid'!#REF!,'201819 SH LCLR Funding bid'!$C$12:$C$362,"completed",'201819 SH LCLR Funding bid'!#REF!,$B18,'201819 SH LCLR Funding bid'!#REF!,G$5)),SUMIFS('201819 SH LCLR Funding bid'!#REF!,'201819 SH LCLR Funding bid'!$C$12:$C$362,"completed",'201819 SH LCLR Funding bid'!#REF!,$B18,'201819 SH LCLR Funding bid'!#REF!,G$5))</f>
        <v>#REF!</v>
      </c>
      <c r="H43" s="44" t="e">
        <f>IF($D$4="Agreed",(SUMIFS('201819 SH LCLR Funding bid'!#REF!,'201819 SH LCLR Funding bid'!$C$12:$C$362,"in construction (agreed)",'201819 SH LCLR Funding bid'!#REF!,$B18,'201819 SH LCLR Funding bid'!#REF!,H$5)+SUMIFS('201819 SH LCLR Funding bid'!#REF!,'201819 SH LCLR Funding bid'!$C$12:$C$362,"in planning (agreed)",'201819 SH LCLR Funding bid'!#REF!,$B18,'201819 SH LCLR Funding bid'!#REF!,H$5)+SUMIFS('201819 SH LCLR Funding bid'!#REF!,'201819 SH LCLR Funding bid'!$C$12:$C$362,"agreed with nzta",'201819 SH LCLR Funding bid'!#REF!,$B18,'201819 SH LCLR Funding bid'!#REF!,H$5)+SUMIFS('201819 SH LCLR Funding bid'!#REF!,'201819 SH LCLR Funding bid'!$C$12:$C$362,"completed",'201819 SH LCLR Funding bid'!#REF!,$B18,'201819 SH LCLR Funding bid'!#REF!,H$5)),SUMIFS('201819 SH LCLR Funding bid'!#REF!,'201819 SH LCLR Funding bid'!$C$12:$C$362,"completed",'201819 SH LCLR Funding bid'!#REF!,$B18,'201819 SH LCLR Funding bid'!#REF!,H$5))</f>
        <v>#REF!</v>
      </c>
      <c r="I43" s="44" t="e">
        <f>IF($D$4="Agreed",(SUMIFS('201819 SH LCLR Funding bid'!#REF!,'201819 SH LCLR Funding bid'!$C$12:$C$362,"in construction (agreed)",'201819 SH LCLR Funding bid'!#REF!,$B18,'201819 SH LCLR Funding bid'!#REF!,I$5)+SUMIFS('201819 SH LCLR Funding bid'!#REF!,'201819 SH LCLR Funding bid'!$C$12:$C$362,"in planning (agreed)",'201819 SH LCLR Funding bid'!#REF!,$B18,'201819 SH LCLR Funding bid'!#REF!,I$5)+SUMIFS('201819 SH LCLR Funding bid'!#REF!,'201819 SH LCLR Funding bid'!$C$12:$C$362,"agreed with nzta",'201819 SH LCLR Funding bid'!#REF!,$B18,'201819 SH LCLR Funding bid'!#REF!,I$5)+SUMIFS('201819 SH LCLR Funding bid'!#REF!,'201819 SH LCLR Funding bid'!$C$12:$C$362,"completed",'201819 SH LCLR Funding bid'!#REF!,$B18,'201819 SH LCLR Funding bid'!#REF!,I$5)),SUMIFS('201819 SH LCLR Funding bid'!#REF!,'201819 SH LCLR Funding bid'!$C$12:$C$362,"completed",'201819 SH LCLR Funding bid'!#REF!,$B18,'201819 SH LCLR Funding bid'!#REF!,I$5))</f>
        <v>#REF!</v>
      </c>
      <c r="J43" s="44" t="e">
        <f>IF($D$4="Agreed",(SUMIFS('201819 SH LCLR Funding bid'!#REF!,'201819 SH LCLR Funding bid'!$C$12:$C$362,"in construction (agreed)",'201819 SH LCLR Funding bid'!#REF!,$B18,'201819 SH LCLR Funding bid'!#REF!,J$5)+SUMIFS('201819 SH LCLR Funding bid'!#REF!,'201819 SH LCLR Funding bid'!$C$12:$C$362,"in planning (agreed)",'201819 SH LCLR Funding bid'!#REF!,$B18,'201819 SH LCLR Funding bid'!#REF!,J$5)+SUMIFS('201819 SH LCLR Funding bid'!#REF!,'201819 SH LCLR Funding bid'!$C$12:$C$362,"agreed with nzta",'201819 SH LCLR Funding bid'!#REF!,$B18,'201819 SH LCLR Funding bid'!#REF!,J$5)+SUMIFS('201819 SH LCLR Funding bid'!#REF!,'201819 SH LCLR Funding bid'!$C$12:$C$362,"completed",'201819 SH LCLR Funding bid'!#REF!,$B18,'201819 SH LCLR Funding bid'!#REF!,J$5)),SUMIFS('201819 SH LCLR Funding bid'!#REF!,'201819 SH LCLR Funding bid'!$C$12:$C$362,"completed",'201819 SH LCLR Funding bid'!#REF!,$B18,'201819 SH LCLR Funding bid'!#REF!,J$5))</f>
        <v>#REF!</v>
      </c>
      <c r="K43" s="44" t="e">
        <f>IF($D$4="Agreed",(SUMIFS('201819 SH LCLR Funding bid'!#REF!,'201819 SH LCLR Funding bid'!$C$12:$C$362,"in construction (agreed)",'201819 SH LCLR Funding bid'!#REF!,$B18,'201819 SH LCLR Funding bid'!#REF!,K$5)+SUMIFS('201819 SH LCLR Funding bid'!#REF!,'201819 SH LCLR Funding bid'!$C$12:$C$362,"in planning (agreed)",'201819 SH LCLR Funding bid'!#REF!,$B18,'201819 SH LCLR Funding bid'!#REF!,K$5)+SUMIFS('201819 SH LCLR Funding bid'!#REF!,'201819 SH LCLR Funding bid'!$C$12:$C$362,"agreed with nzta",'201819 SH LCLR Funding bid'!#REF!,$B18,'201819 SH LCLR Funding bid'!#REF!,K$5)+SUMIFS('201819 SH LCLR Funding bid'!#REF!,'201819 SH LCLR Funding bid'!$C$12:$C$362,"completed",'201819 SH LCLR Funding bid'!#REF!,$B18,'201819 SH LCLR Funding bid'!#REF!,K$5)),SUMIFS('201819 SH LCLR Funding bid'!#REF!,'201819 SH LCLR Funding bid'!$C$12:$C$362,"completed",'201819 SH LCLR Funding bid'!#REF!,$B18,'201819 SH LCLR Funding bid'!#REF!,K$5))</f>
        <v>#REF!</v>
      </c>
      <c r="L43" s="44" t="e">
        <f>IF($D$4="Agreed",(SUMIFS('201819 SH LCLR Funding bid'!#REF!,'201819 SH LCLR Funding bid'!$C$12:$C$362,"in construction (agreed)",'201819 SH LCLR Funding bid'!#REF!,$B18,'201819 SH LCLR Funding bid'!#REF!,L$5)+SUMIFS('201819 SH LCLR Funding bid'!#REF!,'201819 SH LCLR Funding bid'!$C$12:$C$362,"in planning (agreed)",'201819 SH LCLR Funding bid'!#REF!,$B18,'201819 SH LCLR Funding bid'!#REF!,L$5)+SUMIFS('201819 SH LCLR Funding bid'!#REF!,'201819 SH LCLR Funding bid'!$C$12:$C$362,"agreed with nzta",'201819 SH LCLR Funding bid'!#REF!,$B18,'201819 SH LCLR Funding bid'!#REF!,L$5)+SUMIFS('201819 SH LCLR Funding bid'!#REF!,'201819 SH LCLR Funding bid'!$C$12:$C$362,"completed",'201819 SH LCLR Funding bid'!#REF!,$B18,'201819 SH LCLR Funding bid'!#REF!,L$5)),SUMIFS('201819 SH LCLR Funding bid'!#REF!,'201819 SH LCLR Funding bid'!$C$12:$C$362,"completed",'201819 SH LCLR Funding bid'!#REF!,$B18,'201819 SH LCLR Funding bid'!#REF!,L$5))</f>
        <v>#REF!</v>
      </c>
      <c r="M43" s="44" t="e">
        <f>IF($D$4="Agreed",(SUMIFS('201819 SH LCLR Funding bid'!#REF!,'201819 SH LCLR Funding bid'!$C$12:$C$362,"in construction (agreed)",'201819 SH LCLR Funding bid'!#REF!,$B18,'201819 SH LCLR Funding bid'!#REF!,M$5)+SUMIFS('201819 SH LCLR Funding bid'!#REF!,'201819 SH LCLR Funding bid'!$C$12:$C$362,"in planning (agreed)",'201819 SH LCLR Funding bid'!#REF!,$B18,'201819 SH LCLR Funding bid'!#REF!,M$5)+SUMIFS('201819 SH LCLR Funding bid'!#REF!,'201819 SH LCLR Funding bid'!$C$12:$C$362,"agreed with nzta",'201819 SH LCLR Funding bid'!#REF!,$B18,'201819 SH LCLR Funding bid'!#REF!,M$5)+SUMIFS('201819 SH LCLR Funding bid'!#REF!,'201819 SH LCLR Funding bid'!$C$12:$C$362,"completed",'201819 SH LCLR Funding bid'!#REF!,$B18,'201819 SH LCLR Funding bid'!#REF!,M$5)),SUMIFS('201819 SH LCLR Funding bid'!#REF!,'201819 SH LCLR Funding bid'!$C$12:$C$362,"completed",'201819 SH LCLR Funding bid'!#REF!,$B18,'201819 SH LCLR Funding bid'!#REF!,M$5))</f>
        <v>#REF!</v>
      </c>
      <c r="N43" s="44" t="e">
        <f>IF($D$4="Agreed",(SUMIFS('201819 SH LCLR Funding bid'!#REF!,'201819 SH LCLR Funding bid'!$C$12:$C$362,"in construction (agreed)",'201819 SH LCLR Funding bid'!#REF!,$B18,'201819 SH LCLR Funding bid'!#REF!,N$5)+SUMIFS('201819 SH LCLR Funding bid'!#REF!,'201819 SH LCLR Funding bid'!$C$12:$C$362,"in planning (agreed)",'201819 SH LCLR Funding bid'!#REF!,$B18,'201819 SH LCLR Funding bid'!#REF!,N$5)+SUMIFS('201819 SH LCLR Funding bid'!#REF!,'201819 SH LCLR Funding bid'!$C$12:$C$362,"agreed with nzta",'201819 SH LCLR Funding bid'!#REF!,$B18,'201819 SH LCLR Funding bid'!#REF!,N$5)+SUMIFS('201819 SH LCLR Funding bid'!#REF!,'201819 SH LCLR Funding bid'!$C$12:$C$362,"completed",'201819 SH LCLR Funding bid'!#REF!,$B18,'201819 SH LCLR Funding bid'!#REF!,N$5)),SUMIFS('201819 SH LCLR Funding bid'!#REF!,'201819 SH LCLR Funding bid'!$C$12:$C$362,"completed",'201819 SH LCLR Funding bid'!#REF!,$B18,'201819 SH LCLR Funding bid'!#REF!,N$5))</f>
        <v>#REF!</v>
      </c>
      <c r="O43" s="44" t="e">
        <f>IF($D$4="Agreed",(SUMIFS('201819 SH LCLR Funding bid'!#REF!,'201819 SH LCLR Funding bid'!$C$12:$C$362,"in construction (agreed)",'201819 SH LCLR Funding bid'!#REF!,$B18,'201819 SH LCLR Funding bid'!#REF!,O$5)+SUMIFS('201819 SH LCLR Funding bid'!#REF!,'201819 SH LCLR Funding bid'!$C$12:$C$362,"in planning (agreed)",'201819 SH LCLR Funding bid'!#REF!,$B18,'201819 SH LCLR Funding bid'!#REF!,O$5)+SUMIFS('201819 SH LCLR Funding bid'!#REF!,'201819 SH LCLR Funding bid'!$C$12:$C$362,"agreed with nzta",'201819 SH LCLR Funding bid'!#REF!,$B18,'201819 SH LCLR Funding bid'!#REF!,O$5)+SUMIFS('201819 SH LCLR Funding bid'!#REF!,'201819 SH LCLR Funding bid'!$C$12:$C$362,"completed",'201819 SH LCLR Funding bid'!#REF!,$B18,'201819 SH LCLR Funding bid'!#REF!,O$5)),SUMIFS('201819 SH LCLR Funding bid'!#REF!,'201819 SH LCLR Funding bid'!$C$12:$C$362,"completed",'201819 SH LCLR Funding bid'!#REF!,$B18,'201819 SH LCLR Funding bid'!#REF!,O$5))</f>
        <v>#REF!</v>
      </c>
      <c r="P43" s="44" t="e">
        <f>IF($D$4="Agreed",(SUMIFS('201819 SH LCLR Funding bid'!#REF!,'201819 SH LCLR Funding bid'!$C$12:$C$362,"in construction (agreed)",'201819 SH LCLR Funding bid'!#REF!,$B18,'201819 SH LCLR Funding bid'!#REF!,P$5)+SUMIFS('201819 SH LCLR Funding bid'!#REF!,'201819 SH LCLR Funding bid'!$C$12:$C$362,"in planning (agreed)",'201819 SH LCLR Funding bid'!#REF!,$B18,'201819 SH LCLR Funding bid'!#REF!,P$5)+SUMIFS('201819 SH LCLR Funding bid'!#REF!,'201819 SH LCLR Funding bid'!$C$12:$C$362,"agreed with nzta",'201819 SH LCLR Funding bid'!#REF!,$B18,'201819 SH LCLR Funding bid'!#REF!,P$5)+SUMIFS('201819 SH LCLR Funding bid'!#REF!,'201819 SH LCLR Funding bid'!$C$12:$C$362,"completed",'201819 SH LCLR Funding bid'!#REF!,$B18,'201819 SH LCLR Funding bid'!#REF!,P$5)),SUMIFS('201819 SH LCLR Funding bid'!#REF!,'201819 SH LCLR Funding bid'!$C$12:$C$362,"completed",'201819 SH LCLR Funding bid'!#REF!,$B18,'201819 SH LCLR Funding bid'!#REF!,P$5))</f>
        <v>#REF!</v>
      </c>
      <c r="Q43" s="44" t="e">
        <f>IF($D$4="Agreed",(SUMIFS('201819 SH LCLR Funding bid'!#REF!,'201819 SH LCLR Funding bid'!$C$12:$C$362,"in construction (agreed)",'201819 SH LCLR Funding bid'!#REF!,$B18,'201819 SH LCLR Funding bid'!#REF!,Q$5)+SUMIFS('201819 SH LCLR Funding bid'!#REF!,'201819 SH LCLR Funding bid'!$C$12:$C$362,"in planning (agreed)",'201819 SH LCLR Funding bid'!#REF!,$B18,'201819 SH LCLR Funding bid'!#REF!,Q$5)+SUMIFS('201819 SH LCLR Funding bid'!#REF!,'201819 SH LCLR Funding bid'!$C$12:$C$362,"agreed with nzta",'201819 SH LCLR Funding bid'!#REF!,$B18,'201819 SH LCLR Funding bid'!#REF!,Q$5)+SUMIFS('201819 SH LCLR Funding bid'!#REF!,'201819 SH LCLR Funding bid'!$C$12:$C$362,"completed",'201819 SH LCLR Funding bid'!#REF!,$B18,'201819 SH LCLR Funding bid'!#REF!,Q$5)),SUMIFS('201819 SH LCLR Funding bid'!#REF!,'201819 SH LCLR Funding bid'!$C$12:$C$362,"completed",'201819 SH LCLR Funding bid'!#REF!,$B18,'201819 SH LCLR Funding bid'!#REF!,Q$5))</f>
        <v>#REF!</v>
      </c>
      <c r="R43" s="44" t="e">
        <f>IF($D$4="Agreed",(SUMIFS('201819 SH LCLR Funding bid'!#REF!,'201819 SH LCLR Funding bid'!$C$12:$C$362,"in construction (agreed)",'201819 SH LCLR Funding bid'!#REF!,$B18,'201819 SH LCLR Funding bid'!#REF!,R$5)+SUMIFS('201819 SH LCLR Funding bid'!#REF!,'201819 SH LCLR Funding bid'!$C$12:$C$362,"in planning (agreed)",'201819 SH LCLR Funding bid'!#REF!,$B18,'201819 SH LCLR Funding bid'!#REF!,R$5)+SUMIFS('201819 SH LCLR Funding bid'!#REF!,'201819 SH LCLR Funding bid'!$C$12:$C$362,"agreed with nzta",'201819 SH LCLR Funding bid'!#REF!,$B18,'201819 SH LCLR Funding bid'!#REF!,R$5)+SUMIFS('201819 SH LCLR Funding bid'!#REF!,'201819 SH LCLR Funding bid'!$C$12:$C$362,"completed",'201819 SH LCLR Funding bid'!#REF!,$B18,'201819 SH LCLR Funding bid'!#REF!,R$5)),SUMIFS('201819 SH LCLR Funding bid'!#REF!,'201819 SH LCLR Funding bid'!$C$12:$C$362,"completed",'201819 SH LCLR Funding bid'!#REF!,$B18,'201819 SH LCLR Funding bid'!#REF!,R$5))</f>
        <v>#REF!</v>
      </c>
      <c r="S43" s="44" t="e">
        <f>IF($D$4="Agreed",(SUMIFS('201819 SH LCLR Funding bid'!#REF!,'201819 SH LCLR Funding bid'!$C$12:$C$362,"in construction (agreed)",'201819 SH LCLR Funding bid'!#REF!,$B18,'201819 SH LCLR Funding bid'!#REF!,S$5)+SUMIFS('201819 SH LCLR Funding bid'!#REF!,'201819 SH LCLR Funding bid'!$C$12:$C$362,"in planning (agreed)",'201819 SH LCLR Funding bid'!#REF!,$B18,'201819 SH LCLR Funding bid'!#REF!,S$5)+SUMIFS('201819 SH LCLR Funding bid'!#REF!,'201819 SH LCLR Funding bid'!$C$12:$C$362,"agreed with nzta",'201819 SH LCLR Funding bid'!#REF!,$B18,'201819 SH LCLR Funding bid'!#REF!,S$5)+SUMIFS('201819 SH LCLR Funding bid'!#REF!,'201819 SH LCLR Funding bid'!$C$12:$C$362,"completed",'201819 SH LCLR Funding bid'!#REF!,$B18,'201819 SH LCLR Funding bid'!#REF!,S$5)),SUMIFS('201819 SH LCLR Funding bid'!#REF!,'201819 SH LCLR Funding bid'!$C$12:$C$362,"completed",'201819 SH LCLR Funding bid'!#REF!,$B18,'201819 SH LCLR Funding bid'!#REF!,S$5))</f>
        <v>#REF!</v>
      </c>
      <c r="T43" s="44" t="e">
        <f>IF($D$4="Agreed",(SUMIFS('201819 SH LCLR Funding bid'!#REF!,'201819 SH LCLR Funding bid'!$C$12:$C$362,"in construction (agreed)",'201819 SH LCLR Funding bid'!#REF!,$B18,'201819 SH LCLR Funding bid'!#REF!,T$5)+SUMIFS('201819 SH LCLR Funding bid'!#REF!,'201819 SH LCLR Funding bid'!$C$12:$C$362,"in planning (agreed)",'201819 SH LCLR Funding bid'!#REF!,$B18,'201819 SH LCLR Funding bid'!#REF!,T$5)+SUMIFS('201819 SH LCLR Funding bid'!#REF!,'201819 SH LCLR Funding bid'!$C$12:$C$362,"agreed with nzta",'201819 SH LCLR Funding bid'!#REF!,$B18,'201819 SH LCLR Funding bid'!#REF!,T$5)+SUMIFS('201819 SH LCLR Funding bid'!#REF!,'201819 SH LCLR Funding bid'!$C$12:$C$362,"completed",'201819 SH LCLR Funding bid'!#REF!,$B18,'201819 SH LCLR Funding bid'!#REF!,T$5)),SUMIFS('201819 SH LCLR Funding bid'!#REF!,'201819 SH LCLR Funding bid'!$C$12:$C$362,"completed",'201819 SH LCLR Funding bid'!#REF!,$B18,'201819 SH LCLR Funding bid'!#REF!,T$5))</f>
        <v>#REF!</v>
      </c>
      <c r="U43" s="13" t="e">
        <f t="shared" si="4"/>
        <v>#REF!</v>
      </c>
      <c r="V43" s="22"/>
      <c r="W43" s="22"/>
      <c r="X43" s="22"/>
      <c r="Y43" s="22"/>
      <c r="Z43" s="22"/>
      <c r="AA43" s="22"/>
      <c r="AB43" s="22"/>
      <c r="AC43" s="22"/>
      <c r="AD43" s="22"/>
      <c r="AE43" s="22"/>
      <c r="AF43" s="22"/>
    </row>
    <row r="44" spans="1:32" ht="11.25" customHeight="1" x14ac:dyDescent="0.15">
      <c r="A44" s="20"/>
      <c r="B44" s="37" t="str">
        <f t="shared" si="5"/>
        <v>Signage / delineation / pavement marking</v>
      </c>
      <c r="C44" s="44" t="e">
        <f>IF($D$4="Agreed",(SUMIFS('201819 SH LCLR Funding bid'!#REF!,'201819 SH LCLR Funding bid'!$C$12:$C$362,"in construction (agreed)",'201819 SH LCLR Funding bid'!#REF!,$B19,'201819 SH LCLR Funding bid'!#REF!,C$5)+SUMIFS('201819 SH LCLR Funding bid'!#REF!,'201819 SH LCLR Funding bid'!$C$12:$C$362,"in planning (agreed)",'201819 SH LCLR Funding bid'!#REF!,$B19,'201819 SH LCLR Funding bid'!#REF!,C$5)+SUMIFS('201819 SH LCLR Funding bid'!#REF!,'201819 SH LCLR Funding bid'!$C$12:$C$362,"agreed with nzta",'201819 SH LCLR Funding bid'!#REF!,$B19,'201819 SH LCLR Funding bid'!#REF!,C$5)+SUMIFS('201819 SH LCLR Funding bid'!#REF!,'201819 SH LCLR Funding bid'!$C$12:$C$362,"completed",'201819 SH LCLR Funding bid'!#REF!,$B19,'201819 SH LCLR Funding bid'!#REF!,C$5)),SUMIFS('201819 SH LCLR Funding bid'!#REF!,'201819 SH LCLR Funding bid'!$C$12:$C$362,"completed",'201819 SH LCLR Funding bid'!#REF!,$B19,'201819 SH LCLR Funding bid'!#REF!,C$5))</f>
        <v>#REF!</v>
      </c>
      <c r="D44" s="44" t="e">
        <f>IF($D$4="Agreed",(SUMIFS('201819 SH LCLR Funding bid'!#REF!,'201819 SH LCLR Funding bid'!$C$12:$C$362,"in construction (agreed)",'201819 SH LCLR Funding bid'!#REF!,$B19,'201819 SH LCLR Funding bid'!#REF!,D$5)+SUMIFS('201819 SH LCLR Funding bid'!#REF!,'201819 SH LCLR Funding bid'!$C$12:$C$362,"in planning (agreed)",'201819 SH LCLR Funding bid'!#REF!,$B19,'201819 SH LCLR Funding bid'!#REF!,D$5)+SUMIFS('201819 SH LCLR Funding bid'!#REF!,'201819 SH LCLR Funding bid'!$C$12:$C$362,"agreed with nzta",'201819 SH LCLR Funding bid'!#REF!,$B19,'201819 SH LCLR Funding bid'!#REF!,D$5)+SUMIFS('201819 SH LCLR Funding bid'!#REF!,'201819 SH LCLR Funding bid'!$C$12:$C$362,"completed",'201819 SH LCLR Funding bid'!#REF!,$B19,'201819 SH LCLR Funding bid'!#REF!,D$5)),SUMIFS('201819 SH LCLR Funding bid'!#REF!,'201819 SH LCLR Funding bid'!$C$12:$C$362,"completed",'201819 SH LCLR Funding bid'!#REF!,$B19,'201819 SH LCLR Funding bid'!#REF!,D$5))</f>
        <v>#REF!</v>
      </c>
      <c r="E44" s="44" t="e">
        <f>IF($D$4="Agreed",(SUMIFS('201819 SH LCLR Funding bid'!#REF!,'201819 SH LCLR Funding bid'!$C$12:$C$362,"in construction (agreed)",'201819 SH LCLR Funding bid'!#REF!,$B19,'201819 SH LCLR Funding bid'!#REF!,E$5)+SUMIFS('201819 SH LCLR Funding bid'!#REF!,'201819 SH LCLR Funding bid'!$C$12:$C$362,"in planning (agreed)",'201819 SH LCLR Funding bid'!#REF!,$B19,'201819 SH LCLR Funding bid'!#REF!,E$5)+SUMIFS('201819 SH LCLR Funding bid'!#REF!,'201819 SH LCLR Funding bid'!$C$12:$C$362,"agreed with nzta",'201819 SH LCLR Funding bid'!#REF!,$B19,'201819 SH LCLR Funding bid'!#REF!,E$5)+SUMIFS('201819 SH LCLR Funding bid'!#REF!,'201819 SH LCLR Funding bid'!$C$12:$C$362,"completed",'201819 SH LCLR Funding bid'!#REF!,$B19,'201819 SH LCLR Funding bid'!#REF!,E$5)),SUMIFS('201819 SH LCLR Funding bid'!#REF!,'201819 SH LCLR Funding bid'!$C$12:$C$362,"completed",'201819 SH LCLR Funding bid'!#REF!,$B19,'201819 SH LCLR Funding bid'!#REF!,E$5))</f>
        <v>#REF!</v>
      </c>
      <c r="F44" s="44" t="e">
        <f>IF($D$4="Agreed",(SUMIFS('201819 SH LCLR Funding bid'!#REF!,'201819 SH LCLR Funding bid'!$C$12:$C$362,"in construction (agreed)",'201819 SH LCLR Funding bid'!#REF!,$B19,'201819 SH LCLR Funding bid'!#REF!,F$5)+SUMIFS('201819 SH LCLR Funding bid'!#REF!,'201819 SH LCLR Funding bid'!$C$12:$C$362,"in planning (agreed)",'201819 SH LCLR Funding bid'!#REF!,$B19,'201819 SH LCLR Funding bid'!#REF!,F$5)+SUMIFS('201819 SH LCLR Funding bid'!#REF!,'201819 SH LCLR Funding bid'!$C$12:$C$362,"agreed with nzta",'201819 SH LCLR Funding bid'!#REF!,$B19,'201819 SH LCLR Funding bid'!#REF!,F$5)+SUMIFS('201819 SH LCLR Funding bid'!#REF!,'201819 SH LCLR Funding bid'!$C$12:$C$362,"completed",'201819 SH LCLR Funding bid'!#REF!,$B19,'201819 SH LCLR Funding bid'!#REF!,F$5)),SUMIFS('201819 SH LCLR Funding bid'!#REF!,'201819 SH LCLR Funding bid'!$C$12:$C$362,"completed",'201819 SH LCLR Funding bid'!#REF!,$B19,'201819 SH LCLR Funding bid'!#REF!,F$5))</f>
        <v>#REF!</v>
      </c>
      <c r="G44" s="44" t="e">
        <f>IF($D$4="Agreed",(SUMIFS('201819 SH LCLR Funding bid'!#REF!,'201819 SH LCLR Funding bid'!$C$12:$C$362,"in construction (agreed)",'201819 SH LCLR Funding bid'!#REF!,$B19,'201819 SH LCLR Funding bid'!#REF!,G$5)+SUMIFS('201819 SH LCLR Funding bid'!#REF!,'201819 SH LCLR Funding bid'!$C$12:$C$362,"in planning (agreed)",'201819 SH LCLR Funding bid'!#REF!,$B19,'201819 SH LCLR Funding bid'!#REF!,G$5)+SUMIFS('201819 SH LCLR Funding bid'!#REF!,'201819 SH LCLR Funding bid'!$C$12:$C$362,"agreed with nzta",'201819 SH LCLR Funding bid'!#REF!,$B19,'201819 SH LCLR Funding bid'!#REF!,G$5)+SUMIFS('201819 SH LCLR Funding bid'!#REF!,'201819 SH LCLR Funding bid'!$C$12:$C$362,"completed",'201819 SH LCLR Funding bid'!#REF!,$B19,'201819 SH LCLR Funding bid'!#REF!,G$5)),SUMIFS('201819 SH LCLR Funding bid'!#REF!,'201819 SH LCLR Funding bid'!$C$12:$C$362,"completed",'201819 SH LCLR Funding bid'!#REF!,$B19,'201819 SH LCLR Funding bid'!#REF!,G$5))</f>
        <v>#REF!</v>
      </c>
      <c r="H44" s="44" t="e">
        <f>IF($D$4="Agreed",(SUMIFS('201819 SH LCLR Funding bid'!#REF!,'201819 SH LCLR Funding bid'!$C$12:$C$362,"in construction (agreed)",'201819 SH LCLR Funding bid'!#REF!,$B19,'201819 SH LCLR Funding bid'!#REF!,H$5)+SUMIFS('201819 SH LCLR Funding bid'!#REF!,'201819 SH LCLR Funding bid'!$C$12:$C$362,"in planning (agreed)",'201819 SH LCLR Funding bid'!#REF!,$B19,'201819 SH LCLR Funding bid'!#REF!,H$5)+SUMIFS('201819 SH LCLR Funding bid'!#REF!,'201819 SH LCLR Funding bid'!$C$12:$C$362,"agreed with nzta",'201819 SH LCLR Funding bid'!#REF!,$B19,'201819 SH LCLR Funding bid'!#REF!,H$5)+SUMIFS('201819 SH LCLR Funding bid'!#REF!,'201819 SH LCLR Funding bid'!$C$12:$C$362,"completed",'201819 SH LCLR Funding bid'!#REF!,$B19,'201819 SH LCLR Funding bid'!#REF!,H$5)),SUMIFS('201819 SH LCLR Funding bid'!#REF!,'201819 SH LCLR Funding bid'!$C$12:$C$362,"completed",'201819 SH LCLR Funding bid'!#REF!,$B19,'201819 SH LCLR Funding bid'!#REF!,H$5))</f>
        <v>#REF!</v>
      </c>
      <c r="I44" s="44" t="e">
        <f>IF($D$4="Agreed",(SUMIFS('201819 SH LCLR Funding bid'!#REF!,'201819 SH LCLR Funding bid'!$C$12:$C$362,"in construction (agreed)",'201819 SH LCLR Funding bid'!#REF!,$B19,'201819 SH LCLR Funding bid'!#REF!,I$5)+SUMIFS('201819 SH LCLR Funding bid'!#REF!,'201819 SH LCLR Funding bid'!$C$12:$C$362,"in planning (agreed)",'201819 SH LCLR Funding bid'!#REF!,$B19,'201819 SH LCLR Funding bid'!#REF!,I$5)+SUMIFS('201819 SH LCLR Funding bid'!#REF!,'201819 SH LCLR Funding bid'!$C$12:$C$362,"agreed with nzta",'201819 SH LCLR Funding bid'!#REF!,$B19,'201819 SH LCLR Funding bid'!#REF!,I$5)+SUMIFS('201819 SH LCLR Funding bid'!#REF!,'201819 SH LCLR Funding bid'!$C$12:$C$362,"completed",'201819 SH LCLR Funding bid'!#REF!,$B19,'201819 SH LCLR Funding bid'!#REF!,I$5)),SUMIFS('201819 SH LCLR Funding bid'!#REF!,'201819 SH LCLR Funding bid'!$C$12:$C$362,"completed",'201819 SH LCLR Funding bid'!#REF!,$B19,'201819 SH LCLR Funding bid'!#REF!,I$5))</f>
        <v>#REF!</v>
      </c>
      <c r="J44" s="44" t="e">
        <f>IF($D$4="Agreed",(SUMIFS('201819 SH LCLR Funding bid'!#REF!,'201819 SH LCLR Funding bid'!$C$12:$C$362,"in construction (agreed)",'201819 SH LCLR Funding bid'!#REF!,$B19,'201819 SH LCLR Funding bid'!#REF!,J$5)+SUMIFS('201819 SH LCLR Funding bid'!#REF!,'201819 SH LCLR Funding bid'!$C$12:$C$362,"in planning (agreed)",'201819 SH LCLR Funding bid'!#REF!,$B19,'201819 SH LCLR Funding bid'!#REF!,J$5)+SUMIFS('201819 SH LCLR Funding bid'!#REF!,'201819 SH LCLR Funding bid'!$C$12:$C$362,"agreed with nzta",'201819 SH LCLR Funding bid'!#REF!,$B19,'201819 SH LCLR Funding bid'!#REF!,J$5)+SUMIFS('201819 SH LCLR Funding bid'!#REF!,'201819 SH LCLR Funding bid'!$C$12:$C$362,"completed",'201819 SH LCLR Funding bid'!#REF!,$B19,'201819 SH LCLR Funding bid'!#REF!,J$5)),SUMIFS('201819 SH LCLR Funding bid'!#REF!,'201819 SH LCLR Funding bid'!$C$12:$C$362,"completed",'201819 SH LCLR Funding bid'!#REF!,$B19,'201819 SH LCLR Funding bid'!#REF!,J$5))</f>
        <v>#REF!</v>
      </c>
      <c r="K44" s="44" t="e">
        <f>IF($D$4="Agreed",(SUMIFS('201819 SH LCLR Funding bid'!#REF!,'201819 SH LCLR Funding bid'!$C$12:$C$362,"in construction (agreed)",'201819 SH LCLR Funding bid'!#REF!,$B19,'201819 SH LCLR Funding bid'!#REF!,K$5)+SUMIFS('201819 SH LCLR Funding bid'!#REF!,'201819 SH LCLR Funding bid'!$C$12:$C$362,"in planning (agreed)",'201819 SH LCLR Funding bid'!#REF!,$B19,'201819 SH LCLR Funding bid'!#REF!,K$5)+SUMIFS('201819 SH LCLR Funding bid'!#REF!,'201819 SH LCLR Funding bid'!$C$12:$C$362,"agreed with nzta",'201819 SH LCLR Funding bid'!#REF!,$B19,'201819 SH LCLR Funding bid'!#REF!,K$5)+SUMIFS('201819 SH LCLR Funding bid'!#REF!,'201819 SH LCLR Funding bid'!$C$12:$C$362,"completed",'201819 SH LCLR Funding bid'!#REF!,$B19,'201819 SH LCLR Funding bid'!#REF!,K$5)),SUMIFS('201819 SH LCLR Funding bid'!#REF!,'201819 SH LCLR Funding bid'!$C$12:$C$362,"completed",'201819 SH LCLR Funding bid'!#REF!,$B19,'201819 SH LCLR Funding bid'!#REF!,K$5))</f>
        <v>#REF!</v>
      </c>
      <c r="L44" s="44" t="e">
        <f>IF($D$4="Agreed",(SUMIFS('201819 SH LCLR Funding bid'!#REF!,'201819 SH LCLR Funding bid'!$C$12:$C$362,"in construction (agreed)",'201819 SH LCLR Funding bid'!#REF!,$B19,'201819 SH LCLR Funding bid'!#REF!,L$5)+SUMIFS('201819 SH LCLR Funding bid'!#REF!,'201819 SH LCLR Funding bid'!$C$12:$C$362,"in planning (agreed)",'201819 SH LCLR Funding bid'!#REF!,$B19,'201819 SH LCLR Funding bid'!#REF!,L$5)+SUMIFS('201819 SH LCLR Funding bid'!#REF!,'201819 SH LCLR Funding bid'!$C$12:$C$362,"agreed with nzta",'201819 SH LCLR Funding bid'!#REF!,$B19,'201819 SH LCLR Funding bid'!#REF!,L$5)+SUMIFS('201819 SH LCLR Funding bid'!#REF!,'201819 SH LCLR Funding bid'!$C$12:$C$362,"completed",'201819 SH LCLR Funding bid'!#REF!,$B19,'201819 SH LCLR Funding bid'!#REF!,L$5)),SUMIFS('201819 SH LCLR Funding bid'!#REF!,'201819 SH LCLR Funding bid'!$C$12:$C$362,"completed",'201819 SH LCLR Funding bid'!#REF!,$B19,'201819 SH LCLR Funding bid'!#REF!,L$5))</f>
        <v>#REF!</v>
      </c>
      <c r="M44" s="44" t="e">
        <f>IF($D$4="Agreed",(SUMIFS('201819 SH LCLR Funding bid'!#REF!,'201819 SH LCLR Funding bid'!$C$12:$C$362,"in construction (agreed)",'201819 SH LCLR Funding bid'!#REF!,$B19,'201819 SH LCLR Funding bid'!#REF!,M$5)+SUMIFS('201819 SH LCLR Funding bid'!#REF!,'201819 SH LCLR Funding bid'!$C$12:$C$362,"in planning (agreed)",'201819 SH LCLR Funding bid'!#REF!,$B19,'201819 SH LCLR Funding bid'!#REF!,M$5)+SUMIFS('201819 SH LCLR Funding bid'!#REF!,'201819 SH LCLR Funding bid'!$C$12:$C$362,"agreed with nzta",'201819 SH LCLR Funding bid'!#REF!,$B19,'201819 SH LCLR Funding bid'!#REF!,M$5)+SUMIFS('201819 SH LCLR Funding bid'!#REF!,'201819 SH LCLR Funding bid'!$C$12:$C$362,"completed",'201819 SH LCLR Funding bid'!#REF!,$B19,'201819 SH LCLR Funding bid'!#REF!,M$5)),SUMIFS('201819 SH LCLR Funding bid'!#REF!,'201819 SH LCLR Funding bid'!$C$12:$C$362,"completed",'201819 SH LCLR Funding bid'!#REF!,$B19,'201819 SH LCLR Funding bid'!#REF!,M$5))</f>
        <v>#REF!</v>
      </c>
      <c r="N44" s="44" t="e">
        <f>IF($D$4="Agreed",(SUMIFS('201819 SH LCLR Funding bid'!#REF!,'201819 SH LCLR Funding bid'!$C$12:$C$362,"in construction (agreed)",'201819 SH LCLR Funding bid'!#REF!,$B19,'201819 SH LCLR Funding bid'!#REF!,N$5)+SUMIFS('201819 SH LCLR Funding bid'!#REF!,'201819 SH LCLR Funding bid'!$C$12:$C$362,"in planning (agreed)",'201819 SH LCLR Funding bid'!#REF!,$B19,'201819 SH LCLR Funding bid'!#REF!,N$5)+SUMIFS('201819 SH LCLR Funding bid'!#REF!,'201819 SH LCLR Funding bid'!$C$12:$C$362,"agreed with nzta",'201819 SH LCLR Funding bid'!#REF!,$B19,'201819 SH LCLR Funding bid'!#REF!,N$5)+SUMIFS('201819 SH LCLR Funding bid'!#REF!,'201819 SH LCLR Funding bid'!$C$12:$C$362,"completed",'201819 SH LCLR Funding bid'!#REF!,$B19,'201819 SH LCLR Funding bid'!#REF!,N$5)),SUMIFS('201819 SH LCLR Funding bid'!#REF!,'201819 SH LCLR Funding bid'!$C$12:$C$362,"completed",'201819 SH LCLR Funding bid'!#REF!,$B19,'201819 SH LCLR Funding bid'!#REF!,N$5))</f>
        <v>#REF!</v>
      </c>
      <c r="O44" s="44" t="e">
        <f>IF($D$4="Agreed",(SUMIFS('201819 SH LCLR Funding bid'!#REF!,'201819 SH LCLR Funding bid'!$C$12:$C$362,"in construction (agreed)",'201819 SH LCLR Funding bid'!#REF!,$B19,'201819 SH LCLR Funding bid'!#REF!,O$5)+SUMIFS('201819 SH LCLR Funding bid'!#REF!,'201819 SH LCLR Funding bid'!$C$12:$C$362,"in planning (agreed)",'201819 SH LCLR Funding bid'!#REF!,$B19,'201819 SH LCLR Funding bid'!#REF!,O$5)+SUMIFS('201819 SH LCLR Funding bid'!#REF!,'201819 SH LCLR Funding bid'!$C$12:$C$362,"agreed with nzta",'201819 SH LCLR Funding bid'!#REF!,$B19,'201819 SH LCLR Funding bid'!#REF!,O$5)+SUMIFS('201819 SH LCLR Funding bid'!#REF!,'201819 SH LCLR Funding bid'!$C$12:$C$362,"completed",'201819 SH LCLR Funding bid'!#REF!,$B19,'201819 SH LCLR Funding bid'!#REF!,O$5)),SUMIFS('201819 SH LCLR Funding bid'!#REF!,'201819 SH LCLR Funding bid'!$C$12:$C$362,"completed",'201819 SH LCLR Funding bid'!#REF!,$B19,'201819 SH LCLR Funding bid'!#REF!,O$5))</f>
        <v>#REF!</v>
      </c>
      <c r="P44" s="44" t="e">
        <f>IF($D$4="Agreed",(SUMIFS('201819 SH LCLR Funding bid'!#REF!,'201819 SH LCLR Funding bid'!$C$12:$C$362,"in construction (agreed)",'201819 SH LCLR Funding bid'!#REF!,$B19,'201819 SH LCLR Funding bid'!#REF!,P$5)+SUMIFS('201819 SH LCLR Funding bid'!#REF!,'201819 SH LCLR Funding bid'!$C$12:$C$362,"in planning (agreed)",'201819 SH LCLR Funding bid'!#REF!,$B19,'201819 SH LCLR Funding bid'!#REF!,P$5)+SUMIFS('201819 SH LCLR Funding bid'!#REF!,'201819 SH LCLR Funding bid'!$C$12:$C$362,"agreed with nzta",'201819 SH LCLR Funding bid'!#REF!,$B19,'201819 SH LCLR Funding bid'!#REF!,P$5)+SUMIFS('201819 SH LCLR Funding bid'!#REF!,'201819 SH LCLR Funding bid'!$C$12:$C$362,"completed",'201819 SH LCLR Funding bid'!#REF!,$B19,'201819 SH LCLR Funding bid'!#REF!,P$5)),SUMIFS('201819 SH LCLR Funding bid'!#REF!,'201819 SH LCLR Funding bid'!$C$12:$C$362,"completed",'201819 SH LCLR Funding bid'!#REF!,$B19,'201819 SH LCLR Funding bid'!#REF!,P$5))</f>
        <v>#REF!</v>
      </c>
      <c r="Q44" s="44" t="e">
        <f>IF($D$4="Agreed",(SUMIFS('201819 SH LCLR Funding bid'!#REF!,'201819 SH LCLR Funding bid'!$C$12:$C$362,"in construction (agreed)",'201819 SH LCLR Funding bid'!#REF!,$B19,'201819 SH LCLR Funding bid'!#REF!,Q$5)+SUMIFS('201819 SH LCLR Funding bid'!#REF!,'201819 SH LCLR Funding bid'!$C$12:$C$362,"in planning (agreed)",'201819 SH LCLR Funding bid'!#REF!,$B19,'201819 SH LCLR Funding bid'!#REF!,Q$5)+SUMIFS('201819 SH LCLR Funding bid'!#REF!,'201819 SH LCLR Funding bid'!$C$12:$C$362,"agreed with nzta",'201819 SH LCLR Funding bid'!#REF!,$B19,'201819 SH LCLR Funding bid'!#REF!,Q$5)+SUMIFS('201819 SH LCLR Funding bid'!#REF!,'201819 SH LCLR Funding bid'!$C$12:$C$362,"completed",'201819 SH LCLR Funding bid'!#REF!,$B19,'201819 SH LCLR Funding bid'!#REF!,Q$5)),SUMIFS('201819 SH LCLR Funding bid'!#REF!,'201819 SH LCLR Funding bid'!$C$12:$C$362,"completed",'201819 SH LCLR Funding bid'!#REF!,$B19,'201819 SH LCLR Funding bid'!#REF!,Q$5))</f>
        <v>#REF!</v>
      </c>
      <c r="R44" s="44" t="e">
        <f>IF($D$4="Agreed",(SUMIFS('201819 SH LCLR Funding bid'!#REF!,'201819 SH LCLR Funding bid'!$C$12:$C$362,"in construction (agreed)",'201819 SH LCLR Funding bid'!#REF!,$B19,'201819 SH LCLR Funding bid'!#REF!,R$5)+SUMIFS('201819 SH LCLR Funding bid'!#REF!,'201819 SH LCLR Funding bid'!$C$12:$C$362,"in planning (agreed)",'201819 SH LCLR Funding bid'!#REF!,$B19,'201819 SH LCLR Funding bid'!#REF!,R$5)+SUMIFS('201819 SH LCLR Funding bid'!#REF!,'201819 SH LCLR Funding bid'!$C$12:$C$362,"agreed with nzta",'201819 SH LCLR Funding bid'!#REF!,$B19,'201819 SH LCLR Funding bid'!#REF!,R$5)+SUMIFS('201819 SH LCLR Funding bid'!#REF!,'201819 SH LCLR Funding bid'!$C$12:$C$362,"completed",'201819 SH LCLR Funding bid'!#REF!,$B19,'201819 SH LCLR Funding bid'!#REF!,R$5)),SUMIFS('201819 SH LCLR Funding bid'!#REF!,'201819 SH LCLR Funding bid'!$C$12:$C$362,"completed",'201819 SH LCLR Funding bid'!#REF!,$B19,'201819 SH LCLR Funding bid'!#REF!,R$5))</f>
        <v>#REF!</v>
      </c>
      <c r="S44" s="44" t="e">
        <f>IF($D$4="Agreed",(SUMIFS('201819 SH LCLR Funding bid'!#REF!,'201819 SH LCLR Funding bid'!$C$12:$C$362,"in construction (agreed)",'201819 SH LCLR Funding bid'!#REF!,$B19,'201819 SH LCLR Funding bid'!#REF!,S$5)+SUMIFS('201819 SH LCLR Funding bid'!#REF!,'201819 SH LCLR Funding bid'!$C$12:$C$362,"in planning (agreed)",'201819 SH LCLR Funding bid'!#REF!,$B19,'201819 SH LCLR Funding bid'!#REF!,S$5)+SUMIFS('201819 SH LCLR Funding bid'!#REF!,'201819 SH LCLR Funding bid'!$C$12:$C$362,"agreed with nzta",'201819 SH LCLR Funding bid'!#REF!,$B19,'201819 SH LCLR Funding bid'!#REF!,S$5)+SUMIFS('201819 SH LCLR Funding bid'!#REF!,'201819 SH LCLR Funding bid'!$C$12:$C$362,"completed",'201819 SH LCLR Funding bid'!#REF!,$B19,'201819 SH LCLR Funding bid'!#REF!,S$5)),SUMIFS('201819 SH LCLR Funding bid'!#REF!,'201819 SH LCLR Funding bid'!$C$12:$C$362,"completed",'201819 SH LCLR Funding bid'!#REF!,$B19,'201819 SH LCLR Funding bid'!#REF!,S$5))</f>
        <v>#REF!</v>
      </c>
      <c r="T44" s="44" t="e">
        <f>IF($D$4="Agreed",(SUMIFS('201819 SH LCLR Funding bid'!#REF!,'201819 SH LCLR Funding bid'!$C$12:$C$362,"in construction (agreed)",'201819 SH LCLR Funding bid'!#REF!,$B19,'201819 SH LCLR Funding bid'!#REF!,T$5)+SUMIFS('201819 SH LCLR Funding bid'!#REF!,'201819 SH LCLR Funding bid'!$C$12:$C$362,"in planning (agreed)",'201819 SH LCLR Funding bid'!#REF!,$B19,'201819 SH LCLR Funding bid'!#REF!,T$5)+SUMIFS('201819 SH LCLR Funding bid'!#REF!,'201819 SH LCLR Funding bid'!$C$12:$C$362,"agreed with nzta",'201819 SH LCLR Funding bid'!#REF!,$B19,'201819 SH LCLR Funding bid'!#REF!,T$5)+SUMIFS('201819 SH LCLR Funding bid'!#REF!,'201819 SH LCLR Funding bid'!$C$12:$C$362,"completed",'201819 SH LCLR Funding bid'!#REF!,$B19,'201819 SH LCLR Funding bid'!#REF!,T$5)),SUMIFS('201819 SH LCLR Funding bid'!#REF!,'201819 SH LCLR Funding bid'!$C$12:$C$362,"completed",'201819 SH LCLR Funding bid'!#REF!,$B19,'201819 SH LCLR Funding bid'!#REF!,T$5))</f>
        <v>#REF!</v>
      </c>
      <c r="U44" s="13" t="e">
        <f t="shared" si="4"/>
        <v>#REF!</v>
      </c>
      <c r="V44" s="22"/>
      <c r="W44" s="22"/>
      <c r="X44" s="22"/>
      <c r="Y44" s="22"/>
      <c r="Z44" s="22"/>
      <c r="AA44" s="22"/>
      <c r="AB44" s="22"/>
      <c r="AC44" s="22"/>
      <c r="AD44" s="22"/>
      <c r="AE44" s="22"/>
      <c r="AF44" s="22"/>
    </row>
    <row r="45" spans="1:32" ht="11.25" customHeight="1" x14ac:dyDescent="0.15">
      <c r="A45" s="20"/>
      <c r="B45" s="37" t="str">
        <f t="shared" si="5"/>
        <v>Stock effluent facilities</v>
      </c>
      <c r="C45" s="44" t="e">
        <f>IF($D$4="Agreed",(SUMIFS('201819 SH LCLR Funding bid'!#REF!,'201819 SH LCLR Funding bid'!$C$12:$C$362,"in construction (agreed)",'201819 SH LCLR Funding bid'!#REF!,$B20,'201819 SH LCLR Funding bid'!#REF!,C$5)+SUMIFS('201819 SH LCLR Funding bid'!#REF!,'201819 SH LCLR Funding bid'!$C$12:$C$362,"in planning (agreed)",'201819 SH LCLR Funding bid'!#REF!,$B20,'201819 SH LCLR Funding bid'!#REF!,C$5)+SUMIFS('201819 SH LCLR Funding bid'!#REF!,'201819 SH LCLR Funding bid'!$C$12:$C$362,"agreed with nzta",'201819 SH LCLR Funding bid'!#REF!,$B20,'201819 SH LCLR Funding bid'!#REF!,C$5)+SUMIFS('201819 SH LCLR Funding bid'!#REF!,'201819 SH LCLR Funding bid'!$C$12:$C$362,"completed",'201819 SH LCLR Funding bid'!#REF!,$B20,'201819 SH LCLR Funding bid'!#REF!,C$5)),SUMIFS('201819 SH LCLR Funding bid'!#REF!,'201819 SH LCLR Funding bid'!$C$12:$C$362,"completed",'201819 SH LCLR Funding bid'!#REF!,$B20,'201819 SH LCLR Funding bid'!#REF!,C$5))</f>
        <v>#REF!</v>
      </c>
      <c r="D45" s="44" t="e">
        <f>IF($D$4="Agreed",(SUMIFS('201819 SH LCLR Funding bid'!#REF!,'201819 SH LCLR Funding bid'!$C$12:$C$362,"in construction (agreed)",'201819 SH LCLR Funding bid'!#REF!,$B20,'201819 SH LCLR Funding bid'!#REF!,D$5)+SUMIFS('201819 SH LCLR Funding bid'!#REF!,'201819 SH LCLR Funding bid'!$C$12:$C$362,"in planning (agreed)",'201819 SH LCLR Funding bid'!#REF!,$B20,'201819 SH LCLR Funding bid'!#REF!,D$5)+SUMIFS('201819 SH LCLR Funding bid'!#REF!,'201819 SH LCLR Funding bid'!$C$12:$C$362,"agreed with nzta",'201819 SH LCLR Funding bid'!#REF!,$B20,'201819 SH LCLR Funding bid'!#REF!,D$5)+SUMIFS('201819 SH LCLR Funding bid'!#REF!,'201819 SH LCLR Funding bid'!$C$12:$C$362,"completed",'201819 SH LCLR Funding bid'!#REF!,$B20,'201819 SH LCLR Funding bid'!#REF!,D$5)),SUMIFS('201819 SH LCLR Funding bid'!#REF!,'201819 SH LCLR Funding bid'!$C$12:$C$362,"completed",'201819 SH LCLR Funding bid'!#REF!,$B20,'201819 SH LCLR Funding bid'!#REF!,D$5))</f>
        <v>#REF!</v>
      </c>
      <c r="E45" s="44" t="e">
        <f>IF($D$4="Agreed",(SUMIFS('201819 SH LCLR Funding bid'!#REF!,'201819 SH LCLR Funding bid'!$C$12:$C$362,"in construction (agreed)",'201819 SH LCLR Funding bid'!#REF!,$B20,'201819 SH LCLR Funding bid'!#REF!,E$5)+SUMIFS('201819 SH LCLR Funding bid'!#REF!,'201819 SH LCLR Funding bid'!$C$12:$C$362,"in planning (agreed)",'201819 SH LCLR Funding bid'!#REF!,$B20,'201819 SH LCLR Funding bid'!#REF!,E$5)+SUMIFS('201819 SH LCLR Funding bid'!#REF!,'201819 SH LCLR Funding bid'!$C$12:$C$362,"agreed with nzta",'201819 SH LCLR Funding bid'!#REF!,$B20,'201819 SH LCLR Funding bid'!#REF!,E$5)+SUMIFS('201819 SH LCLR Funding bid'!#REF!,'201819 SH LCLR Funding bid'!$C$12:$C$362,"completed",'201819 SH LCLR Funding bid'!#REF!,$B20,'201819 SH LCLR Funding bid'!#REF!,E$5)),SUMIFS('201819 SH LCLR Funding bid'!#REF!,'201819 SH LCLR Funding bid'!$C$12:$C$362,"completed",'201819 SH LCLR Funding bid'!#REF!,$B20,'201819 SH LCLR Funding bid'!#REF!,E$5))</f>
        <v>#REF!</v>
      </c>
      <c r="F45" s="44" t="e">
        <f>IF($D$4="Agreed",(SUMIFS('201819 SH LCLR Funding bid'!#REF!,'201819 SH LCLR Funding bid'!$C$12:$C$362,"in construction (agreed)",'201819 SH LCLR Funding bid'!#REF!,$B20,'201819 SH LCLR Funding bid'!#REF!,F$5)+SUMIFS('201819 SH LCLR Funding bid'!#REF!,'201819 SH LCLR Funding bid'!$C$12:$C$362,"in planning (agreed)",'201819 SH LCLR Funding bid'!#REF!,$B20,'201819 SH LCLR Funding bid'!#REF!,F$5)+SUMIFS('201819 SH LCLR Funding bid'!#REF!,'201819 SH LCLR Funding bid'!$C$12:$C$362,"agreed with nzta",'201819 SH LCLR Funding bid'!#REF!,$B20,'201819 SH LCLR Funding bid'!#REF!,F$5)+SUMIFS('201819 SH LCLR Funding bid'!#REF!,'201819 SH LCLR Funding bid'!$C$12:$C$362,"completed",'201819 SH LCLR Funding bid'!#REF!,$B20,'201819 SH LCLR Funding bid'!#REF!,F$5)),SUMIFS('201819 SH LCLR Funding bid'!#REF!,'201819 SH LCLR Funding bid'!$C$12:$C$362,"completed",'201819 SH LCLR Funding bid'!#REF!,$B20,'201819 SH LCLR Funding bid'!#REF!,F$5))</f>
        <v>#REF!</v>
      </c>
      <c r="G45" s="44" t="e">
        <f>IF($D$4="Agreed",(SUMIFS('201819 SH LCLR Funding bid'!#REF!,'201819 SH LCLR Funding bid'!$C$12:$C$362,"in construction (agreed)",'201819 SH LCLR Funding bid'!#REF!,$B20,'201819 SH LCLR Funding bid'!#REF!,G$5)+SUMIFS('201819 SH LCLR Funding bid'!#REF!,'201819 SH LCLR Funding bid'!$C$12:$C$362,"in planning (agreed)",'201819 SH LCLR Funding bid'!#REF!,$B20,'201819 SH LCLR Funding bid'!#REF!,G$5)+SUMIFS('201819 SH LCLR Funding bid'!#REF!,'201819 SH LCLR Funding bid'!$C$12:$C$362,"agreed with nzta",'201819 SH LCLR Funding bid'!#REF!,$B20,'201819 SH LCLR Funding bid'!#REF!,G$5)+SUMIFS('201819 SH LCLR Funding bid'!#REF!,'201819 SH LCLR Funding bid'!$C$12:$C$362,"completed",'201819 SH LCLR Funding bid'!#REF!,$B20,'201819 SH LCLR Funding bid'!#REF!,G$5)),SUMIFS('201819 SH LCLR Funding bid'!#REF!,'201819 SH LCLR Funding bid'!$C$12:$C$362,"completed",'201819 SH LCLR Funding bid'!#REF!,$B20,'201819 SH LCLR Funding bid'!#REF!,G$5))</f>
        <v>#REF!</v>
      </c>
      <c r="H45" s="44" t="e">
        <f>IF($D$4="Agreed",(SUMIFS('201819 SH LCLR Funding bid'!#REF!,'201819 SH LCLR Funding bid'!$C$12:$C$362,"in construction (agreed)",'201819 SH LCLR Funding bid'!#REF!,$B20,'201819 SH LCLR Funding bid'!#REF!,H$5)+SUMIFS('201819 SH LCLR Funding bid'!#REF!,'201819 SH LCLR Funding bid'!$C$12:$C$362,"in planning (agreed)",'201819 SH LCLR Funding bid'!#REF!,$B20,'201819 SH LCLR Funding bid'!#REF!,H$5)+SUMIFS('201819 SH LCLR Funding bid'!#REF!,'201819 SH LCLR Funding bid'!$C$12:$C$362,"agreed with nzta",'201819 SH LCLR Funding bid'!#REF!,$B20,'201819 SH LCLR Funding bid'!#REF!,H$5)+SUMIFS('201819 SH LCLR Funding bid'!#REF!,'201819 SH LCLR Funding bid'!$C$12:$C$362,"completed",'201819 SH LCLR Funding bid'!#REF!,$B20,'201819 SH LCLR Funding bid'!#REF!,H$5)),SUMIFS('201819 SH LCLR Funding bid'!#REF!,'201819 SH LCLR Funding bid'!$C$12:$C$362,"completed",'201819 SH LCLR Funding bid'!#REF!,$B20,'201819 SH LCLR Funding bid'!#REF!,H$5))</f>
        <v>#REF!</v>
      </c>
      <c r="I45" s="44" t="e">
        <f>IF($D$4="Agreed",(SUMIFS('201819 SH LCLR Funding bid'!#REF!,'201819 SH LCLR Funding bid'!$C$12:$C$362,"in construction (agreed)",'201819 SH LCLR Funding bid'!#REF!,$B20,'201819 SH LCLR Funding bid'!#REF!,I$5)+SUMIFS('201819 SH LCLR Funding bid'!#REF!,'201819 SH LCLR Funding bid'!$C$12:$C$362,"in planning (agreed)",'201819 SH LCLR Funding bid'!#REF!,$B20,'201819 SH LCLR Funding bid'!#REF!,I$5)+SUMIFS('201819 SH LCLR Funding bid'!#REF!,'201819 SH LCLR Funding bid'!$C$12:$C$362,"agreed with nzta",'201819 SH LCLR Funding bid'!#REF!,$B20,'201819 SH LCLR Funding bid'!#REF!,I$5)+SUMIFS('201819 SH LCLR Funding bid'!#REF!,'201819 SH LCLR Funding bid'!$C$12:$C$362,"completed",'201819 SH LCLR Funding bid'!#REF!,$B20,'201819 SH LCLR Funding bid'!#REF!,I$5)),SUMIFS('201819 SH LCLR Funding bid'!#REF!,'201819 SH LCLR Funding bid'!$C$12:$C$362,"completed",'201819 SH LCLR Funding bid'!#REF!,$B20,'201819 SH LCLR Funding bid'!#REF!,I$5))</f>
        <v>#REF!</v>
      </c>
      <c r="J45" s="44" t="e">
        <f>IF($D$4="Agreed",(SUMIFS('201819 SH LCLR Funding bid'!#REF!,'201819 SH LCLR Funding bid'!$C$12:$C$362,"in construction (agreed)",'201819 SH LCLR Funding bid'!#REF!,$B20,'201819 SH LCLR Funding bid'!#REF!,J$5)+SUMIFS('201819 SH LCLR Funding bid'!#REF!,'201819 SH LCLR Funding bid'!$C$12:$C$362,"in planning (agreed)",'201819 SH LCLR Funding bid'!#REF!,$B20,'201819 SH LCLR Funding bid'!#REF!,J$5)+SUMIFS('201819 SH LCLR Funding bid'!#REF!,'201819 SH LCLR Funding bid'!$C$12:$C$362,"agreed with nzta",'201819 SH LCLR Funding bid'!#REF!,$B20,'201819 SH LCLR Funding bid'!#REF!,J$5)+SUMIFS('201819 SH LCLR Funding bid'!#REF!,'201819 SH LCLR Funding bid'!$C$12:$C$362,"completed",'201819 SH LCLR Funding bid'!#REF!,$B20,'201819 SH LCLR Funding bid'!#REF!,J$5)),SUMIFS('201819 SH LCLR Funding bid'!#REF!,'201819 SH LCLR Funding bid'!$C$12:$C$362,"completed",'201819 SH LCLR Funding bid'!#REF!,$B20,'201819 SH LCLR Funding bid'!#REF!,J$5))</f>
        <v>#REF!</v>
      </c>
      <c r="K45" s="44" t="e">
        <f>IF($D$4="Agreed",(SUMIFS('201819 SH LCLR Funding bid'!#REF!,'201819 SH LCLR Funding bid'!$C$12:$C$362,"in construction (agreed)",'201819 SH LCLR Funding bid'!#REF!,$B20,'201819 SH LCLR Funding bid'!#REF!,K$5)+SUMIFS('201819 SH LCLR Funding bid'!#REF!,'201819 SH LCLR Funding bid'!$C$12:$C$362,"in planning (agreed)",'201819 SH LCLR Funding bid'!#REF!,$B20,'201819 SH LCLR Funding bid'!#REF!,K$5)+SUMIFS('201819 SH LCLR Funding bid'!#REF!,'201819 SH LCLR Funding bid'!$C$12:$C$362,"agreed with nzta",'201819 SH LCLR Funding bid'!#REF!,$B20,'201819 SH LCLR Funding bid'!#REF!,K$5)+SUMIFS('201819 SH LCLR Funding bid'!#REF!,'201819 SH LCLR Funding bid'!$C$12:$C$362,"completed",'201819 SH LCLR Funding bid'!#REF!,$B20,'201819 SH LCLR Funding bid'!#REF!,K$5)),SUMIFS('201819 SH LCLR Funding bid'!#REF!,'201819 SH LCLR Funding bid'!$C$12:$C$362,"completed",'201819 SH LCLR Funding bid'!#REF!,$B20,'201819 SH LCLR Funding bid'!#REF!,K$5))</f>
        <v>#REF!</v>
      </c>
      <c r="L45" s="44" t="e">
        <f>IF($D$4="Agreed",(SUMIFS('201819 SH LCLR Funding bid'!#REF!,'201819 SH LCLR Funding bid'!$C$12:$C$362,"in construction (agreed)",'201819 SH LCLR Funding bid'!#REF!,$B20,'201819 SH LCLR Funding bid'!#REF!,L$5)+SUMIFS('201819 SH LCLR Funding bid'!#REF!,'201819 SH LCLR Funding bid'!$C$12:$C$362,"in planning (agreed)",'201819 SH LCLR Funding bid'!#REF!,$B20,'201819 SH LCLR Funding bid'!#REF!,L$5)+SUMIFS('201819 SH LCLR Funding bid'!#REF!,'201819 SH LCLR Funding bid'!$C$12:$C$362,"agreed with nzta",'201819 SH LCLR Funding bid'!#REF!,$B20,'201819 SH LCLR Funding bid'!#REF!,L$5)+SUMIFS('201819 SH LCLR Funding bid'!#REF!,'201819 SH LCLR Funding bid'!$C$12:$C$362,"completed",'201819 SH LCLR Funding bid'!#REF!,$B20,'201819 SH LCLR Funding bid'!#REF!,L$5)),SUMIFS('201819 SH LCLR Funding bid'!#REF!,'201819 SH LCLR Funding bid'!$C$12:$C$362,"completed",'201819 SH LCLR Funding bid'!#REF!,$B20,'201819 SH LCLR Funding bid'!#REF!,L$5))</f>
        <v>#REF!</v>
      </c>
      <c r="M45" s="44" t="e">
        <f>IF($D$4="Agreed",(SUMIFS('201819 SH LCLR Funding bid'!#REF!,'201819 SH LCLR Funding bid'!$C$12:$C$362,"in construction (agreed)",'201819 SH LCLR Funding bid'!#REF!,$B20,'201819 SH LCLR Funding bid'!#REF!,M$5)+SUMIFS('201819 SH LCLR Funding bid'!#REF!,'201819 SH LCLR Funding bid'!$C$12:$C$362,"in planning (agreed)",'201819 SH LCLR Funding bid'!#REF!,$B20,'201819 SH LCLR Funding bid'!#REF!,M$5)+SUMIFS('201819 SH LCLR Funding bid'!#REF!,'201819 SH LCLR Funding bid'!$C$12:$C$362,"agreed with nzta",'201819 SH LCLR Funding bid'!#REF!,$B20,'201819 SH LCLR Funding bid'!#REF!,M$5)+SUMIFS('201819 SH LCLR Funding bid'!#REF!,'201819 SH LCLR Funding bid'!$C$12:$C$362,"completed",'201819 SH LCLR Funding bid'!#REF!,$B20,'201819 SH LCLR Funding bid'!#REF!,M$5)),SUMIFS('201819 SH LCLR Funding bid'!#REF!,'201819 SH LCLR Funding bid'!$C$12:$C$362,"completed",'201819 SH LCLR Funding bid'!#REF!,$B20,'201819 SH LCLR Funding bid'!#REF!,M$5))</f>
        <v>#REF!</v>
      </c>
      <c r="N45" s="44" t="e">
        <f>IF($D$4="Agreed",(SUMIFS('201819 SH LCLR Funding bid'!#REF!,'201819 SH LCLR Funding bid'!$C$12:$C$362,"in construction (agreed)",'201819 SH LCLR Funding bid'!#REF!,$B20,'201819 SH LCLR Funding bid'!#REF!,N$5)+SUMIFS('201819 SH LCLR Funding bid'!#REF!,'201819 SH LCLR Funding bid'!$C$12:$C$362,"in planning (agreed)",'201819 SH LCLR Funding bid'!#REF!,$B20,'201819 SH LCLR Funding bid'!#REF!,N$5)+SUMIFS('201819 SH LCLR Funding bid'!#REF!,'201819 SH LCLR Funding bid'!$C$12:$C$362,"agreed with nzta",'201819 SH LCLR Funding bid'!#REF!,$B20,'201819 SH LCLR Funding bid'!#REF!,N$5)+SUMIFS('201819 SH LCLR Funding bid'!#REF!,'201819 SH LCLR Funding bid'!$C$12:$C$362,"completed",'201819 SH LCLR Funding bid'!#REF!,$B20,'201819 SH LCLR Funding bid'!#REF!,N$5)),SUMIFS('201819 SH LCLR Funding bid'!#REF!,'201819 SH LCLR Funding bid'!$C$12:$C$362,"completed",'201819 SH LCLR Funding bid'!#REF!,$B20,'201819 SH LCLR Funding bid'!#REF!,N$5))</f>
        <v>#REF!</v>
      </c>
      <c r="O45" s="44" t="e">
        <f>IF($D$4="Agreed",(SUMIFS('201819 SH LCLR Funding bid'!#REF!,'201819 SH LCLR Funding bid'!$C$12:$C$362,"in construction (agreed)",'201819 SH LCLR Funding bid'!#REF!,$B20,'201819 SH LCLR Funding bid'!#REF!,O$5)+SUMIFS('201819 SH LCLR Funding bid'!#REF!,'201819 SH LCLR Funding bid'!$C$12:$C$362,"in planning (agreed)",'201819 SH LCLR Funding bid'!#REF!,$B20,'201819 SH LCLR Funding bid'!#REF!,O$5)+SUMIFS('201819 SH LCLR Funding bid'!#REF!,'201819 SH LCLR Funding bid'!$C$12:$C$362,"agreed with nzta",'201819 SH LCLR Funding bid'!#REF!,$B20,'201819 SH LCLR Funding bid'!#REF!,O$5)+SUMIFS('201819 SH LCLR Funding bid'!#REF!,'201819 SH LCLR Funding bid'!$C$12:$C$362,"completed",'201819 SH LCLR Funding bid'!#REF!,$B20,'201819 SH LCLR Funding bid'!#REF!,O$5)),SUMIFS('201819 SH LCLR Funding bid'!#REF!,'201819 SH LCLR Funding bid'!$C$12:$C$362,"completed",'201819 SH LCLR Funding bid'!#REF!,$B20,'201819 SH LCLR Funding bid'!#REF!,O$5))</f>
        <v>#REF!</v>
      </c>
      <c r="P45" s="44" t="e">
        <f>IF($D$4="Agreed",(SUMIFS('201819 SH LCLR Funding bid'!#REF!,'201819 SH LCLR Funding bid'!$C$12:$C$362,"in construction (agreed)",'201819 SH LCLR Funding bid'!#REF!,$B20,'201819 SH LCLR Funding bid'!#REF!,P$5)+SUMIFS('201819 SH LCLR Funding bid'!#REF!,'201819 SH LCLR Funding bid'!$C$12:$C$362,"in planning (agreed)",'201819 SH LCLR Funding bid'!#REF!,$B20,'201819 SH LCLR Funding bid'!#REF!,P$5)+SUMIFS('201819 SH LCLR Funding bid'!#REF!,'201819 SH LCLR Funding bid'!$C$12:$C$362,"agreed with nzta",'201819 SH LCLR Funding bid'!#REF!,$B20,'201819 SH LCLR Funding bid'!#REF!,P$5)+SUMIFS('201819 SH LCLR Funding bid'!#REF!,'201819 SH LCLR Funding bid'!$C$12:$C$362,"completed",'201819 SH LCLR Funding bid'!#REF!,$B20,'201819 SH LCLR Funding bid'!#REF!,P$5)),SUMIFS('201819 SH LCLR Funding bid'!#REF!,'201819 SH LCLR Funding bid'!$C$12:$C$362,"completed",'201819 SH LCLR Funding bid'!#REF!,$B20,'201819 SH LCLR Funding bid'!#REF!,P$5))</f>
        <v>#REF!</v>
      </c>
      <c r="Q45" s="44" t="e">
        <f>IF($D$4="Agreed",(SUMIFS('201819 SH LCLR Funding bid'!#REF!,'201819 SH LCLR Funding bid'!$C$12:$C$362,"in construction (agreed)",'201819 SH LCLR Funding bid'!#REF!,$B20,'201819 SH LCLR Funding bid'!#REF!,Q$5)+SUMIFS('201819 SH LCLR Funding bid'!#REF!,'201819 SH LCLR Funding bid'!$C$12:$C$362,"in planning (agreed)",'201819 SH LCLR Funding bid'!#REF!,$B20,'201819 SH LCLR Funding bid'!#REF!,Q$5)+SUMIFS('201819 SH LCLR Funding bid'!#REF!,'201819 SH LCLR Funding bid'!$C$12:$C$362,"agreed with nzta",'201819 SH LCLR Funding bid'!#REF!,$B20,'201819 SH LCLR Funding bid'!#REF!,Q$5)+SUMIFS('201819 SH LCLR Funding bid'!#REF!,'201819 SH LCLR Funding bid'!$C$12:$C$362,"completed",'201819 SH LCLR Funding bid'!#REF!,$B20,'201819 SH LCLR Funding bid'!#REF!,Q$5)),SUMIFS('201819 SH LCLR Funding bid'!#REF!,'201819 SH LCLR Funding bid'!$C$12:$C$362,"completed",'201819 SH LCLR Funding bid'!#REF!,$B20,'201819 SH LCLR Funding bid'!#REF!,Q$5))</f>
        <v>#REF!</v>
      </c>
      <c r="R45" s="44" t="e">
        <f>IF($D$4="Agreed",(SUMIFS('201819 SH LCLR Funding bid'!#REF!,'201819 SH LCLR Funding bid'!$C$12:$C$362,"in construction (agreed)",'201819 SH LCLR Funding bid'!#REF!,$B20,'201819 SH LCLR Funding bid'!#REF!,R$5)+SUMIFS('201819 SH LCLR Funding bid'!#REF!,'201819 SH LCLR Funding bid'!$C$12:$C$362,"in planning (agreed)",'201819 SH LCLR Funding bid'!#REF!,$B20,'201819 SH LCLR Funding bid'!#REF!,R$5)+SUMIFS('201819 SH LCLR Funding bid'!#REF!,'201819 SH LCLR Funding bid'!$C$12:$C$362,"agreed with nzta",'201819 SH LCLR Funding bid'!#REF!,$B20,'201819 SH LCLR Funding bid'!#REF!,R$5)+SUMIFS('201819 SH LCLR Funding bid'!#REF!,'201819 SH LCLR Funding bid'!$C$12:$C$362,"completed",'201819 SH LCLR Funding bid'!#REF!,$B20,'201819 SH LCLR Funding bid'!#REF!,R$5)),SUMIFS('201819 SH LCLR Funding bid'!#REF!,'201819 SH LCLR Funding bid'!$C$12:$C$362,"completed",'201819 SH LCLR Funding bid'!#REF!,$B20,'201819 SH LCLR Funding bid'!#REF!,R$5))</f>
        <v>#REF!</v>
      </c>
      <c r="S45" s="44" t="e">
        <f>IF($D$4="Agreed",(SUMIFS('201819 SH LCLR Funding bid'!#REF!,'201819 SH LCLR Funding bid'!$C$12:$C$362,"in construction (agreed)",'201819 SH LCLR Funding bid'!#REF!,$B20,'201819 SH LCLR Funding bid'!#REF!,S$5)+SUMIFS('201819 SH LCLR Funding bid'!#REF!,'201819 SH LCLR Funding bid'!$C$12:$C$362,"in planning (agreed)",'201819 SH LCLR Funding bid'!#REF!,$B20,'201819 SH LCLR Funding bid'!#REF!,S$5)+SUMIFS('201819 SH LCLR Funding bid'!#REF!,'201819 SH LCLR Funding bid'!$C$12:$C$362,"agreed with nzta",'201819 SH LCLR Funding bid'!#REF!,$B20,'201819 SH LCLR Funding bid'!#REF!,S$5)+SUMIFS('201819 SH LCLR Funding bid'!#REF!,'201819 SH LCLR Funding bid'!$C$12:$C$362,"completed",'201819 SH LCLR Funding bid'!#REF!,$B20,'201819 SH LCLR Funding bid'!#REF!,S$5)),SUMIFS('201819 SH LCLR Funding bid'!#REF!,'201819 SH LCLR Funding bid'!$C$12:$C$362,"completed",'201819 SH LCLR Funding bid'!#REF!,$B20,'201819 SH LCLR Funding bid'!#REF!,S$5))</f>
        <v>#REF!</v>
      </c>
      <c r="T45" s="44" t="e">
        <f>IF($D$4="Agreed",(SUMIFS('201819 SH LCLR Funding bid'!#REF!,'201819 SH LCLR Funding bid'!$C$12:$C$362,"in construction (agreed)",'201819 SH LCLR Funding bid'!#REF!,$B20,'201819 SH LCLR Funding bid'!#REF!,T$5)+SUMIFS('201819 SH LCLR Funding bid'!#REF!,'201819 SH LCLR Funding bid'!$C$12:$C$362,"in planning (agreed)",'201819 SH LCLR Funding bid'!#REF!,$B20,'201819 SH LCLR Funding bid'!#REF!,T$5)+SUMIFS('201819 SH LCLR Funding bid'!#REF!,'201819 SH LCLR Funding bid'!$C$12:$C$362,"agreed with nzta",'201819 SH LCLR Funding bid'!#REF!,$B20,'201819 SH LCLR Funding bid'!#REF!,T$5)+SUMIFS('201819 SH LCLR Funding bid'!#REF!,'201819 SH LCLR Funding bid'!$C$12:$C$362,"completed",'201819 SH LCLR Funding bid'!#REF!,$B20,'201819 SH LCLR Funding bid'!#REF!,T$5)),SUMIFS('201819 SH LCLR Funding bid'!#REF!,'201819 SH LCLR Funding bid'!$C$12:$C$362,"completed",'201819 SH LCLR Funding bid'!#REF!,$B20,'201819 SH LCLR Funding bid'!#REF!,T$5))</f>
        <v>#REF!</v>
      </c>
      <c r="U45" s="13" t="e">
        <f t="shared" si="4"/>
        <v>#REF!</v>
      </c>
      <c r="V45" s="22"/>
      <c r="W45" s="22"/>
      <c r="X45" s="22"/>
      <c r="Y45" s="22"/>
      <c r="Z45" s="22"/>
      <c r="AA45" s="22"/>
      <c r="AB45" s="22"/>
      <c r="AC45" s="22"/>
      <c r="AD45" s="22"/>
      <c r="AE45" s="22"/>
      <c r="AF45" s="22"/>
    </row>
    <row r="46" spans="1:32" ht="11.25" customHeight="1" x14ac:dyDescent="0.15">
      <c r="A46" s="20"/>
      <c r="B46" s="37" t="str">
        <f t="shared" si="5"/>
        <v>Stock underpasses</v>
      </c>
      <c r="C46" s="44" t="e">
        <f>IF($D$4="Agreed",(SUMIFS('201819 SH LCLR Funding bid'!#REF!,'201819 SH LCLR Funding bid'!$C$12:$C$362,"in construction (agreed)",'201819 SH LCLR Funding bid'!#REF!,$B21,'201819 SH LCLR Funding bid'!#REF!,C$5)+SUMIFS('201819 SH LCLR Funding bid'!#REF!,'201819 SH LCLR Funding bid'!$C$12:$C$362,"in planning (agreed)",'201819 SH LCLR Funding bid'!#REF!,$B21,'201819 SH LCLR Funding bid'!#REF!,C$5)+SUMIFS('201819 SH LCLR Funding bid'!#REF!,'201819 SH LCLR Funding bid'!$C$12:$C$362,"agreed with nzta",'201819 SH LCLR Funding bid'!#REF!,$B21,'201819 SH LCLR Funding bid'!#REF!,C$5)+SUMIFS('201819 SH LCLR Funding bid'!#REF!,'201819 SH LCLR Funding bid'!$C$12:$C$362,"completed",'201819 SH LCLR Funding bid'!#REF!,$B21,'201819 SH LCLR Funding bid'!#REF!,C$5)),SUMIFS('201819 SH LCLR Funding bid'!#REF!,'201819 SH LCLR Funding bid'!$C$12:$C$362,"completed",'201819 SH LCLR Funding bid'!#REF!,$B21,'201819 SH LCLR Funding bid'!#REF!,C$5))</f>
        <v>#REF!</v>
      </c>
      <c r="D46" s="44" t="e">
        <f>IF($D$4="Agreed",(SUMIFS('201819 SH LCLR Funding bid'!#REF!,'201819 SH LCLR Funding bid'!$C$12:$C$362,"in construction (agreed)",'201819 SH LCLR Funding bid'!#REF!,$B21,'201819 SH LCLR Funding bid'!#REF!,D$5)+SUMIFS('201819 SH LCLR Funding bid'!#REF!,'201819 SH LCLR Funding bid'!$C$12:$C$362,"in planning (agreed)",'201819 SH LCLR Funding bid'!#REF!,$B21,'201819 SH LCLR Funding bid'!#REF!,D$5)+SUMIFS('201819 SH LCLR Funding bid'!#REF!,'201819 SH LCLR Funding bid'!$C$12:$C$362,"agreed with nzta",'201819 SH LCLR Funding bid'!#REF!,$B21,'201819 SH LCLR Funding bid'!#REF!,D$5)+SUMIFS('201819 SH LCLR Funding bid'!#REF!,'201819 SH LCLR Funding bid'!$C$12:$C$362,"completed",'201819 SH LCLR Funding bid'!#REF!,$B21,'201819 SH LCLR Funding bid'!#REF!,D$5)),SUMIFS('201819 SH LCLR Funding bid'!#REF!,'201819 SH LCLR Funding bid'!$C$12:$C$362,"completed",'201819 SH LCLR Funding bid'!#REF!,$B21,'201819 SH LCLR Funding bid'!#REF!,D$5))</f>
        <v>#REF!</v>
      </c>
      <c r="E46" s="44" t="e">
        <f>IF($D$4="Agreed",(SUMIFS('201819 SH LCLR Funding bid'!#REF!,'201819 SH LCLR Funding bid'!$C$12:$C$362,"in construction (agreed)",'201819 SH LCLR Funding bid'!#REF!,$B21,'201819 SH LCLR Funding bid'!#REF!,E$5)+SUMIFS('201819 SH LCLR Funding bid'!#REF!,'201819 SH LCLR Funding bid'!$C$12:$C$362,"in planning (agreed)",'201819 SH LCLR Funding bid'!#REF!,$B21,'201819 SH LCLR Funding bid'!#REF!,E$5)+SUMIFS('201819 SH LCLR Funding bid'!#REF!,'201819 SH LCLR Funding bid'!$C$12:$C$362,"agreed with nzta",'201819 SH LCLR Funding bid'!#REF!,$B21,'201819 SH LCLR Funding bid'!#REF!,E$5)+SUMIFS('201819 SH LCLR Funding bid'!#REF!,'201819 SH LCLR Funding bid'!$C$12:$C$362,"completed",'201819 SH LCLR Funding bid'!#REF!,$B21,'201819 SH LCLR Funding bid'!#REF!,E$5)),SUMIFS('201819 SH LCLR Funding bid'!#REF!,'201819 SH LCLR Funding bid'!$C$12:$C$362,"completed",'201819 SH LCLR Funding bid'!#REF!,$B21,'201819 SH LCLR Funding bid'!#REF!,E$5))</f>
        <v>#REF!</v>
      </c>
      <c r="F46" s="44" t="e">
        <f>IF($D$4="Agreed",(SUMIFS('201819 SH LCLR Funding bid'!#REF!,'201819 SH LCLR Funding bid'!$C$12:$C$362,"in construction (agreed)",'201819 SH LCLR Funding bid'!#REF!,$B21,'201819 SH LCLR Funding bid'!#REF!,F$5)+SUMIFS('201819 SH LCLR Funding bid'!#REF!,'201819 SH LCLR Funding bid'!$C$12:$C$362,"in planning (agreed)",'201819 SH LCLR Funding bid'!#REF!,$B21,'201819 SH LCLR Funding bid'!#REF!,F$5)+SUMIFS('201819 SH LCLR Funding bid'!#REF!,'201819 SH LCLR Funding bid'!$C$12:$C$362,"agreed with nzta",'201819 SH LCLR Funding bid'!#REF!,$B21,'201819 SH LCLR Funding bid'!#REF!,F$5)+SUMIFS('201819 SH LCLR Funding bid'!#REF!,'201819 SH LCLR Funding bid'!$C$12:$C$362,"completed",'201819 SH LCLR Funding bid'!#REF!,$B21,'201819 SH LCLR Funding bid'!#REF!,F$5)),SUMIFS('201819 SH LCLR Funding bid'!#REF!,'201819 SH LCLR Funding bid'!$C$12:$C$362,"completed",'201819 SH LCLR Funding bid'!#REF!,$B21,'201819 SH LCLR Funding bid'!#REF!,F$5))</f>
        <v>#REF!</v>
      </c>
      <c r="G46" s="44" t="e">
        <f>IF($D$4="Agreed",(SUMIFS('201819 SH LCLR Funding bid'!#REF!,'201819 SH LCLR Funding bid'!$C$12:$C$362,"in construction (agreed)",'201819 SH LCLR Funding bid'!#REF!,$B21,'201819 SH LCLR Funding bid'!#REF!,G$5)+SUMIFS('201819 SH LCLR Funding bid'!#REF!,'201819 SH LCLR Funding bid'!$C$12:$C$362,"in planning (agreed)",'201819 SH LCLR Funding bid'!#REF!,$B21,'201819 SH LCLR Funding bid'!#REF!,G$5)+SUMIFS('201819 SH LCLR Funding bid'!#REF!,'201819 SH LCLR Funding bid'!$C$12:$C$362,"agreed with nzta",'201819 SH LCLR Funding bid'!#REF!,$B21,'201819 SH LCLR Funding bid'!#REF!,G$5)+SUMIFS('201819 SH LCLR Funding bid'!#REF!,'201819 SH LCLR Funding bid'!$C$12:$C$362,"completed",'201819 SH LCLR Funding bid'!#REF!,$B21,'201819 SH LCLR Funding bid'!#REF!,G$5)),SUMIFS('201819 SH LCLR Funding bid'!#REF!,'201819 SH LCLR Funding bid'!$C$12:$C$362,"completed",'201819 SH LCLR Funding bid'!#REF!,$B21,'201819 SH LCLR Funding bid'!#REF!,G$5))</f>
        <v>#REF!</v>
      </c>
      <c r="H46" s="44" t="e">
        <f>IF($D$4="Agreed",(SUMIFS('201819 SH LCLR Funding bid'!#REF!,'201819 SH LCLR Funding bid'!$C$12:$C$362,"in construction (agreed)",'201819 SH LCLR Funding bid'!#REF!,$B21,'201819 SH LCLR Funding bid'!#REF!,H$5)+SUMIFS('201819 SH LCLR Funding bid'!#REF!,'201819 SH LCLR Funding bid'!$C$12:$C$362,"in planning (agreed)",'201819 SH LCLR Funding bid'!#REF!,$B21,'201819 SH LCLR Funding bid'!#REF!,H$5)+SUMIFS('201819 SH LCLR Funding bid'!#REF!,'201819 SH LCLR Funding bid'!$C$12:$C$362,"agreed with nzta",'201819 SH LCLR Funding bid'!#REF!,$B21,'201819 SH LCLR Funding bid'!#REF!,H$5)+SUMIFS('201819 SH LCLR Funding bid'!#REF!,'201819 SH LCLR Funding bid'!$C$12:$C$362,"completed",'201819 SH LCLR Funding bid'!#REF!,$B21,'201819 SH LCLR Funding bid'!#REF!,H$5)),SUMIFS('201819 SH LCLR Funding bid'!#REF!,'201819 SH LCLR Funding bid'!$C$12:$C$362,"completed",'201819 SH LCLR Funding bid'!#REF!,$B21,'201819 SH LCLR Funding bid'!#REF!,H$5))</f>
        <v>#REF!</v>
      </c>
      <c r="I46" s="44" t="e">
        <f>IF($D$4="Agreed",(SUMIFS('201819 SH LCLR Funding bid'!#REF!,'201819 SH LCLR Funding bid'!$C$12:$C$362,"in construction (agreed)",'201819 SH LCLR Funding bid'!#REF!,$B21,'201819 SH LCLR Funding bid'!#REF!,I$5)+SUMIFS('201819 SH LCLR Funding bid'!#REF!,'201819 SH LCLR Funding bid'!$C$12:$C$362,"in planning (agreed)",'201819 SH LCLR Funding bid'!#REF!,$B21,'201819 SH LCLR Funding bid'!#REF!,I$5)+SUMIFS('201819 SH LCLR Funding bid'!#REF!,'201819 SH LCLR Funding bid'!$C$12:$C$362,"agreed with nzta",'201819 SH LCLR Funding bid'!#REF!,$B21,'201819 SH LCLR Funding bid'!#REF!,I$5)+SUMIFS('201819 SH LCLR Funding bid'!#REF!,'201819 SH LCLR Funding bid'!$C$12:$C$362,"completed",'201819 SH LCLR Funding bid'!#REF!,$B21,'201819 SH LCLR Funding bid'!#REF!,I$5)),SUMIFS('201819 SH LCLR Funding bid'!#REF!,'201819 SH LCLR Funding bid'!$C$12:$C$362,"completed",'201819 SH LCLR Funding bid'!#REF!,$B21,'201819 SH LCLR Funding bid'!#REF!,I$5))</f>
        <v>#REF!</v>
      </c>
      <c r="J46" s="44" t="e">
        <f>IF($D$4="Agreed",(SUMIFS('201819 SH LCLR Funding bid'!#REF!,'201819 SH LCLR Funding bid'!$C$12:$C$362,"in construction (agreed)",'201819 SH LCLR Funding bid'!#REF!,$B21,'201819 SH LCLR Funding bid'!#REF!,J$5)+SUMIFS('201819 SH LCLR Funding bid'!#REF!,'201819 SH LCLR Funding bid'!$C$12:$C$362,"in planning (agreed)",'201819 SH LCLR Funding bid'!#REF!,$B21,'201819 SH LCLR Funding bid'!#REF!,J$5)+SUMIFS('201819 SH LCLR Funding bid'!#REF!,'201819 SH LCLR Funding bid'!$C$12:$C$362,"agreed with nzta",'201819 SH LCLR Funding bid'!#REF!,$B21,'201819 SH LCLR Funding bid'!#REF!,J$5)+SUMIFS('201819 SH LCLR Funding bid'!#REF!,'201819 SH LCLR Funding bid'!$C$12:$C$362,"completed",'201819 SH LCLR Funding bid'!#REF!,$B21,'201819 SH LCLR Funding bid'!#REF!,J$5)),SUMIFS('201819 SH LCLR Funding bid'!#REF!,'201819 SH LCLR Funding bid'!$C$12:$C$362,"completed",'201819 SH LCLR Funding bid'!#REF!,$B21,'201819 SH LCLR Funding bid'!#REF!,J$5))</f>
        <v>#REF!</v>
      </c>
      <c r="K46" s="44" t="e">
        <f>IF($D$4="Agreed",(SUMIFS('201819 SH LCLR Funding bid'!#REF!,'201819 SH LCLR Funding bid'!$C$12:$C$362,"in construction (agreed)",'201819 SH LCLR Funding bid'!#REF!,$B21,'201819 SH LCLR Funding bid'!#REF!,K$5)+SUMIFS('201819 SH LCLR Funding bid'!#REF!,'201819 SH LCLR Funding bid'!$C$12:$C$362,"in planning (agreed)",'201819 SH LCLR Funding bid'!#REF!,$B21,'201819 SH LCLR Funding bid'!#REF!,K$5)+SUMIFS('201819 SH LCLR Funding bid'!#REF!,'201819 SH LCLR Funding bid'!$C$12:$C$362,"agreed with nzta",'201819 SH LCLR Funding bid'!#REF!,$B21,'201819 SH LCLR Funding bid'!#REF!,K$5)+SUMIFS('201819 SH LCLR Funding bid'!#REF!,'201819 SH LCLR Funding bid'!$C$12:$C$362,"completed",'201819 SH LCLR Funding bid'!#REF!,$B21,'201819 SH LCLR Funding bid'!#REF!,K$5)),SUMIFS('201819 SH LCLR Funding bid'!#REF!,'201819 SH LCLR Funding bid'!$C$12:$C$362,"completed",'201819 SH LCLR Funding bid'!#REF!,$B21,'201819 SH LCLR Funding bid'!#REF!,K$5))</f>
        <v>#REF!</v>
      </c>
      <c r="L46" s="44" t="e">
        <f>IF($D$4="Agreed",(SUMIFS('201819 SH LCLR Funding bid'!#REF!,'201819 SH LCLR Funding bid'!$C$12:$C$362,"in construction (agreed)",'201819 SH LCLR Funding bid'!#REF!,$B21,'201819 SH LCLR Funding bid'!#REF!,L$5)+SUMIFS('201819 SH LCLR Funding bid'!#REF!,'201819 SH LCLR Funding bid'!$C$12:$C$362,"in planning (agreed)",'201819 SH LCLR Funding bid'!#REF!,$B21,'201819 SH LCLR Funding bid'!#REF!,L$5)+SUMIFS('201819 SH LCLR Funding bid'!#REF!,'201819 SH LCLR Funding bid'!$C$12:$C$362,"agreed with nzta",'201819 SH LCLR Funding bid'!#REF!,$B21,'201819 SH LCLR Funding bid'!#REF!,L$5)+SUMIFS('201819 SH LCLR Funding bid'!#REF!,'201819 SH LCLR Funding bid'!$C$12:$C$362,"completed",'201819 SH LCLR Funding bid'!#REF!,$B21,'201819 SH LCLR Funding bid'!#REF!,L$5)),SUMIFS('201819 SH LCLR Funding bid'!#REF!,'201819 SH LCLR Funding bid'!$C$12:$C$362,"completed",'201819 SH LCLR Funding bid'!#REF!,$B21,'201819 SH LCLR Funding bid'!#REF!,L$5))</f>
        <v>#REF!</v>
      </c>
      <c r="M46" s="44" t="e">
        <f>IF($D$4="Agreed",(SUMIFS('201819 SH LCLR Funding bid'!#REF!,'201819 SH LCLR Funding bid'!$C$12:$C$362,"in construction (agreed)",'201819 SH LCLR Funding bid'!#REF!,$B21,'201819 SH LCLR Funding bid'!#REF!,M$5)+SUMIFS('201819 SH LCLR Funding bid'!#REF!,'201819 SH LCLR Funding bid'!$C$12:$C$362,"in planning (agreed)",'201819 SH LCLR Funding bid'!#REF!,$B21,'201819 SH LCLR Funding bid'!#REF!,M$5)+SUMIFS('201819 SH LCLR Funding bid'!#REF!,'201819 SH LCLR Funding bid'!$C$12:$C$362,"agreed with nzta",'201819 SH LCLR Funding bid'!#REF!,$B21,'201819 SH LCLR Funding bid'!#REF!,M$5)+SUMIFS('201819 SH LCLR Funding bid'!#REF!,'201819 SH LCLR Funding bid'!$C$12:$C$362,"completed",'201819 SH LCLR Funding bid'!#REF!,$B21,'201819 SH LCLR Funding bid'!#REF!,M$5)),SUMIFS('201819 SH LCLR Funding bid'!#REF!,'201819 SH LCLR Funding bid'!$C$12:$C$362,"completed",'201819 SH LCLR Funding bid'!#REF!,$B21,'201819 SH LCLR Funding bid'!#REF!,M$5))</f>
        <v>#REF!</v>
      </c>
      <c r="N46" s="44" t="e">
        <f>IF($D$4="Agreed",(SUMIFS('201819 SH LCLR Funding bid'!#REF!,'201819 SH LCLR Funding bid'!$C$12:$C$362,"in construction (agreed)",'201819 SH LCLR Funding bid'!#REF!,$B21,'201819 SH LCLR Funding bid'!#REF!,N$5)+SUMIFS('201819 SH LCLR Funding bid'!#REF!,'201819 SH LCLR Funding bid'!$C$12:$C$362,"in planning (agreed)",'201819 SH LCLR Funding bid'!#REF!,$B21,'201819 SH LCLR Funding bid'!#REF!,N$5)+SUMIFS('201819 SH LCLR Funding bid'!#REF!,'201819 SH LCLR Funding bid'!$C$12:$C$362,"agreed with nzta",'201819 SH LCLR Funding bid'!#REF!,$B21,'201819 SH LCLR Funding bid'!#REF!,N$5)+SUMIFS('201819 SH LCLR Funding bid'!#REF!,'201819 SH LCLR Funding bid'!$C$12:$C$362,"completed",'201819 SH LCLR Funding bid'!#REF!,$B21,'201819 SH LCLR Funding bid'!#REF!,N$5)),SUMIFS('201819 SH LCLR Funding bid'!#REF!,'201819 SH LCLR Funding bid'!$C$12:$C$362,"completed",'201819 SH LCLR Funding bid'!#REF!,$B21,'201819 SH LCLR Funding bid'!#REF!,N$5))</f>
        <v>#REF!</v>
      </c>
      <c r="O46" s="44" t="e">
        <f>IF($D$4="Agreed",(SUMIFS('201819 SH LCLR Funding bid'!#REF!,'201819 SH LCLR Funding bid'!$C$12:$C$362,"in construction (agreed)",'201819 SH LCLR Funding bid'!#REF!,$B21,'201819 SH LCLR Funding bid'!#REF!,O$5)+SUMIFS('201819 SH LCLR Funding bid'!#REF!,'201819 SH LCLR Funding bid'!$C$12:$C$362,"in planning (agreed)",'201819 SH LCLR Funding bid'!#REF!,$B21,'201819 SH LCLR Funding bid'!#REF!,O$5)+SUMIFS('201819 SH LCLR Funding bid'!#REF!,'201819 SH LCLR Funding bid'!$C$12:$C$362,"agreed with nzta",'201819 SH LCLR Funding bid'!#REF!,$B21,'201819 SH LCLR Funding bid'!#REF!,O$5)+SUMIFS('201819 SH LCLR Funding bid'!#REF!,'201819 SH LCLR Funding bid'!$C$12:$C$362,"completed",'201819 SH LCLR Funding bid'!#REF!,$B21,'201819 SH LCLR Funding bid'!#REF!,O$5)),SUMIFS('201819 SH LCLR Funding bid'!#REF!,'201819 SH LCLR Funding bid'!$C$12:$C$362,"completed",'201819 SH LCLR Funding bid'!#REF!,$B21,'201819 SH LCLR Funding bid'!#REF!,O$5))</f>
        <v>#REF!</v>
      </c>
      <c r="P46" s="44" t="e">
        <f>IF($D$4="Agreed",(SUMIFS('201819 SH LCLR Funding bid'!#REF!,'201819 SH LCLR Funding bid'!$C$12:$C$362,"in construction (agreed)",'201819 SH LCLR Funding bid'!#REF!,$B21,'201819 SH LCLR Funding bid'!#REF!,P$5)+SUMIFS('201819 SH LCLR Funding bid'!#REF!,'201819 SH LCLR Funding bid'!$C$12:$C$362,"in planning (agreed)",'201819 SH LCLR Funding bid'!#REF!,$B21,'201819 SH LCLR Funding bid'!#REF!,P$5)+SUMIFS('201819 SH LCLR Funding bid'!#REF!,'201819 SH LCLR Funding bid'!$C$12:$C$362,"agreed with nzta",'201819 SH LCLR Funding bid'!#REF!,$B21,'201819 SH LCLR Funding bid'!#REF!,P$5)+SUMIFS('201819 SH LCLR Funding bid'!#REF!,'201819 SH LCLR Funding bid'!$C$12:$C$362,"completed",'201819 SH LCLR Funding bid'!#REF!,$B21,'201819 SH LCLR Funding bid'!#REF!,P$5)),SUMIFS('201819 SH LCLR Funding bid'!#REF!,'201819 SH LCLR Funding bid'!$C$12:$C$362,"completed",'201819 SH LCLR Funding bid'!#REF!,$B21,'201819 SH LCLR Funding bid'!#REF!,P$5))</f>
        <v>#REF!</v>
      </c>
      <c r="Q46" s="44" t="e">
        <f>IF($D$4="Agreed",(SUMIFS('201819 SH LCLR Funding bid'!#REF!,'201819 SH LCLR Funding bid'!$C$12:$C$362,"in construction (agreed)",'201819 SH LCLR Funding bid'!#REF!,$B21,'201819 SH LCLR Funding bid'!#REF!,Q$5)+SUMIFS('201819 SH LCLR Funding bid'!#REF!,'201819 SH LCLR Funding bid'!$C$12:$C$362,"in planning (agreed)",'201819 SH LCLR Funding bid'!#REF!,$B21,'201819 SH LCLR Funding bid'!#REF!,Q$5)+SUMIFS('201819 SH LCLR Funding bid'!#REF!,'201819 SH LCLR Funding bid'!$C$12:$C$362,"agreed with nzta",'201819 SH LCLR Funding bid'!#REF!,$B21,'201819 SH LCLR Funding bid'!#REF!,Q$5)+SUMIFS('201819 SH LCLR Funding bid'!#REF!,'201819 SH LCLR Funding bid'!$C$12:$C$362,"completed",'201819 SH LCLR Funding bid'!#REF!,$B21,'201819 SH LCLR Funding bid'!#REF!,Q$5)),SUMIFS('201819 SH LCLR Funding bid'!#REF!,'201819 SH LCLR Funding bid'!$C$12:$C$362,"completed",'201819 SH LCLR Funding bid'!#REF!,$B21,'201819 SH LCLR Funding bid'!#REF!,Q$5))</f>
        <v>#REF!</v>
      </c>
      <c r="R46" s="44" t="e">
        <f>IF($D$4="Agreed",(SUMIFS('201819 SH LCLR Funding bid'!#REF!,'201819 SH LCLR Funding bid'!$C$12:$C$362,"in construction (agreed)",'201819 SH LCLR Funding bid'!#REF!,$B21,'201819 SH LCLR Funding bid'!#REF!,R$5)+SUMIFS('201819 SH LCLR Funding bid'!#REF!,'201819 SH LCLR Funding bid'!$C$12:$C$362,"in planning (agreed)",'201819 SH LCLR Funding bid'!#REF!,$B21,'201819 SH LCLR Funding bid'!#REF!,R$5)+SUMIFS('201819 SH LCLR Funding bid'!#REF!,'201819 SH LCLR Funding bid'!$C$12:$C$362,"agreed with nzta",'201819 SH LCLR Funding bid'!#REF!,$B21,'201819 SH LCLR Funding bid'!#REF!,R$5)+SUMIFS('201819 SH LCLR Funding bid'!#REF!,'201819 SH LCLR Funding bid'!$C$12:$C$362,"completed",'201819 SH LCLR Funding bid'!#REF!,$B21,'201819 SH LCLR Funding bid'!#REF!,R$5)),SUMIFS('201819 SH LCLR Funding bid'!#REF!,'201819 SH LCLR Funding bid'!$C$12:$C$362,"completed",'201819 SH LCLR Funding bid'!#REF!,$B21,'201819 SH LCLR Funding bid'!#REF!,R$5))</f>
        <v>#REF!</v>
      </c>
      <c r="S46" s="44" t="e">
        <f>IF($D$4="Agreed",(SUMIFS('201819 SH LCLR Funding bid'!#REF!,'201819 SH LCLR Funding bid'!$C$12:$C$362,"in construction (agreed)",'201819 SH LCLR Funding bid'!#REF!,$B21,'201819 SH LCLR Funding bid'!#REF!,S$5)+SUMIFS('201819 SH LCLR Funding bid'!#REF!,'201819 SH LCLR Funding bid'!$C$12:$C$362,"in planning (agreed)",'201819 SH LCLR Funding bid'!#REF!,$B21,'201819 SH LCLR Funding bid'!#REF!,S$5)+SUMIFS('201819 SH LCLR Funding bid'!#REF!,'201819 SH LCLR Funding bid'!$C$12:$C$362,"agreed with nzta",'201819 SH LCLR Funding bid'!#REF!,$B21,'201819 SH LCLR Funding bid'!#REF!,S$5)+SUMIFS('201819 SH LCLR Funding bid'!#REF!,'201819 SH LCLR Funding bid'!$C$12:$C$362,"completed",'201819 SH LCLR Funding bid'!#REF!,$B21,'201819 SH LCLR Funding bid'!#REF!,S$5)),SUMIFS('201819 SH LCLR Funding bid'!#REF!,'201819 SH LCLR Funding bid'!$C$12:$C$362,"completed",'201819 SH LCLR Funding bid'!#REF!,$B21,'201819 SH LCLR Funding bid'!#REF!,S$5))</f>
        <v>#REF!</v>
      </c>
      <c r="T46" s="44" t="e">
        <f>IF($D$4="Agreed",(SUMIFS('201819 SH LCLR Funding bid'!#REF!,'201819 SH LCLR Funding bid'!$C$12:$C$362,"in construction (agreed)",'201819 SH LCLR Funding bid'!#REF!,$B21,'201819 SH LCLR Funding bid'!#REF!,T$5)+SUMIFS('201819 SH LCLR Funding bid'!#REF!,'201819 SH LCLR Funding bid'!$C$12:$C$362,"in planning (agreed)",'201819 SH LCLR Funding bid'!#REF!,$B21,'201819 SH LCLR Funding bid'!#REF!,T$5)+SUMIFS('201819 SH LCLR Funding bid'!#REF!,'201819 SH LCLR Funding bid'!$C$12:$C$362,"agreed with nzta",'201819 SH LCLR Funding bid'!#REF!,$B21,'201819 SH LCLR Funding bid'!#REF!,T$5)+SUMIFS('201819 SH LCLR Funding bid'!#REF!,'201819 SH LCLR Funding bid'!$C$12:$C$362,"completed",'201819 SH LCLR Funding bid'!#REF!,$B21,'201819 SH LCLR Funding bid'!#REF!,T$5)),SUMIFS('201819 SH LCLR Funding bid'!#REF!,'201819 SH LCLR Funding bid'!$C$12:$C$362,"completed",'201819 SH LCLR Funding bid'!#REF!,$B21,'201819 SH LCLR Funding bid'!#REF!,T$5))</f>
        <v>#REF!</v>
      </c>
      <c r="U46" s="13" t="e">
        <f t="shared" si="4"/>
        <v>#REF!</v>
      </c>
      <c r="V46" s="22"/>
      <c r="W46" s="22"/>
      <c r="X46" s="22"/>
      <c r="Y46" s="22"/>
      <c r="Z46" s="22"/>
      <c r="AA46" s="22"/>
      <c r="AB46" s="22"/>
      <c r="AC46" s="22"/>
      <c r="AD46" s="22"/>
      <c r="AE46" s="22"/>
      <c r="AF46" s="22"/>
    </row>
    <row r="47" spans="1:32" ht="11.25" customHeight="1" x14ac:dyDescent="0.15">
      <c r="A47" s="20"/>
      <c r="B47" s="37" t="str">
        <f t="shared" si="5"/>
        <v>Surface treatment (safety)</v>
      </c>
      <c r="C47" s="44" t="e">
        <f>IF($D$4="Agreed",(SUMIFS('201819 SH LCLR Funding bid'!#REF!,'201819 SH LCLR Funding bid'!$C$12:$C$362,"in construction (agreed)",'201819 SH LCLR Funding bid'!#REF!,$B22,'201819 SH LCLR Funding bid'!#REF!,C$5)+SUMIFS('201819 SH LCLR Funding bid'!#REF!,'201819 SH LCLR Funding bid'!$C$12:$C$362,"in planning (agreed)",'201819 SH LCLR Funding bid'!#REF!,$B22,'201819 SH LCLR Funding bid'!#REF!,C$5)+SUMIFS('201819 SH LCLR Funding bid'!#REF!,'201819 SH LCLR Funding bid'!$C$12:$C$362,"agreed with nzta",'201819 SH LCLR Funding bid'!#REF!,$B22,'201819 SH LCLR Funding bid'!#REF!,C$5)+SUMIFS('201819 SH LCLR Funding bid'!#REF!,'201819 SH LCLR Funding bid'!$C$12:$C$362,"completed",'201819 SH LCLR Funding bid'!#REF!,$B22,'201819 SH LCLR Funding bid'!#REF!,C$5)),SUMIFS('201819 SH LCLR Funding bid'!#REF!,'201819 SH LCLR Funding bid'!$C$12:$C$362,"completed",'201819 SH LCLR Funding bid'!#REF!,$B22,'201819 SH LCLR Funding bid'!#REF!,C$5))</f>
        <v>#REF!</v>
      </c>
      <c r="D47" s="44" t="e">
        <f>IF($D$4="Agreed",(SUMIFS('201819 SH LCLR Funding bid'!#REF!,'201819 SH LCLR Funding bid'!$C$12:$C$362,"in construction (agreed)",'201819 SH LCLR Funding bid'!#REF!,$B22,'201819 SH LCLR Funding bid'!#REF!,D$5)+SUMIFS('201819 SH LCLR Funding bid'!#REF!,'201819 SH LCLR Funding bid'!$C$12:$C$362,"in planning (agreed)",'201819 SH LCLR Funding bid'!#REF!,$B22,'201819 SH LCLR Funding bid'!#REF!,D$5)+SUMIFS('201819 SH LCLR Funding bid'!#REF!,'201819 SH LCLR Funding bid'!$C$12:$C$362,"agreed with nzta",'201819 SH LCLR Funding bid'!#REF!,$B22,'201819 SH LCLR Funding bid'!#REF!,D$5)+SUMIFS('201819 SH LCLR Funding bid'!#REF!,'201819 SH LCLR Funding bid'!$C$12:$C$362,"completed",'201819 SH LCLR Funding bid'!#REF!,$B22,'201819 SH LCLR Funding bid'!#REF!,D$5)),SUMIFS('201819 SH LCLR Funding bid'!#REF!,'201819 SH LCLR Funding bid'!$C$12:$C$362,"completed",'201819 SH LCLR Funding bid'!#REF!,$B22,'201819 SH LCLR Funding bid'!#REF!,D$5))</f>
        <v>#REF!</v>
      </c>
      <c r="E47" s="44" t="e">
        <f>IF($D$4="Agreed",(SUMIFS('201819 SH LCLR Funding bid'!#REF!,'201819 SH LCLR Funding bid'!$C$12:$C$362,"in construction (agreed)",'201819 SH LCLR Funding bid'!#REF!,$B22,'201819 SH LCLR Funding bid'!#REF!,E$5)+SUMIFS('201819 SH LCLR Funding bid'!#REF!,'201819 SH LCLR Funding bid'!$C$12:$C$362,"in planning (agreed)",'201819 SH LCLR Funding bid'!#REF!,$B22,'201819 SH LCLR Funding bid'!#REF!,E$5)+SUMIFS('201819 SH LCLR Funding bid'!#REF!,'201819 SH LCLR Funding bid'!$C$12:$C$362,"agreed with nzta",'201819 SH LCLR Funding bid'!#REF!,$B22,'201819 SH LCLR Funding bid'!#REF!,E$5)+SUMIFS('201819 SH LCLR Funding bid'!#REF!,'201819 SH LCLR Funding bid'!$C$12:$C$362,"completed",'201819 SH LCLR Funding bid'!#REF!,$B22,'201819 SH LCLR Funding bid'!#REF!,E$5)),SUMIFS('201819 SH LCLR Funding bid'!#REF!,'201819 SH LCLR Funding bid'!$C$12:$C$362,"completed",'201819 SH LCLR Funding bid'!#REF!,$B22,'201819 SH LCLR Funding bid'!#REF!,E$5))</f>
        <v>#REF!</v>
      </c>
      <c r="F47" s="44" t="e">
        <f>IF($D$4="Agreed",(SUMIFS('201819 SH LCLR Funding bid'!#REF!,'201819 SH LCLR Funding bid'!$C$12:$C$362,"in construction (agreed)",'201819 SH LCLR Funding bid'!#REF!,$B22,'201819 SH LCLR Funding bid'!#REF!,F$5)+SUMIFS('201819 SH LCLR Funding bid'!#REF!,'201819 SH LCLR Funding bid'!$C$12:$C$362,"in planning (agreed)",'201819 SH LCLR Funding bid'!#REF!,$B22,'201819 SH LCLR Funding bid'!#REF!,F$5)+SUMIFS('201819 SH LCLR Funding bid'!#REF!,'201819 SH LCLR Funding bid'!$C$12:$C$362,"agreed with nzta",'201819 SH LCLR Funding bid'!#REF!,$B22,'201819 SH LCLR Funding bid'!#REF!,F$5)+SUMIFS('201819 SH LCLR Funding bid'!#REF!,'201819 SH LCLR Funding bid'!$C$12:$C$362,"completed",'201819 SH LCLR Funding bid'!#REF!,$B22,'201819 SH LCLR Funding bid'!#REF!,F$5)),SUMIFS('201819 SH LCLR Funding bid'!#REF!,'201819 SH LCLR Funding bid'!$C$12:$C$362,"completed",'201819 SH LCLR Funding bid'!#REF!,$B22,'201819 SH LCLR Funding bid'!#REF!,F$5))</f>
        <v>#REF!</v>
      </c>
      <c r="G47" s="44" t="e">
        <f>IF($D$4="Agreed",(SUMIFS('201819 SH LCLR Funding bid'!#REF!,'201819 SH LCLR Funding bid'!$C$12:$C$362,"in construction (agreed)",'201819 SH LCLR Funding bid'!#REF!,$B22,'201819 SH LCLR Funding bid'!#REF!,G$5)+SUMIFS('201819 SH LCLR Funding bid'!#REF!,'201819 SH LCLR Funding bid'!$C$12:$C$362,"in planning (agreed)",'201819 SH LCLR Funding bid'!#REF!,$B22,'201819 SH LCLR Funding bid'!#REF!,G$5)+SUMIFS('201819 SH LCLR Funding bid'!#REF!,'201819 SH LCLR Funding bid'!$C$12:$C$362,"agreed with nzta",'201819 SH LCLR Funding bid'!#REF!,$B22,'201819 SH LCLR Funding bid'!#REF!,G$5)+SUMIFS('201819 SH LCLR Funding bid'!#REF!,'201819 SH LCLR Funding bid'!$C$12:$C$362,"completed",'201819 SH LCLR Funding bid'!#REF!,$B22,'201819 SH LCLR Funding bid'!#REF!,G$5)),SUMIFS('201819 SH LCLR Funding bid'!#REF!,'201819 SH LCLR Funding bid'!$C$12:$C$362,"completed",'201819 SH LCLR Funding bid'!#REF!,$B22,'201819 SH LCLR Funding bid'!#REF!,G$5))</f>
        <v>#REF!</v>
      </c>
      <c r="H47" s="44" t="e">
        <f>IF($D$4="Agreed",(SUMIFS('201819 SH LCLR Funding bid'!#REF!,'201819 SH LCLR Funding bid'!$C$12:$C$362,"in construction (agreed)",'201819 SH LCLR Funding bid'!#REF!,$B22,'201819 SH LCLR Funding bid'!#REF!,H$5)+SUMIFS('201819 SH LCLR Funding bid'!#REF!,'201819 SH LCLR Funding bid'!$C$12:$C$362,"in planning (agreed)",'201819 SH LCLR Funding bid'!#REF!,$B22,'201819 SH LCLR Funding bid'!#REF!,H$5)+SUMIFS('201819 SH LCLR Funding bid'!#REF!,'201819 SH LCLR Funding bid'!$C$12:$C$362,"agreed with nzta",'201819 SH LCLR Funding bid'!#REF!,$B22,'201819 SH LCLR Funding bid'!#REF!,H$5)+SUMIFS('201819 SH LCLR Funding bid'!#REF!,'201819 SH LCLR Funding bid'!$C$12:$C$362,"completed",'201819 SH LCLR Funding bid'!#REF!,$B22,'201819 SH LCLR Funding bid'!#REF!,H$5)),SUMIFS('201819 SH LCLR Funding bid'!#REF!,'201819 SH LCLR Funding bid'!$C$12:$C$362,"completed",'201819 SH LCLR Funding bid'!#REF!,$B22,'201819 SH LCLR Funding bid'!#REF!,H$5))</f>
        <v>#REF!</v>
      </c>
      <c r="I47" s="44" t="e">
        <f>IF($D$4="Agreed",(SUMIFS('201819 SH LCLR Funding bid'!#REF!,'201819 SH LCLR Funding bid'!$C$12:$C$362,"in construction (agreed)",'201819 SH LCLR Funding bid'!#REF!,$B22,'201819 SH LCLR Funding bid'!#REF!,I$5)+SUMIFS('201819 SH LCLR Funding bid'!#REF!,'201819 SH LCLR Funding bid'!$C$12:$C$362,"in planning (agreed)",'201819 SH LCLR Funding bid'!#REF!,$B22,'201819 SH LCLR Funding bid'!#REF!,I$5)+SUMIFS('201819 SH LCLR Funding bid'!#REF!,'201819 SH LCLR Funding bid'!$C$12:$C$362,"agreed with nzta",'201819 SH LCLR Funding bid'!#REF!,$B22,'201819 SH LCLR Funding bid'!#REF!,I$5)+SUMIFS('201819 SH LCLR Funding bid'!#REF!,'201819 SH LCLR Funding bid'!$C$12:$C$362,"completed",'201819 SH LCLR Funding bid'!#REF!,$B22,'201819 SH LCLR Funding bid'!#REF!,I$5)),SUMIFS('201819 SH LCLR Funding bid'!#REF!,'201819 SH LCLR Funding bid'!$C$12:$C$362,"completed",'201819 SH LCLR Funding bid'!#REF!,$B22,'201819 SH LCLR Funding bid'!#REF!,I$5))</f>
        <v>#REF!</v>
      </c>
      <c r="J47" s="44" t="e">
        <f>IF($D$4="Agreed",(SUMIFS('201819 SH LCLR Funding bid'!#REF!,'201819 SH LCLR Funding bid'!$C$12:$C$362,"in construction (agreed)",'201819 SH LCLR Funding bid'!#REF!,$B22,'201819 SH LCLR Funding bid'!#REF!,J$5)+SUMIFS('201819 SH LCLR Funding bid'!#REF!,'201819 SH LCLR Funding bid'!$C$12:$C$362,"in planning (agreed)",'201819 SH LCLR Funding bid'!#REF!,$B22,'201819 SH LCLR Funding bid'!#REF!,J$5)+SUMIFS('201819 SH LCLR Funding bid'!#REF!,'201819 SH LCLR Funding bid'!$C$12:$C$362,"agreed with nzta",'201819 SH LCLR Funding bid'!#REF!,$B22,'201819 SH LCLR Funding bid'!#REF!,J$5)+SUMIFS('201819 SH LCLR Funding bid'!#REF!,'201819 SH LCLR Funding bid'!$C$12:$C$362,"completed",'201819 SH LCLR Funding bid'!#REF!,$B22,'201819 SH LCLR Funding bid'!#REF!,J$5)),SUMIFS('201819 SH LCLR Funding bid'!#REF!,'201819 SH LCLR Funding bid'!$C$12:$C$362,"completed",'201819 SH LCLR Funding bid'!#REF!,$B22,'201819 SH LCLR Funding bid'!#REF!,J$5))</f>
        <v>#REF!</v>
      </c>
      <c r="K47" s="44" t="e">
        <f>IF($D$4="Agreed",(SUMIFS('201819 SH LCLR Funding bid'!#REF!,'201819 SH LCLR Funding bid'!$C$12:$C$362,"in construction (agreed)",'201819 SH LCLR Funding bid'!#REF!,$B22,'201819 SH LCLR Funding bid'!#REF!,K$5)+SUMIFS('201819 SH LCLR Funding bid'!#REF!,'201819 SH LCLR Funding bid'!$C$12:$C$362,"in planning (agreed)",'201819 SH LCLR Funding bid'!#REF!,$B22,'201819 SH LCLR Funding bid'!#REF!,K$5)+SUMIFS('201819 SH LCLR Funding bid'!#REF!,'201819 SH LCLR Funding bid'!$C$12:$C$362,"agreed with nzta",'201819 SH LCLR Funding bid'!#REF!,$B22,'201819 SH LCLR Funding bid'!#REF!,K$5)+SUMIFS('201819 SH LCLR Funding bid'!#REF!,'201819 SH LCLR Funding bid'!$C$12:$C$362,"completed",'201819 SH LCLR Funding bid'!#REF!,$B22,'201819 SH LCLR Funding bid'!#REF!,K$5)),SUMIFS('201819 SH LCLR Funding bid'!#REF!,'201819 SH LCLR Funding bid'!$C$12:$C$362,"completed",'201819 SH LCLR Funding bid'!#REF!,$B22,'201819 SH LCLR Funding bid'!#REF!,K$5))</f>
        <v>#REF!</v>
      </c>
      <c r="L47" s="44" t="e">
        <f>IF($D$4="Agreed",(SUMIFS('201819 SH LCLR Funding bid'!#REF!,'201819 SH LCLR Funding bid'!$C$12:$C$362,"in construction (agreed)",'201819 SH LCLR Funding bid'!#REF!,$B22,'201819 SH LCLR Funding bid'!#REF!,L$5)+SUMIFS('201819 SH LCLR Funding bid'!#REF!,'201819 SH LCLR Funding bid'!$C$12:$C$362,"in planning (agreed)",'201819 SH LCLR Funding bid'!#REF!,$B22,'201819 SH LCLR Funding bid'!#REF!,L$5)+SUMIFS('201819 SH LCLR Funding bid'!#REF!,'201819 SH LCLR Funding bid'!$C$12:$C$362,"agreed with nzta",'201819 SH LCLR Funding bid'!#REF!,$B22,'201819 SH LCLR Funding bid'!#REF!,L$5)+SUMIFS('201819 SH LCLR Funding bid'!#REF!,'201819 SH LCLR Funding bid'!$C$12:$C$362,"completed",'201819 SH LCLR Funding bid'!#REF!,$B22,'201819 SH LCLR Funding bid'!#REF!,L$5)),SUMIFS('201819 SH LCLR Funding bid'!#REF!,'201819 SH LCLR Funding bid'!$C$12:$C$362,"completed",'201819 SH LCLR Funding bid'!#REF!,$B22,'201819 SH LCLR Funding bid'!#REF!,L$5))</f>
        <v>#REF!</v>
      </c>
      <c r="M47" s="44" t="e">
        <f>IF($D$4="Agreed",(SUMIFS('201819 SH LCLR Funding bid'!#REF!,'201819 SH LCLR Funding bid'!$C$12:$C$362,"in construction (agreed)",'201819 SH LCLR Funding bid'!#REF!,$B22,'201819 SH LCLR Funding bid'!#REF!,M$5)+SUMIFS('201819 SH LCLR Funding bid'!#REF!,'201819 SH LCLR Funding bid'!$C$12:$C$362,"in planning (agreed)",'201819 SH LCLR Funding bid'!#REF!,$B22,'201819 SH LCLR Funding bid'!#REF!,M$5)+SUMIFS('201819 SH LCLR Funding bid'!#REF!,'201819 SH LCLR Funding bid'!$C$12:$C$362,"agreed with nzta",'201819 SH LCLR Funding bid'!#REF!,$B22,'201819 SH LCLR Funding bid'!#REF!,M$5)+SUMIFS('201819 SH LCLR Funding bid'!#REF!,'201819 SH LCLR Funding bid'!$C$12:$C$362,"completed",'201819 SH LCLR Funding bid'!#REF!,$B22,'201819 SH LCLR Funding bid'!#REF!,M$5)),SUMIFS('201819 SH LCLR Funding bid'!#REF!,'201819 SH LCLR Funding bid'!$C$12:$C$362,"completed",'201819 SH LCLR Funding bid'!#REF!,$B22,'201819 SH LCLR Funding bid'!#REF!,M$5))</f>
        <v>#REF!</v>
      </c>
      <c r="N47" s="44" t="e">
        <f>IF($D$4="Agreed",(SUMIFS('201819 SH LCLR Funding bid'!#REF!,'201819 SH LCLR Funding bid'!$C$12:$C$362,"in construction (agreed)",'201819 SH LCLR Funding bid'!#REF!,$B22,'201819 SH LCLR Funding bid'!#REF!,N$5)+SUMIFS('201819 SH LCLR Funding bid'!#REF!,'201819 SH LCLR Funding bid'!$C$12:$C$362,"in planning (agreed)",'201819 SH LCLR Funding bid'!#REF!,$B22,'201819 SH LCLR Funding bid'!#REF!,N$5)+SUMIFS('201819 SH LCLR Funding bid'!#REF!,'201819 SH LCLR Funding bid'!$C$12:$C$362,"agreed with nzta",'201819 SH LCLR Funding bid'!#REF!,$B22,'201819 SH LCLR Funding bid'!#REF!,N$5)+SUMIFS('201819 SH LCLR Funding bid'!#REF!,'201819 SH LCLR Funding bid'!$C$12:$C$362,"completed",'201819 SH LCLR Funding bid'!#REF!,$B22,'201819 SH LCLR Funding bid'!#REF!,N$5)),SUMIFS('201819 SH LCLR Funding bid'!#REF!,'201819 SH LCLR Funding bid'!$C$12:$C$362,"completed",'201819 SH LCLR Funding bid'!#REF!,$B22,'201819 SH LCLR Funding bid'!#REF!,N$5))</f>
        <v>#REF!</v>
      </c>
      <c r="O47" s="44" t="e">
        <f>IF($D$4="Agreed",(SUMIFS('201819 SH LCLR Funding bid'!#REF!,'201819 SH LCLR Funding bid'!$C$12:$C$362,"in construction (agreed)",'201819 SH LCLR Funding bid'!#REF!,$B22,'201819 SH LCLR Funding bid'!#REF!,O$5)+SUMIFS('201819 SH LCLR Funding bid'!#REF!,'201819 SH LCLR Funding bid'!$C$12:$C$362,"in planning (agreed)",'201819 SH LCLR Funding bid'!#REF!,$B22,'201819 SH LCLR Funding bid'!#REF!,O$5)+SUMIFS('201819 SH LCLR Funding bid'!#REF!,'201819 SH LCLR Funding bid'!$C$12:$C$362,"agreed with nzta",'201819 SH LCLR Funding bid'!#REF!,$B22,'201819 SH LCLR Funding bid'!#REF!,O$5)+SUMIFS('201819 SH LCLR Funding bid'!#REF!,'201819 SH LCLR Funding bid'!$C$12:$C$362,"completed",'201819 SH LCLR Funding bid'!#REF!,$B22,'201819 SH LCLR Funding bid'!#REF!,O$5)),SUMIFS('201819 SH LCLR Funding bid'!#REF!,'201819 SH LCLR Funding bid'!$C$12:$C$362,"completed",'201819 SH LCLR Funding bid'!#REF!,$B22,'201819 SH LCLR Funding bid'!#REF!,O$5))</f>
        <v>#REF!</v>
      </c>
      <c r="P47" s="44" t="e">
        <f>IF($D$4="Agreed",(SUMIFS('201819 SH LCLR Funding bid'!#REF!,'201819 SH LCLR Funding bid'!$C$12:$C$362,"in construction (agreed)",'201819 SH LCLR Funding bid'!#REF!,$B22,'201819 SH LCLR Funding bid'!#REF!,P$5)+SUMIFS('201819 SH LCLR Funding bid'!#REF!,'201819 SH LCLR Funding bid'!$C$12:$C$362,"in planning (agreed)",'201819 SH LCLR Funding bid'!#REF!,$B22,'201819 SH LCLR Funding bid'!#REF!,P$5)+SUMIFS('201819 SH LCLR Funding bid'!#REF!,'201819 SH LCLR Funding bid'!$C$12:$C$362,"agreed with nzta",'201819 SH LCLR Funding bid'!#REF!,$B22,'201819 SH LCLR Funding bid'!#REF!,P$5)+SUMIFS('201819 SH LCLR Funding bid'!#REF!,'201819 SH LCLR Funding bid'!$C$12:$C$362,"completed",'201819 SH LCLR Funding bid'!#REF!,$B22,'201819 SH LCLR Funding bid'!#REF!,P$5)),SUMIFS('201819 SH LCLR Funding bid'!#REF!,'201819 SH LCLR Funding bid'!$C$12:$C$362,"completed",'201819 SH LCLR Funding bid'!#REF!,$B22,'201819 SH LCLR Funding bid'!#REF!,P$5))</f>
        <v>#REF!</v>
      </c>
      <c r="Q47" s="44" t="e">
        <f>IF($D$4="Agreed",(SUMIFS('201819 SH LCLR Funding bid'!#REF!,'201819 SH LCLR Funding bid'!$C$12:$C$362,"in construction (agreed)",'201819 SH LCLR Funding bid'!#REF!,$B22,'201819 SH LCLR Funding bid'!#REF!,Q$5)+SUMIFS('201819 SH LCLR Funding bid'!#REF!,'201819 SH LCLR Funding bid'!$C$12:$C$362,"in planning (agreed)",'201819 SH LCLR Funding bid'!#REF!,$B22,'201819 SH LCLR Funding bid'!#REF!,Q$5)+SUMIFS('201819 SH LCLR Funding bid'!#REF!,'201819 SH LCLR Funding bid'!$C$12:$C$362,"agreed with nzta",'201819 SH LCLR Funding bid'!#REF!,$B22,'201819 SH LCLR Funding bid'!#REF!,Q$5)+SUMIFS('201819 SH LCLR Funding bid'!#REF!,'201819 SH LCLR Funding bid'!$C$12:$C$362,"completed",'201819 SH LCLR Funding bid'!#REF!,$B22,'201819 SH LCLR Funding bid'!#REF!,Q$5)),SUMIFS('201819 SH LCLR Funding bid'!#REF!,'201819 SH LCLR Funding bid'!$C$12:$C$362,"completed",'201819 SH LCLR Funding bid'!#REF!,$B22,'201819 SH LCLR Funding bid'!#REF!,Q$5))</f>
        <v>#REF!</v>
      </c>
      <c r="R47" s="44" t="e">
        <f>IF($D$4="Agreed",(SUMIFS('201819 SH LCLR Funding bid'!#REF!,'201819 SH LCLR Funding bid'!$C$12:$C$362,"in construction (agreed)",'201819 SH LCLR Funding bid'!#REF!,$B22,'201819 SH LCLR Funding bid'!#REF!,R$5)+SUMIFS('201819 SH LCLR Funding bid'!#REF!,'201819 SH LCLR Funding bid'!$C$12:$C$362,"in planning (agreed)",'201819 SH LCLR Funding bid'!#REF!,$B22,'201819 SH LCLR Funding bid'!#REF!,R$5)+SUMIFS('201819 SH LCLR Funding bid'!#REF!,'201819 SH LCLR Funding bid'!$C$12:$C$362,"agreed with nzta",'201819 SH LCLR Funding bid'!#REF!,$B22,'201819 SH LCLR Funding bid'!#REF!,R$5)+SUMIFS('201819 SH LCLR Funding bid'!#REF!,'201819 SH LCLR Funding bid'!$C$12:$C$362,"completed",'201819 SH LCLR Funding bid'!#REF!,$B22,'201819 SH LCLR Funding bid'!#REF!,R$5)),SUMIFS('201819 SH LCLR Funding bid'!#REF!,'201819 SH LCLR Funding bid'!$C$12:$C$362,"completed",'201819 SH LCLR Funding bid'!#REF!,$B22,'201819 SH LCLR Funding bid'!#REF!,R$5))</f>
        <v>#REF!</v>
      </c>
      <c r="S47" s="44" t="e">
        <f>IF($D$4="Agreed",(SUMIFS('201819 SH LCLR Funding bid'!#REF!,'201819 SH LCLR Funding bid'!$C$12:$C$362,"in construction (agreed)",'201819 SH LCLR Funding bid'!#REF!,$B22,'201819 SH LCLR Funding bid'!#REF!,S$5)+SUMIFS('201819 SH LCLR Funding bid'!#REF!,'201819 SH LCLR Funding bid'!$C$12:$C$362,"in planning (agreed)",'201819 SH LCLR Funding bid'!#REF!,$B22,'201819 SH LCLR Funding bid'!#REF!,S$5)+SUMIFS('201819 SH LCLR Funding bid'!#REF!,'201819 SH LCLR Funding bid'!$C$12:$C$362,"agreed with nzta",'201819 SH LCLR Funding bid'!#REF!,$B22,'201819 SH LCLR Funding bid'!#REF!,S$5)+SUMIFS('201819 SH LCLR Funding bid'!#REF!,'201819 SH LCLR Funding bid'!$C$12:$C$362,"completed",'201819 SH LCLR Funding bid'!#REF!,$B22,'201819 SH LCLR Funding bid'!#REF!,S$5)),SUMIFS('201819 SH LCLR Funding bid'!#REF!,'201819 SH LCLR Funding bid'!$C$12:$C$362,"completed",'201819 SH LCLR Funding bid'!#REF!,$B22,'201819 SH LCLR Funding bid'!#REF!,S$5))</f>
        <v>#REF!</v>
      </c>
      <c r="T47" s="44" t="e">
        <f>IF($D$4="Agreed",(SUMIFS('201819 SH LCLR Funding bid'!#REF!,'201819 SH LCLR Funding bid'!$C$12:$C$362,"in construction (agreed)",'201819 SH LCLR Funding bid'!#REF!,$B22,'201819 SH LCLR Funding bid'!#REF!,T$5)+SUMIFS('201819 SH LCLR Funding bid'!#REF!,'201819 SH LCLR Funding bid'!$C$12:$C$362,"in planning (agreed)",'201819 SH LCLR Funding bid'!#REF!,$B22,'201819 SH LCLR Funding bid'!#REF!,T$5)+SUMIFS('201819 SH LCLR Funding bid'!#REF!,'201819 SH LCLR Funding bid'!$C$12:$C$362,"agreed with nzta",'201819 SH LCLR Funding bid'!#REF!,$B22,'201819 SH LCLR Funding bid'!#REF!,T$5)+SUMIFS('201819 SH LCLR Funding bid'!#REF!,'201819 SH LCLR Funding bid'!$C$12:$C$362,"completed",'201819 SH LCLR Funding bid'!#REF!,$B22,'201819 SH LCLR Funding bid'!#REF!,T$5)),SUMIFS('201819 SH LCLR Funding bid'!#REF!,'201819 SH LCLR Funding bid'!$C$12:$C$362,"completed",'201819 SH LCLR Funding bid'!#REF!,$B22,'201819 SH LCLR Funding bid'!#REF!,T$5))</f>
        <v>#REF!</v>
      </c>
      <c r="U47" s="13" t="e">
        <f t="shared" si="4"/>
        <v>#REF!</v>
      </c>
      <c r="V47" s="22"/>
      <c r="W47" s="22"/>
      <c r="X47" s="22"/>
      <c r="Y47" s="22"/>
      <c r="Z47" s="22"/>
      <c r="AA47" s="22"/>
      <c r="AB47" s="22"/>
      <c r="AC47" s="22"/>
      <c r="AD47" s="22"/>
      <c r="AE47" s="22"/>
      <c r="AF47" s="22"/>
    </row>
    <row r="48" spans="1:32" ht="11.25" customHeight="1" x14ac:dyDescent="0.15">
      <c r="A48" s="20"/>
      <c r="B48" s="37" t="str">
        <f t="shared" si="5"/>
        <v>Technology based intervention</v>
      </c>
      <c r="C48" s="44" t="e">
        <f>IF($D$4="Agreed",(SUMIFS('201819 SH LCLR Funding bid'!#REF!,'201819 SH LCLR Funding bid'!$C$12:$C$362,"in construction (agreed)",'201819 SH LCLR Funding bid'!#REF!,$B23,'201819 SH LCLR Funding bid'!#REF!,C$5)+SUMIFS('201819 SH LCLR Funding bid'!#REF!,'201819 SH LCLR Funding bid'!$C$12:$C$362,"in planning (agreed)",'201819 SH LCLR Funding bid'!#REF!,$B23,'201819 SH LCLR Funding bid'!#REF!,C$5)+SUMIFS('201819 SH LCLR Funding bid'!#REF!,'201819 SH LCLR Funding bid'!$C$12:$C$362,"agreed with nzta",'201819 SH LCLR Funding bid'!#REF!,$B23,'201819 SH LCLR Funding bid'!#REF!,C$5)+SUMIFS('201819 SH LCLR Funding bid'!#REF!,'201819 SH LCLR Funding bid'!$C$12:$C$362,"completed",'201819 SH LCLR Funding bid'!#REF!,$B23,'201819 SH LCLR Funding bid'!#REF!,C$5)),SUMIFS('201819 SH LCLR Funding bid'!#REF!,'201819 SH LCLR Funding bid'!$C$12:$C$362,"completed",'201819 SH LCLR Funding bid'!#REF!,$B23,'201819 SH LCLR Funding bid'!#REF!,C$5))</f>
        <v>#REF!</v>
      </c>
      <c r="D48" s="44" t="e">
        <f>IF($D$4="Agreed",(SUMIFS('201819 SH LCLR Funding bid'!#REF!,'201819 SH LCLR Funding bid'!$C$12:$C$362,"in construction (agreed)",'201819 SH LCLR Funding bid'!#REF!,$B23,'201819 SH LCLR Funding bid'!#REF!,D$5)+SUMIFS('201819 SH LCLR Funding bid'!#REF!,'201819 SH LCLR Funding bid'!$C$12:$C$362,"in planning (agreed)",'201819 SH LCLR Funding bid'!#REF!,$B23,'201819 SH LCLR Funding bid'!#REF!,D$5)+SUMIFS('201819 SH LCLR Funding bid'!#REF!,'201819 SH LCLR Funding bid'!$C$12:$C$362,"agreed with nzta",'201819 SH LCLR Funding bid'!#REF!,$B23,'201819 SH LCLR Funding bid'!#REF!,D$5)+SUMIFS('201819 SH LCLR Funding bid'!#REF!,'201819 SH LCLR Funding bid'!$C$12:$C$362,"completed",'201819 SH LCLR Funding bid'!#REF!,$B23,'201819 SH LCLR Funding bid'!#REF!,D$5)),SUMIFS('201819 SH LCLR Funding bid'!#REF!,'201819 SH LCLR Funding bid'!$C$12:$C$362,"completed",'201819 SH LCLR Funding bid'!#REF!,$B23,'201819 SH LCLR Funding bid'!#REF!,D$5))</f>
        <v>#REF!</v>
      </c>
      <c r="E48" s="44" t="e">
        <f>IF($D$4="Agreed",(SUMIFS('201819 SH LCLR Funding bid'!#REF!,'201819 SH LCLR Funding bid'!$C$12:$C$362,"in construction (agreed)",'201819 SH LCLR Funding bid'!#REF!,$B23,'201819 SH LCLR Funding bid'!#REF!,E$5)+SUMIFS('201819 SH LCLR Funding bid'!#REF!,'201819 SH LCLR Funding bid'!$C$12:$C$362,"in planning (agreed)",'201819 SH LCLR Funding bid'!#REF!,$B23,'201819 SH LCLR Funding bid'!#REF!,E$5)+SUMIFS('201819 SH LCLR Funding bid'!#REF!,'201819 SH LCLR Funding bid'!$C$12:$C$362,"agreed with nzta",'201819 SH LCLR Funding bid'!#REF!,$B23,'201819 SH LCLR Funding bid'!#REF!,E$5)+SUMIFS('201819 SH LCLR Funding bid'!#REF!,'201819 SH LCLR Funding bid'!$C$12:$C$362,"completed",'201819 SH LCLR Funding bid'!#REF!,$B23,'201819 SH LCLR Funding bid'!#REF!,E$5)),SUMIFS('201819 SH LCLR Funding bid'!#REF!,'201819 SH LCLR Funding bid'!$C$12:$C$362,"completed",'201819 SH LCLR Funding bid'!#REF!,$B23,'201819 SH LCLR Funding bid'!#REF!,E$5))</f>
        <v>#REF!</v>
      </c>
      <c r="F48" s="44" t="e">
        <f>IF($D$4="Agreed",(SUMIFS('201819 SH LCLR Funding bid'!#REF!,'201819 SH LCLR Funding bid'!$C$12:$C$362,"in construction (agreed)",'201819 SH LCLR Funding bid'!#REF!,$B23,'201819 SH LCLR Funding bid'!#REF!,F$5)+SUMIFS('201819 SH LCLR Funding bid'!#REF!,'201819 SH LCLR Funding bid'!$C$12:$C$362,"in planning (agreed)",'201819 SH LCLR Funding bid'!#REF!,$B23,'201819 SH LCLR Funding bid'!#REF!,F$5)+SUMIFS('201819 SH LCLR Funding bid'!#REF!,'201819 SH LCLR Funding bid'!$C$12:$C$362,"agreed with nzta",'201819 SH LCLR Funding bid'!#REF!,$B23,'201819 SH LCLR Funding bid'!#REF!,F$5)+SUMIFS('201819 SH LCLR Funding bid'!#REF!,'201819 SH LCLR Funding bid'!$C$12:$C$362,"completed",'201819 SH LCLR Funding bid'!#REF!,$B23,'201819 SH LCLR Funding bid'!#REF!,F$5)),SUMIFS('201819 SH LCLR Funding bid'!#REF!,'201819 SH LCLR Funding bid'!$C$12:$C$362,"completed",'201819 SH LCLR Funding bid'!#REF!,$B23,'201819 SH LCLR Funding bid'!#REF!,F$5))</f>
        <v>#REF!</v>
      </c>
      <c r="G48" s="44" t="e">
        <f>IF($D$4="Agreed",(SUMIFS('201819 SH LCLR Funding bid'!#REF!,'201819 SH LCLR Funding bid'!$C$12:$C$362,"in construction (agreed)",'201819 SH LCLR Funding bid'!#REF!,$B23,'201819 SH LCLR Funding bid'!#REF!,G$5)+SUMIFS('201819 SH LCLR Funding bid'!#REF!,'201819 SH LCLR Funding bid'!$C$12:$C$362,"in planning (agreed)",'201819 SH LCLR Funding bid'!#REF!,$B23,'201819 SH LCLR Funding bid'!#REF!,G$5)+SUMIFS('201819 SH LCLR Funding bid'!#REF!,'201819 SH LCLR Funding bid'!$C$12:$C$362,"agreed with nzta",'201819 SH LCLR Funding bid'!#REF!,$B23,'201819 SH LCLR Funding bid'!#REF!,G$5)+SUMIFS('201819 SH LCLR Funding bid'!#REF!,'201819 SH LCLR Funding bid'!$C$12:$C$362,"completed",'201819 SH LCLR Funding bid'!#REF!,$B23,'201819 SH LCLR Funding bid'!#REF!,G$5)),SUMIFS('201819 SH LCLR Funding bid'!#REF!,'201819 SH LCLR Funding bid'!$C$12:$C$362,"completed",'201819 SH LCLR Funding bid'!#REF!,$B23,'201819 SH LCLR Funding bid'!#REF!,G$5))</f>
        <v>#REF!</v>
      </c>
      <c r="H48" s="44" t="e">
        <f>IF($D$4="Agreed",(SUMIFS('201819 SH LCLR Funding bid'!#REF!,'201819 SH LCLR Funding bid'!$C$12:$C$362,"in construction (agreed)",'201819 SH LCLR Funding bid'!#REF!,$B23,'201819 SH LCLR Funding bid'!#REF!,H$5)+SUMIFS('201819 SH LCLR Funding bid'!#REF!,'201819 SH LCLR Funding bid'!$C$12:$C$362,"in planning (agreed)",'201819 SH LCLR Funding bid'!#REF!,$B23,'201819 SH LCLR Funding bid'!#REF!,H$5)+SUMIFS('201819 SH LCLR Funding bid'!#REF!,'201819 SH LCLR Funding bid'!$C$12:$C$362,"agreed with nzta",'201819 SH LCLR Funding bid'!#REF!,$B23,'201819 SH LCLR Funding bid'!#REF!,H$5)+SUMIFS('201819 SH LCLR Funding bid'!#REF!,'201819 SH LCLR Funding bid'!$C$12:$C$362,"completed",'201819 SH LCLR Funding bid'!#REF!,$B23,'201819 SH LCLR Funding bid'!#REF!,H$5)),SUMIFS('201819 SH LCLR Funding bid'!#REF!,'201819 SH LCLR Funding bid'!$C$12:$C$362,"completed",'201819 SH LCLR Funding bid'!#REF!,$B23,'201819 SH LCLR Funding bid'!#REF!,H$5))</f>
        <v>#REF!</v>
      </c>
      <c r="I48" s="44" t="e">
        <f>IF($D$4="Agreed",(SUMIFS('201819 SH LCLR Funding bid'!#REF!,'201819 SH LCLR Funding bid'!$C$12:$C$362,"in construction (agreed)",'201819 SH LCLR Funding bid'!#REF!,$B23,'201819 SH LCLR Funding bid'!#REF!,I$5)+SUMIFS('201819 SH LCLR Funding bid'!#REF!,'201819 SH LCLR Funding bid'!$C$12:$C$362,"in planning (agreed)",'201819 SH LCLR Funding bid'!#REF!,$B23,'201819 SH LCLR Funding bid'!#REF!,I$5)+SUMIFS('201819 SH LCLR Funding bid'!#REF!,'201819 SH LCLR Funding bid'!$C$12:$C$362,"agreed with nzta",'201819 SH LCLR Funding bid'!#REF!,$B23,'201819 SH LCLR Funding bid'!#REF!,I$5)+SUMIFS('201819 SH LCLR Funding bid'!#REF!,'201819 SH LCLR Funding bid'!$C$12:$C$362,"completed",'201819 SH LCLR Funding bid'!#REF!,$B23,'201819 SH LCLR Funding bid'!#REF!,I$5)),SUMIFS('201819 SH LCLR Funding bid'!#REF!,'201819 SH LCLR Funding bid'!$C$12:$C$362,"completed",'201819 SH LCLR Funding bid'!#REF!,$B23,'201819 SH LCLR Funding bid'!#REF!,I$5))</f>
        <v>#REF!</v>
      </c>
      <c r="J48" s="44" t="e">
        <f>IF($D$4="Agreed",(SUMIFS('201819 SH LCLR Funding bid'!#REF!,'201819 SH LCLR Funding bid'!$C$12:$C$362,"in construction (agreed)",'201819 SH LCLR Funding bid'!#REF!,$B23,'201819 SH LCLR Funding bid'!#REF!,J$5)+SUMIFS('201819 SH LCLR Funding bid'!#REF!,'201819 SH LCLR Funding bid'!$C$12:$C$362,"in planning (agreed)",'201819 SH LCLR Funding bid'!#REF!,$B23,'201819 SH LCLR Funding bid'!#REF!,J$5)+SUMIFS('201819 SH LCLR Funding bid'!#REF!,'201819 SH LCLR Funding bid'!$C$12:$C$362,"agreed with nzta",'201819 SH LCLR Funding bid'!#REF!,$B23,'201819 SH LCLR Funding bid'!#REF!,J$5)+SUMIFS('201819 SH LCLR Funding bid'!#REF!,'201819 SH LCLR Funding bid'!$C$12:$C$362,"completed",'201819 SH LCLR Funding bid'!#REF!,$B23,'201819 SH LCLR Funding bid'!#REF!,J$5)),SUMIFS('201819 SH LCLR Funding bid'!#REF!,'201819 SH LCLR Funding bid'!$C$12:$C$362,"completed",'201819 SH LCLR Funding bid'!#REF!,$B23,'201819 SH LCLR Funding bid'!#REF!,J$5))</f>
        <v>#REF!</v>
      </c>
      <c r="K48" s="44" t="e">
        <f>IF($D$4="Agreed",(SUMIFS('201819 SH LCLR Funding bid'!#REF!,'201819 SH LCLR Funding bid'!$C$12:$C$362,"in construction (agreed)",'201819 SH LCLR Funding bid'!#REF!,$B23,'201819 SH LCLR Funding bid'!#REF!,K$5)+SUMIFS('201819 SH LCLR Funding bid'!#REF!,'201819 SH LCLR Funding bid'!$C$12:$C$362,"in planning (agreed)",'201819 SH LCLR Funding bid'!#REF!,$B23,'201819 SH LCLR Funding bid'!#REF!,K$5)+SUMIFS('201819 SH LCLR Funding bid'!#REF!,'201819 SH LCLR Funding bid'!$C$12:$C$362,"agreed with nzta",'201819 SH LCLR Funding bid'!#REF!,$B23,'201819 SH LCLR Funding bid'!#REF!,K$5)+SUMIFS('201819 SH LCLR Funding bid'!#REF!,'201819 SH LCLR Funding bid'!$C$12:$C$362,"completed",'201819 SH LCLR Funding bid'!#REF!,$B23,'201819 SH LCLR Funding bid'!#REF!,K$5)),SUMIFS('201819 SH LCLR Funding bid'!#REF!,'201819 SH LCLR Funding bid'!$C$12:$C$362,"completed",'201819 SH LCLR Funding bid'!#REF!,$B23,'201819 SH LCLR Funding bid'!#REF!,K$5))</f>
        <v>#REF!</v>
      </c>
      <c r="L48" s="44" t="e">
        <f>IF($D$4="Agreed",(SUMIFS('201819 SH LCLR Funding bid'!#REF!,'201819 SH LCLR Funding bid'!$C$12:$C$362,"in construction (agreed)",'201819 SH LCLR Funding bid'!#REF!,$B23,'201819 SH LCLR Funding bid'!#REF!,L$5)+SUMIFS('201819 SH LCLR Funding bid'!#REF!,'201819 SH LCLR Funding bid'!$C$12:$C$362,"in planning (agreed)",'201819 SH LCLR Funding bid'!#REF!,$B23,'201819 SH LCLR Funding bid'!#REF!,L$5)+SUMIFS('201819 SH LCLR Funding bid'!#REF!,'201819 SH LCLR Funding bid'!$C$12:$C$362,"agreed with nzta",'201819 SH LCLR Funding bid'!#REF!,$B23,'201819 SH LCLR Funding bid'!#REF!,L$5)+SUMIFS('201819 SH LCLR Funding bid'!#REF!,'201819 SH LCLR Funding bid'!$C$12:$C$362,"completed",'201819 SH LCLR Funding bid'!#REF!,$B23,'201819 SH LCLR Funding bid'!#REF!,L$5)),SUMIFS('201819 SH LCLR Funding bid'!#REF!,'201819 SH LCLR Funding bid'!$C$12:$C$362,"completed",'201819 SH LCLR Funding bid'!#REF!,$B23,'201819 SH LCLR Funding bid'!#REF!,L$5))</f>
        <v>#REF!</v>
      </c>
      <c r="M48" s="44" t="e">
        <f>IF($D$4="Agreed",(SUMIFS('201819 SH LCLR Funding bid'!#REF!,'201819 SH LCLR Funding bid'!$C$12:$C$362,"in construction (agreed)",'201819 SH LCLR Funding bid'!#REF!,$B23,'201819 SH LCLR Funding bid'!#REF!,M$5)+SUMIFS('201819 SH LCLR Funding bid'!#REF!,'201819 SH LCLR Funding bid'!$C$12:$C$362,"in planning (agreed)",'201819 SH LCLR Funding bid'!#REF!,$B23,'201819 SH LCLR Funding bid'!#REF!,M$5)+SUMIFS('201819 SH LCLR Funding bid'!#REF!,'201819 SH LCLR Funding bid'!$C$12:$C$362,"agreed with nzta",'201819 SH LCLR Funding bid'!#REF!,$B23,'201819 SH LCLR Funding bid'!#REF!,M$5)+SUMIFS('201819 SH LCLR Funding bid'!#REF!,'201819 SH LCLR Funding bid'!$C$12:$C$362,"completed",'201819 SH LCLR Funding bid'!#REF!,$B23,'201819 SH LCLR Funding bid'!#REF!,M$5)),SUMIFS('201819 SH LCLR Funding bid'!#REF!,'201819 SH LCLR Funding bid'!$C$12:$C$362,"completed",'201819 SH LCLR Funding bid'!#REF!,$B23,'201819 SH LCLR Funding bid'!#REF!,M$5))</f>
        <v>#REF!</v>
      </c>
      <c r="N48" s="44" t="e">
        <f>IF($D$4="Agreed",(SUMIFS('201819 SH LCLR Funding bid'!#REF!,'201819 SH LCLR Funding bid'!$C$12:$C$362,"in construction (agreed)",'201819 SH LCLR Funding bid'!#REF!,$B23,'201819 SH LCLR Funding bid'!#REF!,N$5)+SUMIFS('201819 SH LCLR Funding bid'!#REF!,'201819 SH LCLR Funding bid'!$C$12:$C$362,"in planning (agreed)",'201819 SH LCLR Funding bid'!#REF!,$B23,'201819 SH LCLR Funding bid'!#REF!,N$5)+SUMIFS('201819 SH LCLR Funding bid'!#REF!,'201819 SH LCLR Funding bid'!$C$12:$C$362,"agreed with nzta",'201819 SH LCLR Funding bid'!#REF!,$B23,'201819 SH LCLR Funding bid'!#REF!,N$5)+SUMIFS('201819 SH LCLR Funding bid'!#REF!,'201819 SH LCLR Funding bid'!$C$12:$C$362,"completed",'201819 SH LCLR Funding bid'!#REF!,$B23,'201819 SH LCLR Funding bid'!#REF!,N$5)),SUMIFS('201819 SH LCLR Funding bid'!#REF!,'201819 SH LCLR Funding bid'!$C$12:$C$362,"completed",'201819 SH LCLR Funding bid'!#REF!,$B23,'201819 SH LCLR Funding bid'!#REF!,N$5))</f>
        <v>#REF!</v>
      </c>
      <c r="O48" s="44" t="e">
        <f>IF($D$4="Agreed",(SUMIFS('201819 SH LCLR Funding bid'!#REF!,'201819 SH LCLR Funding bid'!$C$12:$C$362,"in construction (agreed)",'201819 SH LCLR Funding bid'!#REF!,$B23,'201819 SH LCLR Funding bid'!#REF!,O$5)+SUMIFS('201819 SH LCLR Funding bid'!#REF!,'201819 SH LCLR Funding bid'!$C$12:$C$362,"in planning (agreed)",'201819 SH LCLR Funding bid'!#REF!,$B23,'201819 SH LCLR Funding bid'!#REF!,O$5)+SUMIFS('201819 SH LCLR Funding bid'!#REF!,'201819 SH LCLR Funding bid'!$C$12:$C$362,"agreed with nzta",'201819 SH LCLR Funding bid'!#REF!,$B23,'201819 SH LCLR Funding bid'!#REF!,O$5)+SUMIFS('201819 SH LCLR Funding bid'!#REF!,'201819 SH LCLR Funding bid'!$C$12:$C$362,"completed",'201819 SH LCLR Funding bid'!#REF!,$B23,'201819 SH LCLR Funding bid'!#REF!,O$5)),SUMIFS('201819 SH LCLR Funding bid'!#REF!,'201819 SH LCLR Funding bid'!$C$12:$C$362,"completed",'201819 SH LCLR Funding bid'!#REF!,$B23,'201819 SH LCLR Funding bid'!#REF!,O$5))</f>
        <v>#REF!</v>
      </c>
      <c r="P48" s="44" t="e">
        <f>IF($D$4="Agreed",(SUMIFS('201819 SH LCLR Funding bid'!#REF!,'201819 SH LCLR Funding bid'!$C$12:$C$362,"in construction (agreed)",'201819 SH LCLR Funding bid'!#REF!,$B23,'201819 SH LCLR Funding bid'!#REF!,P$5)+SUMIFS('201819 SH LCLR Funding bid'!#REF!,'201819 SH LCLR Funding bid'!$C$12:$C$362,"in planning (agreed)",'201819 SH LCLR Funding bid'!#REF!,$B23,'201819 SH LCLR Funding bid'!#REF!,P$5)+SUMIFS('201819 SH LCLR Funding bid'!#REF!,'201819 SH LCLR Funding bid'!$C$12:$C$362,"agreed with nzta",'201819 SH LCLR Funding bid'!#REF!,$B23,'201819 SH LCLR Funding bid'!#REF!,P$5)+SUMIFS('201819 SH LCLR Funding bid'!#REF!,'201819 SH LCLR Funding bid'!$C$12:$C$362,"completed",'201819 SH LCLR Funding bid'!#REF!,$B23,'201819 SH LCLR Funding bid'!#REF!,P$5)),SUMIFS('201819 SH LCLR Funding bid'!#REF!,'201819 SH LCLR Funding bid'!$C$12:$C$362,"completed",'201819 SH LCLR Funding bid'!#REF!,$B23,'201819 SH LCLR Funding bid'!#REF!,P$5))</f>
        <v>#REF!</v>
      </c>
      <c r="Q48" s="44" t="e">
        <f>IF($D$4="Agreed",(SUMIFS('201819 SH LCLR Funding bid'!#REF!,'201819 SH LCLR Funding bid'!$C$12:$C$362,"in construction (agreed)",'201819 SH LCLR Funding bid'!#REF!,$B23,'201819 SH LCLR Funding bid'!#REF!,Q$5)+SUMIFS('201819 SH LCLR Funding bid'!#REF!,'201819 SH LCLR Funding bid'!$C$12:$C$362,"in planning (agreed)",'201819 SH LCLR Funding bid'!#REF!,$B23,'201819 SH LCLR Funding bid'!#REF!,Q$5)+SUMIFS('201819 SH LCLR Funding bid'!#REF!,'201819 SH LCLR Funding bid'!$C$12:$C$362,"agreed with nzta",'201819 SH LCLR Funding bid'!#REF!,$B23,'201819 SH LCLR Funding bid'!#REF!,Q$5)+SUMIFS('201819 SH LCLR Funding bid'!#REF!,'201819 SH LCLR Funding bid'!$C$12:$C$362,"completed",'201819 SH LCLR Funding bid'!#REF!,$B23,'201819 SH LCLR Funding bid'!#REF!,Q$5)),SUMIFS('201819 SH LCLR Funding bid'!#REF!,'201819 SH LCLR Funding bid'!$C$12:$C$362,"completed",'201819 SH LCLR Funding bid'!#REF!,$B23,'201819 SH LCLR Funding bid'!#REF!,Q$5))</f>
        <v>#REF!</v>
      </c>
      <c r="R48" s="44" t="e">
        <f>IF($D$4="Agreed",(SUMIFS('201819 SH LCLR Funding bid'!#REF!,'201819 SH LCLR Funding bid'!$C$12:$C$362,"in construction (agreed)",'201819 SH LCLR Funding bid'!#REF!,$B23,'201819 SH LCLR Funding bid'!#REF!,R$5)+SUMIFS('201819 SH LCLR Funding bid'!#REF!,'201819 SH LCLR Funding bid'!$C$12:$C$362,"in planning (agreed)",'201819 SH LCLR Funding bid'!#REF!,$B23,'201819 SH LCLR Funding bid'!#REF!,R$5)+SUMIFS('201819 SH LCLR Funding bid'!#REF!,'201819 SH LCLR Funding bid'!$C$12:$C$362,"agreed with nzta",'201819 SH LCLR Funding bid'!#REF!,$B23,'201819 SH LCLR Funding bid'!#REF!,R$5)+SUMIFS('201819 SH LCLR Funding bid'!#REF!,'201819 SH LCLR Funding bid'!$C$12:$C$362,"completed",'201819 SH LCLR Funding bid'!#REF!,$B23,'201819 SH LCLR Funding bid'!#REF!,R$5)),SUMIFS('201819 SH LCLR Funding bid'!#REF!,'201819 SH LCLR Funding bid'!$C$12:$C$362,"completed",'201819 SH LCLR Funding bid'!#REF!,$B23,'201819 SH LCLR Funding bid'!#REF!,R$5))</f>
        <v>#REF!</v>
      </c>
      <c r="S48" s="44" t="e">
        <f>IF($D$4="Agreed",(SUMIFS('201819 SH LCLR Funding bid'!#REF!,'201819 SH LCLR Funding bid'!$C$12:$C$362,"in construction (agreed)",'201819 SH LCLR Funding bid'!#REF!,$B23,'201819 SH LCLR Funding bid'!#REF!,S$5)+SUMIFS('201819 SH LCLR Funding bid'!#REF!,'201819 SH LCLR Funding bid'!$C$12:$C$362,"in planning (agreed)",'201819 SH LCLR Funding bid'!#REF!,$B23,'201819 SH LCLR Funding bid'!#REF!,S$5)+SUMIFS('201819 SH LCLR Funding bid'!#REF!,'201819 SH LCLR Funding bid'!$C$12:$C$362,"agreed with nzta",'201819 SH LCLR Funding bid'!#REF!,$B23,'201819 SH LCLR Funding bid'!#REF!,S$5)+SUMIFS('201819 SH LCLR Funding bid'!#REF!,'201819 SH LCLR Funding bid'!$C$12:$C$362,"completed",'201819 SH LCLR Funding bid'!#REF!,$B23,'201819 SH LCLR Funding bid'!#REF!,S$5)),SUMIFS('201819 SH LCLR Funding bid'!#REF!,'201819 SH LCLR Funding bid'!$C$12:$C$362,"completed",'201819 SH LCLR Funding bid'!#REF!,$B23,'201819 SH LCLR Funding bid'!#REF!,S$5))</f>
        <v>#REF!</v>
      </c>
      <c r="T48" s="44" t="e">
        <f>IF($D$4="Agreed",(SUMIFS('201819 SH LCLR Funding bid'!#REF!,'201819 SH LCLR Funding bid'!$C$12:$C$362,"in construction (agreed)",'201819 SH LCLR Funding bid'!#REF!,$B23,'201819 SH LCLR Funding bid'!#REF!,T$5)+SUMIFS('201819 SH LCLR Funding bid'!#REF!,'201819 SH LCLR Funding bid'!$C$12:$C$362,"in planning (agreed)",'201819 SH LCLR Funding bid'!#REF!,$B23,'201819 SH LCLR Funding bid'!#REF!,T$5)+SUMIFS('201819 SH LCLR Funding bid'!#REF!,'201819 SH LCLR Funding bid'!$C$12:$C$362,"agreed with nzta",'201819 SH LCLR Funding bid'!#REF!,$B23,'201819 SH LCLR Funding bid'!#REF!,T$5)+SUMIFS('201819 SH LCLR Funding bid'!#REF!,'201819 SH LCLR Funding bid'!$C$12:$C$362,"completed",'201819 SH LCLR Funding bid'!#REF!,$B23,'201819 SH LCLR Funding bid'!#REF!,T$5)),SUMIFS('201819 SH LCLR Funding bid'!#REF!,'201819 SH LCLR Funding bid'!$C$12:$C$362,"completed",'201819 SH LCLR Funding bid'!#REF!,$B23,'201819 SH LCLR Funding bid'!#REF!,T$5))</f>
        <v>#REF!</v>
      </c>
      <c r="U48" s="13" t="e">
        <f t="shared" si="4"/>
        <v>#REF!</v>
      </c>
      <c r="V48" s="22"/>
      <c r="W48" s="22"/>
      <c r="X48" s="22"/>
      <c r="Y48" s="22"/>
      <c r="Z48" s="22"/>
      <c r="AA48" s="22"/>
      <c r="AB48" s="22"/>
      <c r="AC48" s="22"/>
      <c r="AD48" s="22"/>
      <c r="AE48" s="22"/>
      <c r="AF48" s="22"/>
    </row>
    <row r="49" spans="1:32" ht="11.25" customHeight="1" x14ac:dyDescent="0.15">
      <c r="A49" s="20"/>
      <c r="B49" s="37" t="str">
        <f t="shared" si="5"/>
        <v>Traffic calming</v>
      </c>
      <c r="C49" s="44" t="e">
        <f>IF($D$4="Agreed",(SUMIFS('201819 SH LCLR Funding bid'!#REF!,'201819 SH LCLR Funding bid'!$C$12:$C$362,"in construction (agreed)",'201819 SH LCLR Funding bid'!#REF!,$B24,'201819 SH LCLR Funding bid'!#REF!,C$5)+SUMIFS('201819 SH LCLR Funding bid'!#REF!,'201819 SH LCLR Funding bid'!$C$12:$C$362,"in planning (agreed)",'201819 SH LCLR Funding bid'!#REF!,$B24,'201819 SH LCLR Funding bid'!#REF!,C$5)+SUMIFS('201819 SH LCLR Funding bid'!#REF!,'201819 SH LCLR Funding bid'!$C$12:$C$362,"agreed with nzta",'201819 SH LCLR Funding bid'!#REF!,$B24,'201819 SH LCLR Funding bid'!#REF!,C$5)+SUMIFS('201819 SH LCLR Funding bid'!#REF!,'201819 SH LCLR Funding bid'!$C$12:$C$362,"completed",'201819 SH LCLR Funding bid'!#REF!,$B24,'201819 SH LCLR Funding bid'!#REF!,C$5)),SUMIFS('201819 SH LCLR Funding bid'!#REF!,'201819 SH LCLR Funding bid'!$C$12:$C$362,"completed",'201819 SH LCLR Funding bid'!#REF!,$B24,'201819 SH LCLR Funding bid'!#REF!,C$5))</f>
        <v>#REF!</v>
      </c>
      <c r="D49" s="44" t="e">
        <f>IF($D$4="Agreed",(SUMIFS('201819 SH LCLR Funding bid'!#REF!,'201819 SH LCLR Funding bid'!$C$12:$C$362,"in construction (agreed)",'201819 SH LCLR Funding bid'!#REF!,$B24,'201819 SH LCLR Funding bid'!#REF!,D$5)+SUMIFS('201819 SH LCLR Funding bid'!#REF!,'201819 SH LCLR Funding bid'!$C$12:$C$362,"in planning (agreed)",'201819 SH LCLR Funding bid'!#REF!,$B24,'201819 SH LCLR Funding bid'!#REF!,D$5)+SUMIFS('201819 SH LCLR Funding bid'!#REF!,'201819 SH LCLR Funding bid'!$C$12:$C$362,"agreed with nzta",'201819 SH LCLR Funding bid'!#REF!,$B24,'201819 SH LCLR Funding bid'!#REF!,D$5)+SUMIFS('201819 SH LCLR Funding bid'!#REF!,'201819 SH LCLR Funding bid'!$C$12:$C$362,"completed",'201819 SH LCLR Funding bid'!#REF!,$B24,'201819 SH LCLR Funding bid'!#REF!,D$5)),SUMIFS('201819 SH LCLR Funding bid'!#REF!,'201819 SH LCLR Funding bid'!$C$12:$C$362,"completed",'201819 SH LCLR Funding bid'!#REF!,$B24,'201819 SH LCLR Funding bid'!#REF!,D$5))</f>
        <v>#REF!</v>
      </c>
      <c r="E49" s="44" t="e">
        <f>IF($D$4="Agreed",(SUMIFS('201819 SH LCLR Funding bid'!#REF!,'201819 SH LCLR Funding bid'!$C$12:$C$362,"in construction (agreed)",'201819 SH LCLR Funding bid'!#REF!,$B24,'201819 SH LCLR Funding bid'!#REF!,E$5)+SUMIFS('201819 SH LCLR Funding bid'!#REF!,'201819 SH LCLR Funding bid'!$C$12:$C$362,"in planning (agreed)",'201819 SH LCLR Funding bid'!#REF!,$B24,'201819 SH LCLR Funding bid'!#REF!,E$5)+SUMIFS('201819 SH LCLR Funding bid'!#REF!,'201819 SH LCLR Funding bid'!$C$12:$C$362,"agreed with nzta",'201819 SH LCLR Funding bid'!#REF!,$B24,'201819 SH LCLR Funding bid'!#REF!,E$5)+SUMIFS('201819 SH LCLR Funding bid'!#REF!,'201819 SH LCLR Funding bid'!$C$12:$C$362,"completed",'201819 SH LCLR Funding bid'!#REF!,$B24,'201819 SH LCLR Funding bid'!#REF!,E$5)),SUMIFS('201819 SH LCLR Funding bid'!#REF!,'201819 SH LCLR Funding bid'!$C$12:$C$362,"completed",'201819 SH LCLR Funding bid'!#REF!,$B24,'201819 SH LCLR Funding bid'!#REF!,E$5))</f>
        <v>#REF!</v>
      </c>
      <c r="F49" s="44" t="e">
        <f>IF($D$4="Agreed",(SUMIFS('201819 SH LCLR Funding bid'!#REF!,'201819 SH LCLR Funding bid'!$C$12:$C$362,"in construction (agreed)",'201819 SH LCLR Funding bid'!#REF!,$B24,'201819 SH LCLR Funding bid'!#REF!,F$5)+SUMIFS('201819 SH LCLR Funding bid'!#REF!,'201819 SH LCLR Funding bid'!$C$12:$C$362,"in planning (agreed)",'201819 SH LCLR Funding bid'!#REF!,$B24,'201819 SH LCLR Funding bid'!#REF!,F$5)+SUMIFS('201819 SH LCLR Funding bid'!#REF!,'201819 SH LCLR Funding bid'!$C$12:$C$362,"agreed with nzta",'201819 SH LCLR Funding bid'!#REF!,$B24,'201819 SH LCLR Funding bid'!#REF!,F$5)+SUMIFS('201819 SH LCLR Funding bid'!#REF!,'201819 SH LCLR Funding bid'!$C$12:$C$362,"completed",'201819 SH LCLR Funding bid'!#REF!,$B24,'201819 SH LCLR Funding bid'!#REF!,F$5)),SUMIFS('201819 SH LCLR Funding bid'!#REF!,'201819 SH LCLR Funding bid'!$C$12:$C$362,"completed",'201819 SH LCLR Funding bid'!#REF!,$B24,'201819 SH LCLR Funding bid'!#REF!,F$5))</f>
        <v>#REF!</v>
      </c>
      <c r="G49" s="44" t="e">
        <f>IF($D$4="Agreed",(SUMIFS('201819 SH LCLR Funding bid'!#REF!,'201819 SH LCLR Funding bid'!$C$12:$C$362,"in construction (agreed)",'201819 SH LCLR Funding bid'!#REF!,$B24,'201819 SH LCLR Funding bid'!#REF!,G$5)+SUMIFS('201819 SH LCLR Funding bid'!#REF!,'201819 SH LCLR Funding bid'!$C$12:$C$362,"in planning (agreed)",'201819 SH LCLR Funding bid'!#REF!,$B24,'201819 SH LCLR Funding bid'!#REF!,G$5)+SUMIFS('201819 SH LCLR Funding bid'!#REF!,'201819 SH LCLR Funding bid'!$C$12:$C$362,"agreed with nzta",'201819 SH LCLR Funding bid'!#REF!,$B24,'201819 SH LCLR Funding bid'!#REF!,G$5)+SUMIFS('201819 SH LCLR Funding bid'!#REF!,'201819 SH LCLR Funding bid'!$C$12:$C$362,"completed",'201819 SH LCLR Funding bid'!#REF!,$B24,'201819 SH LCLR Funding bid'!#REF!,G$5)),SUMIFS('201819 SH LCLR Funding bid'!#REF!,'201819 SH LCLR Funding bid'!$C$12:$C$362,"completed",'201819 SH LCLR Funding bid'!#REF!,$B24,'201819 SH LCLR Funding bid'!#REF!,G$5))</f>
        <v>#REF!</v>
      </c>
      <c r="H49" s="44" t="e">
        <f>IF($D$4="Agreed",(SUMIFS('201819 SH LCLR Funding bid'!#REF!,'201819 SH LCLR Funding bid'!$C$12:$C$362,"in construction (agreed)",'201819 SH LCLR Funding bid'!#REF!,$B24,'201819 SH LCLR Funding bid'!#REF!,H$5)+SUMIFS('201819 SH LCLR Funding bid'!#REF!,'201819 SH LCLR Funding bid'!$C$12:$C$362,"in planning (agreed)",'201819 SH LCLR Funding bid'!#REF!,$B24,'201819 SH LCLR Funding bid'!#REF!,H$5)+SUMIFS('201819 SH LCLR Funding bid'!#REF!,'201819 SH LCLR Funding bid'!$C$12:$C$362,"agreed with nzta",'201819 SH LCLR Funding bid'!#REF!,$B24,'201819 SH LCLR Funding bid'!#REF!,H$5)+SUMIFS('201819 SH LCLR Funding bid'!#REF!,'201819 SH LCLR Funding bid'!$C$12:$C$362,"completed",'201819 SH LCLR Funding bid'!#REF!,$B24,'201819 SH LCLR Funding bid'!#REF!,H$5)),SUMIFS('201819 SH LCLR Funding bid'!#REF!,'201819 SH LCLR Funding bid'!$C$12:$C$362,"completed",'201819 SH LCLR Funding bid'!#REF!,$B24,'201819 SH LCLR Funding bid'!#REF!,H$5))</f>
        <v>#REF!</v>
      </c>
      <c r="I49" s="44" t="e">
        <f>IF($D$4="Agreed",(SUMIFS('201819 SH LCLR Funding bid'!#REF!,'201819 SH LCLR Funding bid'!$C$12:$C$362,"in construction (agreed)",'201819 SH LCLR Funding bid'!#REF!,$B24,'201819 SH LCLR Funding bid'!#REF!,I$5)+SUMIFS('201819 SH LCLR Funding bid'!#REF!,'201819 SH LCLR Funding bid'!$C$12:$C$362,"in planning (agreed)",'201819 SH LCLR Funding bid'!#REF!,$B24,'201819 SH LCLR Funding bid'!#REF!,I$5)+SUMIFS('201819 SH LCLR Funding bid'!#REF!,'201819 SH LCLR Funding bid'!$C$12:$C$362,"agreed with nzta",'201819 SH LCLR Funding bid'!#REF!,$B24,'201819 SH LCLR Funding bid'!#REF!,I$5)+SUMIFS('201819 SH LCLR Funding bid'!#REF!,'201819 SH LCLR Funding bid'!$C$12:$C$362,"completed",'201819 SH LCLR Funding bid'!#REF!,$B24,'201819 SH LCLR Funding bid'!#REF!,I$5)),SUMIFS('201819 SH LCLR Funding bid'!#REF!,'201819 SH LCLR Funding bid'!$C$12:$C$362,"completed",'201819 SH LCLR Funding bid'!#REF!,$B24,'201819 SH LCLR Funding bid'!#REF!,I$5))</f>
        <v>#REF!</v>
      </c>
      <c r="J49" s="44" t="e">
        <f>IF($D$4="Agreed",(SUMIFS('201819 SH LCLR Funding bid'!#REF!,'201819 SH LCLR Funding bid'!$C$12:$C$362,"in construction (agreed)",'201819 SH LCLR Funding bid'!#REF!,$B24,'201819 SH LCLR Funding bid'!#REF!,J$5)+SUMIFS('201819 SH LCLR Funding bid'!#REF!,'201819 SH LCLR Funding bid'!$C$12:$C$362,"in planning (agreed)",'201819 SH LCLR Funding bid'!#REF!,$B24,'201819 SH LCLR Funding bid'!#REF!,J$5)+SUMIFS('201819 SH LCLR Funding bid'!#REF!,'201819 SH LCLR Funding bid'!$C$12:$C$362,"agreed with nzta",'201819 SH LCLR Funding bid'!#REF!,$B24,'201819 SH LCLR Funding bid'!#REF!,J$5)+SUMIFS('201819 SH LCLR Funding bid'!#REF!,'201819 SH LCLR Funding bid'!$C$12:$C$362,"completed",'201819 SH LCLR Funding bid'!#REF!,$B24,'201819 SH LCLR Funding bid'!#REF!,J$5)),SUMIFS('201819 SH LCLR Funding bid'!#REF!,'201819 SH LCLR Funding bid'!$C$12:$C$362,"completed",'201819 SH LCLR Funding bid'!#REF!,$B24,'201819 SH LCLR Funding bid'!#REF!,J$5))</f>
        <v>#REF!</v>
      </c>
      <c r="K49" s="44" t="e">
        <f>IF($D$4="Agreed",(SUMIFS('201819 SH LCLR Funding bid'!#REF!,'201819 SH LCLR Funding bid'!$C$12:$C$362,"in construction (agreed)",'201819 SH LCLR Funding bid'!#REF!,$B24,'201819 SH LCLR Funding bid'!#REF!,K$5)+SUMIFS('201819 SH LCLR Funding bid'!#REF!,'201819 SH LCLR Funding bid'!$C$12:$C$362,"in planning (agreed)",'201819 SH LCLR Funding bid'!#REF!,$B24,'201819 SH LCLR Funding bid'!#REF!,K$5)+SUMIFS('201819 SH LCLR Funding bid'!#REF!,'201819 SH LCLR Funding bid'!$C$12:$C$362,"agreed with nzta",'201819 SH LCLR Funding bid'!#REF!,$B24,'201819 SH LCLR Funding bid'!#REF!,K$5)+SUMIFS('201819 SH LCLR Funding bid'!#REF!,'201819 SH LCLR Funding bid'!$C$12:$C$362,"completed",'201819 SH LCLR Funding bid'!#REF!,$B24,'201819 SH LCLR Funding bid'!#REF!,K$5)),SUMIFS('201819 SH LCLR Funding bid'!#REF!,'201819 SH LCLR Funding bid'!$C$12:$C$362,"completed",'201819 SH LCLR Funding bid'!#REF!,$B24,'201819 SH LCLR Funding bid'!#REF!,K$5))</f>
        <v>#REF!</v>
      </c>
      <c r="L49" s="44" t="e">
        <f>IF($D$4="Agreed",(SUMIFS('201819 SH LCLR Funding bid'!#REF!,'201819 SH LCLR Funding bid'!$C$12:$C$362,"in construction (agreed)",'201819 SH LCLR Funding bid'!#REF!,$B24,'201819 SH LCLR Funding bid'!#REF!,L$5)+SUMIFS('201819 SH LCLR Funding bid'!#REF!,'201819 SH LCLR Funding bid'!$C$12:$C$362,"in planning (agreed)",'201819 SH LCLR Funding bid'!#REF!,$B24,'201819 SH LCLR Funding bid'!#REF!,L$5)+SUMIFS('201819 SH LCLR Funding bid'!#REF!,'201819 SH LCLR Funding bid'!$C$12:$C$362,"agreed with nzta",'201819 SH LCLR Funding bid'!#REF!,$B24,'201819 SH LCLR Funding bid'!#REF!,L$5)+SUMIFS('201819 SH LCLR Funding bid'!#REF!,'201819 SH LCLR Funding bid'!$C$12:$C$362,"completed",'201819 SH LCLR Funding bid'!#REF!,$B24,'201819 SH LCLR Funding bid'!#REF!,L$5)),SUMIFS('201819 SH LCLR Funding bid'!#REF!,'201819 SH LCLR Funding bid'!$C$12:$C$362,"completed",'201819 SH LCLR Funding bid'!#REF!,$B24,'201819 SH LCLR Funding bid'!#REF!,L$5))</f>
        <v>#REF!</v>
      </c>
      <c r="M49" s="44" t="e">
        <f>IF($D$4="Agreed",(SUMIFS('201819 SH LCLR Funding bid'!#REF!,'201819 SH LCLR Funding bid'!$C$12:$C$362,"in construction (agreed)",'201819 SH LCLR Funding bid'!#REF!,$B24,'201819 SH LCLR Funding bid'!#REF!,M$5)+SUMIFS('201819 SH LCLR Funding bid'!#REF!,'201819 SH LCLR Funding bid'!$C$12:$C$362,"in planning (agreed)",'201819 SH LCLR Funding bid'!#REF!,$B24,'201819 SH LCLR Funding bid'!#REF!,M$5)+SUMIFS('201819 SH LCLR Funding bid'!#REF!,'201819 SH LCLR Funding bid'!$C$12:$C$362,"agreed with nzta",'201819 SH LCLR Funding bid'!#REF!,$B24,'201819 SH LCLR Funding bid'!#REF!,M$5)+SUMIFS('201819 SH LCLR Funding bid'!#REF!,'201819 SH LCLR Funding bid'!$C$12:$C$362,"completed",'201819 SH LCLR Funding bid'!#REF!,$B24,'201819 SH LCLR Funding bid'!#REF!,M$5)),SUMIFS('201819 SH LCLR Funding bid'!#REF!,'201819 SH LCLR Funding bid'!$C$12:$C$362,"completed",'201819 SH LCLR Funding bid'!#REF!,$B24,'201819 SH LCLR Funding bid'!#REF!,M$5))</f>
        <v>#REF!</v>
      </c>
      <c r="N49" s="44" t="e">
        <f>IF($D$4="Agreed",(SUMIFS('201819 SH LCLR Funding bid'!#REF!,'201819 SH LCLR Funding bid'!$C$12:$C$362,"in construction (agreed)",'201819 SH LCLR Funding bid'!#REF!,$B24,'201819 SH LCLR Funding bid'!#REF!,N$5)+SUMIFS('201819 SH LCLR Funding bid'!#REF!,'201819 SH LCLR Funding bid'!$C$12:$C$362,"in planning (agreed)",'201819 SH LCLR Funding bid'!#REF!,$B24,'201819 SH LCLR Funding bid'!#REF!,N$5)+SUMIFS('201819 SH LCLR Funding bid'!#REF!,'201819 SH LCLR Funding bid'!$C$12:$C$362,"agreed with nzta",'201819 SH LCLR Funding bid'!#REF!,$B24,'201819 SH LCLR Funding bid'!#REF!,N$5)+SUMIFS('201819 SH LCLR Funding bid'!#REF!,'201819 SH LCLR Funding bid'!$C$12:$C$362,"completed",'201819 SH LCLR Funding bid'!#REF!,$B24,'201819 SH LCLR Funding bid'!#REF!,N$5)),SUMIFS('201819 SH LCLR Funding bid'!#REF!,'201819 SH LCLR Funding bid'!$C$12:$C$362,"completed",'201819 SH LCLR Funding bid'!#REF!,$B24,'201819 SH LCLR Funding bid'!#REF!,N$5))</f>
        <v>#REF!</v>
      </c>
      <c r="O49" s="44" t="e">
        <f>IF($D$4="Agreed",(SUMIFS('201819 SH LCLR Funding bid'!#REF!,'201819 SH LCLR Funding bid'!$C$12:$C$362,"in construction (agreed)",'201819 SH LCLR Funding bid'!#REF!,$B24,'201819 SH LCLR Funding bid'!#REF!,O$5)+SUMIFS('201819 SH LCLR Funding bid'!#REF!,'201819 SH LCLR Funding bid'!$C$12:$C$362,"in planning (agreed)",'201819 SH LCLR Funding bid'!#REF!,$B24,'201819 SH LCLR Funding bid'!#REF!,O$5)+SUMIFS('201819 SH LCLR Funding bid'!#REF!,'201819 SH LCLR Funding bid'!$C$12:$C$362,"agreed with nzta",'201819 SH LCLR Funding bid'!#REF!,$B24,'201819 SH LCLR Funding bid'!#REF!,O$5)+SUMIFS('201819 SH LCLR Funding bid'!#REF!,'201819 SH LCLR Funding bid'!$C$12:$C$362,"completed",'201819 SH LCLR Funding bid'!#REF!,$B24,'201819 SH LCLR Funding bid'!#REF!,O$5)),SUMIFS('201819 SH LCLR Funding bid'!#REF!,'201819 SH LCLR Funding bid'!$C$12:$C$362,"completed",'201819 SH LCLR Funding bid'!#REF!,$B24,'201819 SH LCLR Funding bid'!#REF!,O$5))</f>
        <v>#REF!</v>
      </c>
      <c r="P49" s="44" t="e">
        <f>IF($D$4="Agreed",(SUMIFS('201819 SH LCLR Funding bid'!#REF!,'201819 SH LCLR Funding bid'!$C$12:$C$362,"in construction (agreed)",'201819 SH LCLR Funding bid'!#REF!,$B24,'201819 SH LCLR Funding bid'!#REF!,P$5)+SUMIFS('201819 SH LCLR Funding bid'!#REF!,'201819 SH LCLR Funding bid'!$C$12:$C$362,"in planning (agreed)",'201819 SH LCLR Funding bid'!#REF!,$B24,'201819 SH LCLR Funding bid'!#REF!,P$5)+SUMIFS('201819 SH LCLR Funding bid'!#REF!,'201819 SH LCLR Funding bid'!$C$12:$C$362,"agreed with nzta",'201819 SH LCLR Funding bid'!#REF!,$B24,'201819 SH LCLR Funding bid'!#REF!,P$5)+SUMIFS('201819 SH LCLR Funding bid'!#REF!,'201819 SH LCLR Funding bid'!$C$12:$C$362,"completed",'201819 SH LCLR Funding bid'!#REF!,$B24,'201819 SH LCLR Funding bid'!#REF!,P$5)),SUMIFS('201819 SH LCLR Funding bid'!#REF!,'201819 SH LCLR Funding bid'!$C$12:$C$362,"completed",'201819 SH LCLR Funding bid'!#REF!,$B24,'201819 SH LCLR Funding bid'!#REF!,P$5))</f>
        <v>#REF!</v>
      </c>
      <c r="Q49" s="44" t="e">
        <f>IF($D$4="Agreed",(SUMIFS('201819 SH LCLR Funding bid'!#REF!,'201819 SH LCLR Funding bid'!$C$12:$C$362,"in construction (agreed)",'201819 SH LCLR Funding bid'!#REF!,$B24,'201819 SH LCLR Funding bid'!#REF!,Q$5)+SUMIFS('201819 SH LCLR Funding bid'!#REF!,'201819 SH LCLR Funding bid'!$C$12:$C$362,"in planning (agreed)",'201819 SH LCLR Funding bid'!#REF!,$B24,'201819 SH LCLR Funding bid'!#REF!,Q$5)+SUMIFS('201819 SH LCLR Funding bid'!#REF!,'201819 SH LCLR Funding bid'!$C$12:$C$362,"agreed with nzta",'201819 SH LCLR Funding bid'!#REF!,$B24,'201819 SH LCLR Funding bid'!#REF!,Q$5)+SUMIFS('201819 SH LCLR Funding bid'!#REF!,'201819 SH LCLR Funding bid'!$C$12:$C$362,"completed",'201819 SH LCLR Funding bid'!#REF!,$B24,'201819 SH LCLR Funding bid'!#REF!,Q$5)),SUMIFS('201819 SH LCLR Funding bid'!#REF!,'201819 SH LCLR Funding bid'!$C$12:$C$362,"completed",'201819 SH LCLR Funding bid'!#REF!,$B24,'201819 SH LCLR Funding bid'!#REF!,Q$5))</f>
        <v>#REF!</v>
      </c>
      <c r="R49" s="44" t="e">
        <f>IF($D$4="Agreed",(SUMIFS('201819 SH LCLR Funding bid'!#REF!,'201819 SH LCLR Funding bid'!$C$12:$C$362,"in construction (agreed)",'201819 SH LCLR Funding bid'!#REF!,$B24,'201819 SH LCLR Funding bid'!#REF!,R$5)+SUMIFS('201819 SH LCLR Funding bid'!#REF!,'201819 SH LCLR Funding bid'!$C$12:$C$362,"in planning (agreed)",'201819 SH LCLR Funding bid'!#REF!,$B24,'201819 SH LCLR Funding bid'!#REF!,R$5)+SUMIFS('201819 SH LCLR Funding bid'!#REF!,'201819 SH LCLR Funding bid'!$C$12:$C$362,"agreed with nzta",'201819 SH LCLR Funding bid'!#REF!,$B24,'201819 SH LCLR Funding bid'!#REF!,R$5)+SUMIFS('201819 SH LCLR Funding bid'!#REF!,'201819 SH LCLR Funding bid'!$C$12:$C$362,"completed",'201819 SH LCLR Funding bid'!#REF!,$B24,'201819 SH LCLR Funding bid'!#REF!,R$5)),SUMIFS('201819 SH LCLR Funding bid'!#REF!,'201819 SH LCLR Funding bid'!$C$12:$C$362,"completed",'201819 SH LCLR Funding bid'!#REF!,$B24,'201819 SH LCLR Funding bid'!#REF!,R$5))</f>
        <v>#REF!</v>
      </c>
      <c r="S49" s="44" t="e">
        <f>IF($D$4="Agreed",(SUMIFS('201819 SH LCLR Funding bid'!#REF!,'201819 SH LCLR Funding bid'!$C$12:$C$362,"in construction (agreed)",'201819 SH LCLR Funding bid'!#REF!,$B24,'201819 SH LCLR Funding bid'!#REF!,S$5)+SUMIFS('201819 SH LCLR Funding bid'!#REF!,'201819 SH LCLR Funding bid'!$C$12:$C$362,"in planning (agreed)",'201819 SH LCLR Funding bid'!#REF!,$B24,'201819 SH LCLR Funding bid'!#REF!,S$5)+SUMIFS('201819 SH LCLR Funding bid'!#REF!,'201819 SH LCLR Funding bid'!$C$12:$C$362,"agreed with nzta",'201819 SH LCLR Funding bid'!#REF!,$B24,'201819 SH LCLR Funding bid'!#REF!,S$5)+SUMIFS('201819 SH LCLR Funding bid'!#REF!,'201819 SH LCLR Funding bid'!$C$12:$C$362,"completed",'201819 SH LCLR Funding bid'!#REF!,$B24,'201819 SH LCLR Funding bid'!#REF!,S$5)),SUMIFS('201819 SH LCLR Funding bid'!#REF!,'201819 SH LCLR Funding bid'!$C$12:$C$362,"completed",'201819 SH LCLR Funding bid'!#REF!,$B24,'201819 SH LCLR Funding bid'!#REF!,S$5))</f>
        <v>#REF!</v>
      </c>
      <c r="T49" s="44" t="e">
        <f>IF($D$4="Agreed",(SUMIFS('201819 SH LCLR Funding bid'!#REF!,'201819 SH LCLR Funding bid'!$C$12:$C$362,"in construction (agreed)",'201819 SH LCLR Funding bid'!#REF!,$B24,'201819 SH LCLR Funding bid'!#REF!,T$5)+SUMIFS('201819 SH LCLR Funding bid'!#REF!,'201819 SH LCLR Funding bid'!$C$12:$C$362,"in planning (agreed)",'201819 SH LCLR Funding bid'!#REF!,$B24,'201819 SH LCLR Funding bid'!#REF!,T$5)+SUMIFS('201819 SH LCLR Funding bid'!#REF!,'201819 SH LCLR Funding bid'!$C$12:$C$362,"agreed with nzta",'201819 SH LCLR Funding bid'!#REF!,$B24,'201819 SH LCLR Funding bid'!#REF!,T$5)+SUMIFS('201819 SH LCLR Funding bid'!#REF!,'201819 SH LCLR Funding bid'!$C$12:$C$362,"completed",'201819 SH LCLR Funding bid'!#REF!,$B24,'201819 SH LCLR Funding bid'!#REF!,T$5)),SUMIFS('201819 SH LCLR Funding bid'!#REF!,'201819 SH LCLR Funding bid'!$C$12:$C$362,"completed",'201819 SH LCLR Funding bid'!#REF!,$B24,'201819 SH LCLR Funding bid'!#REF!,T$5))</f>
        <v>#REF!</v>
      </c>
      <c r="U49" s="13" t="e">
        <f t="shared" si="4"/>
        <v>#REF!</v>
      </c>
      <c r="V49" s="22"/>
      <c r="W49" s="22"/>
      <c r="X49" s="22"/>
      <c r="Y49" s="22"/>
      <c r="Z49" s="22"/>
      <c r="AA49" s="22"/>
      <c r="AB49" s="22"/>
      <c r="AC49" s="22"/>
      <c r="AD49" s="22"/>
      <c r="AE49" s="22"/>
      <c r="AF49" s="22"/>
    </row>
    <row r="50" spans="1:32" ht="11.25" customHeight="1" x14ac:dyDescent="0.15">
      <c r="A50" s="20"/>
      <c r="B50" s="37" t="str">
        <f t="shared" si="5"/>
        <v>Traffic management systems</v>
      </c>
      <c r="C50" s="44" t="e">
        <f>IF($D$4="Agreed",(SUMIFS('201819 SH LCLR Funding bid'!#REF!,'201819 SH LCLR Funding bid'!$C$12:$C$362,"in construction (agreed)",'201819 SH LCLR Funding bid'!#REF!,$B25,'201819 SH LCLR Funding bid'!#REF!,C$5)+SUMIFS('201819 SH LCLR Funding bid'!#REF!,'201819 SH LCLR Funding bid'!$C$12:$C$362,"in planning (agreed)",'201819 SH LCLR Funding bid'!#REF!,$B25,'201819 SH LCLR Funding bid'!#REF!,C$5)+SUMIFS('201819 SH LCLR Funding bid'!#REF!,'201819 SH LCLR Funding bid'!$C$12:$C$362,"agreed with nzta",'201819 SH LCLR Funding bid'!#REF!,$B25,'201819 SH LCLR Funding bid'!#REF!,C$5)+SUMIFS('201819 SH LCLR Funding bid'!#REF!,'201819 SH LCLR Funding bid'!$C$12:$C$362,"completed",'201819 SH LCLR Funding bid'!#REF!,$B25,'201819 SH LCLR Funding bid'!#REF!,C$5)),SUMIFS('201819 SH LCLR Funding bid'!#REF!,'201819 SH LCLR Funding bid'!$C$12:$C$362,"completed",'201819 SH LCLR Funding bid'!#REF!,$B25,'201819 SH LCLR Funding bid'!#REF!,C$5))</f>
        <v>#REF!</v>
      </c>
      <c r="D50" s="44" t="e">
        <f>IF($D$4="Agreed",(SUMIFS('201819 SH LCLR Funding bid'!#REF!,'201819 SH LCLR Funding bid'!$C$12:$C$362,"in construction (agreed)",'201819 SH LCLR Funding bid'!#REF!,$B25,'201819 SH LCLR Funding bid'!#REF!,D$5)+SUMIFS('201819 SH LCLR Funding bid'!#REF!,'201819 SH LCLR Funding bid'!$C$12:$C$362,"in planning (agreed)",'201819 SH LCLR Funding bid'!#REF!,$B25,'201819 SH LCLR Funding bid'!#REF!,D$5)+SUMIFS('201819 SH LCLR Funding bid'!#REF!,'201819 SH LCLR Funding bid'!$C$12:$C$362,"agreed with nzta",'201819 SH LCLR Funding bid'!#REF!,$B25,'201819 SH LCLR Funding bid'!#REF!,D$5)+SUMIFS('201819 SH LCLR Funding bid'!#REF!,'201819 SH LCLR Funding bid'!$C$12:$C$362,"completed",'201819 SH LCLR Funding bid'!#REF!,$B25,'201819 SH LCLR Funding bid'!#REF!,D$5)),SUMIFS('201819 SH LCLR Funding bid'!#REF!,'201819 SH LCLR Funding bid'!$C$12:$C$362,"completed",'201819 SH LCLR Funding bid'!#REF!,$B25,'201819 SH LCLR Funding bid'!#REF!,D$5))</f>
        <v>#REF!</v>
      </c>
      <c r="E50" s="44" t="e">
        <f>IF($D$4="Agreed",(SUMIFS('201819 SH LCLR Funding bid'!#REF!,'201819 SH LCLR Funding bid'!$C$12:$C$362,"in construction (agreed)",'201819 SH LCLR Funding bid'!#REF!,$B25,'201819 SH LCLR Funding bid'!#REF!,E$5)+SUMIFS('201819 SH LCLR Funding bid'!#REF!,'201819 SH LCLR Funding bid'!$C$12:$C$362,"in planning (agreed)",'201819 SH LCLR Funding bid'!#REF!,$B25,'201819 SH LCLR Funding bid'!#REF!,E$5)+SUMIFS('201819 SH LCLR Funding bid'!#REF!,'201819 SH LCLR Funding bid'!$C$12:$C$362,"agreed with nzta",'201819 SH LCLR Funding bid'!#REF!,$B25,'201819 SH LCLR Funding bid'!#REF!,E$5)+SUMIFS('201819 SH LCLR Funding bid'!#REF!,'201819 SH LCLR Funding bid'!$C$12:$C$362,"completed",'201819 SH LCLR Funding bid'!#REF!,$B25,'201819 SH LCLR Funding bid'!#REF!,E$5)),SUMIFS('201819 SH LCLR Funding bid'!#REF!,'201819 SH LCLR Funding bid'!$C$12:$C$362,"completed",'201819 SH LCLR Funding bid'!#REF!,$B25,'201819 SH LCLR Funding bid'!#REF!,E$5))</f>
        <v>#REF!</v>
      </c>
      <c r="F50" s="44" t="e">
        <f>IF($D$4="Agreed",(SUMIFS('201819 SH LCLR Funding bid'!#REF!,'201819 SH LCLR Funding bid'!$C$12:$C$362,"in construction (agreed)",'201819 SH LCLR Funding bid'!#REF!,$B25,'201819 SH LCLR Funding bid'!#REF!,F$5)+SUMIFS('201819 SH LCLR Funding bid'!#REF!,'201819 SH LCLR Funding bid'!$C$12:$C$362,"in planning (agreed)",'201819 SH LCLR Funding bid'!#REF!,$B25,'201819 SH LCLR Funding bid'!#REF!,F$5)+SUMIFS('201819 SH LCLR Funding bid'!#REF!,'201819 SH LCLR Funding bid'!$C$12:$C$362,"agreed with nzta",'201819 SH LCLR Funding bid'!#REF!,$B25,'201819 SH LCLR Funding bid'!#REF!,F$5)+SUMIFS('201819 SH LCLR Funding bid'!#REF!,'201819 SH LCLR Funding bid'!$C$12:$C$362,"completed",'201819 SH LCLR Funding bid'!#REF!,$B25,'201819 SH LCLR Funding bid'!#REF!,F$5)),SUMIFS('201819 SH LCLR Funding bid'!#REF!,'201819 SH LCLR Funding bid'!$C$12:$C$362,"completed",'201819 SH LCLR Funding bid'!#REF!,$B25,'201819 SH LCLR Funding bid'!#REF!,F$5))</f>
        <v>#REF!</v>
      </c>
      <c r="G50" s="44" t="e">
        <f>IF($D$4="Agreed",(SUMIFS('201819 SH LCLR Funding bid'!#REF!,'201819 SH LCLR Funding bid'!$C$12:$C$362,"in construction (agreed)",'201819 SH LCLR Funding bid'!#REF!,$B25,'201819 SH LCLR Funding bid'!#REF!,G$5)+SUMIFS('201819 SH LCLR Funding bid'!#REF!,'201819 SH LCLR Funding bid'!$C$12:$C$362,"in planning (agreed)",'201819 SH LCLR Funding bid'!#REF!,$B25,'201819 SH LCLR Funding bid'!#REF!,G$5)+SUMIFS('201819 SH LCLR Funding bid'!#REF!,'201819 SH LCLR Funding bid'!$C$12:$C$362,"agreed with nzta",'201819 SH LCLR Funding bid'!#REF!,$B25,'201819 SH LCLR Funding bid'!#REF!,G$5)+SUMIFS('201819 SH LCLR Funding bid'!#REF!,'201819 SH LCLR Funding bid'!$C$12:$C$362,"completed",'201819 SH LCLR Funding bid'!#REF!,$B25,'201819 SH LCLR Funding bid'!#REF!,G$5)),SUMIFS('201819 SH LCLR Funding bid'!#REF!,'201819 SH LCLR Funding bid'!$C$12:$C$362,"completed",'201819 SH LCLR Funding bid'!#REF!,$B25,'201819 SH LCLR Funding bid'!#REF!,G$5))</f>
        <v>#REF!</v>
      </c>
      <c r="H50" s="44" t="e">
        <f>IF($D$4="Agreed",(SUMIFS('201819 SH LCLR Funding bid'!#REF!,'201819 SH LCLR Funding bid'!$C$12:$C$362,"in construction (agreed)",'201819 SH LCLR Funding bid'!#REF!,$B25,'201819 SH LCLR Funding bid'!#REF!,H$5)+SUMIFS('201819 SH LCLR Funding bid'!#REF!,'201819 SH LCLR Funding bid'!$C$12:$C$362,"in planning (agreed)",'201819 SH LCLR Funding bid'!#REF!,$B25,'201819 SH LCLR Funding bid'!#REF!,H$5)+SUMIFS('201819 SH LCLR Funding bid'!#REF!,'201819 SH LCLR Funding bid'!$C$12:$C$362,"agreed with nzta",'201819 SH LCLR Funding bid'!#REF!,$B25,'201819 SH LCLR Funding bid'!#REF!,H$5)+SUMIFS('201819 SH LCLR Funding bid'!#REF!,'201819 SH LCLR Funding bid'!$C$12:$C$362,"completed",'201819 SH LCLR Funding bid'!#REF!,$B25,'201819 SH LCLR Funding bid'!#REF!,H$5)),SUMIFS('201819 SH LCLR Funding bid'!#REF!,'201819 SH LCLR Funding bid'!$C$12:$C$362,"completed",'201819 SH LCLR Funding bid'!#REF!,$B25,'201819 SH LCLR Funding bid'!#REF!,H$5))</f>
        <v>#REF!</v>
      </c>
      <c r="I50" s="44" t="e">
        <f>IF($D$4="Agreed",(SUMIFS('201819 SH LCLR Funding bid'!#REF!,'201819 SH LCLR Funding bid'!$C$12:$C$362,"in construction (agreed)",'201819 SH LCLR Funding bid'!#REF!,$B25,'201819 SH LCLR Funding bid'!#REF!,I$5)+SUMIFS('201819 SH LCLR Funding bid'!#REF!,'201819 SH LCLR Funding bid'!$C$12:$C$362,"in planning (agreed)",'201819 SH LCLR Funding bid'!#REF!,$B25,'201819 SH LCLR Funding bid'!#REF!,I$5)+SUMIFS('201819 SH LCLR Funding bid'!#REF!,'201819 SH LCLR Funding bid'!$C$12:$C$362,"agreed with nzta",'201819 SH LCLR Funding bid'!#REF!,$B25,'201819 SH LCLR Funding bid'!#REF!,I$5)+SUMIFS('201819 SH LCLR Funding bid'!#REF!,'201819 SH LCLR Funding bid'!$C$12:$C$362,"completed",'201819 SH LCLR Funding bid'!#REF!,$B25,'201819 SH LCLR Funding bid'!#REF!,I$5)),SUMIFS('201819 SH LCLR Funding bid'!#REF!,'201819 SH LCLR Funding bid'!$C$12:$C$362,"completed",'201819 SH LCLR Funding bid'!#REF!,$B25,'201819 SH LCLR Funding bid'!#REF!,I$5))</f>
        <v>#REF!</v>
      </c>
      <c r="J50" s="44" t="e">
        <f>IF($D$4="Agreed",(SUMIFS('201819 SH LCLR Funding bid'!#REF!,'201819 SH LCLR Funding bid'!$C$12:$C$362,"in construction (agreed)",'201819 SH LCLR Funding bid'!#REF!,$B25,'201819 SH LCLR Funding bid'!#REF!,J$5)+SUMIFS('201819 SH LCLR Funding bid'!#REF!,'201819 SH LCLR Funding bid'!$C$12:$C$362,"in planning (agreed)",'201819 SH LCLR Funding bid'!#REF!,$B25,'201819 SH LCLR Funding bid'!#REF!,J$5)+SUMIFS('201819 SH LCLR Funding bid'!#REF!,'201819 SH LCLR Funding bid'!$C$12:$C$362,"agreed with nzta",'201819 SH LCLR Funding bid'!#REF!,$B25,'201819 SH LCLR Funding bid'!#REF!,J$5)+SUMIFS('201819 SH LCLR Funding bid'!#REF!,'201819 SH LCLR Funding bid'!$C$12:$C$362,"completed",'201819 SH LCLR Funding bid'!#REF!,$B25,'201819 SH LCLR Funding bid'!#REF!,J$5)),SUMIFS('201819 SH LCLR Funding bid'!#REF!,'201819 SH LCLR Funding bid'!$C$12:$C$362,"completed",'201819 SH LCLR Funding bid'!#REF!,$B25,'201819 SH LCLR Funding bid'!#REF!,J$5))</f>
        <v>#REF!</v>
      </c>
      <c r="K50" s="44" t="e">
        <f>IF($D$4="Agreed",(SUMIFS('201819 SH LCLR Funding bid'!#REF!,'201819 SH LCLR Funding bid'!$C$12:$C$362,"in construction (agreed)",'201819 SH LCLR Funding bid'!#REF!,$B25,'201819 SH LCLR Funding bid'!#REF!,K$5)+SUMIFS('201819 SH LCLR Funding bid'!#REF!,'201819 SH LCLR Funding bid'!$C$12:$C$362,"in planning (agreed)",'201819 SH LCLR Funding bid'!#REF!,$B25,'201819 SH LCLR Funding bid'!#REF!,K$5)+SUMIFS('201819 SH LCLR Funding bid'!#REF!,'201819 SH LCLR Funding bid'!$C$12:$C$362,"agreed with nzta",'201819 SH LCLR Funding bid'!#REF!,$B25,'201819 SH LCLR Funding bid'!#REF!,K$5)+SUMIFS('201819 SH LCLR Funding bid'!#REF!,'201819 SH LCLR Funding bid'!$C$12:$C$362,"completed",'201819 SH LCLR Funding bid'!#REF!,$B25,'201819 SH LCLR Funding bid'!#REF!,K$5)),SUMIFS('201819 SH LCLR Funding bid'!#REF!,'201819 SH LCLR Funding bid'!$C$12:$C$362,"completed",'201819 SH LCLR Funding bid'!#REF!,$B25,'201819 SH LCLR Funding bid'!#REF!,K$5))</f>
        <v>#REF!</v>
      </c>
      <c r="L50" s="44" t="e">
        <f>IF($D$4="Agreed",(SUMIFS('201819 SH LCLR Funding bid'!#REF!,'201819 SH LCLR Funding bid'!$C$12:$C$362,"in construction (agreed)",'201819 SH LCLR Funding bid'!#REF!,$B25,'201819 SH LCLR Funding bid'!#REF!,L$5)+SUMIFS('201819 SH LCLR Funding bid'!#REF!,'201819 SH LCLR Funding bid'!$C$12:$C$362,"in planning (agreed)",'201819 SH LCLR Funding bid'!#REF!,$B25,'201819 SH LCLR Funding bid'!#REF!,L$5)+SUMIFS('201819 SH LCLR Funding bid'!#REF!,'201819 SH LCLR Funding bid'!$C$12:$C$362,"agreed with nzta",'201819 SH LCLR Funding bid'!#REF!,$B25,'201819 SH LCLR Funding bid'!#REF!,L$5)+SUMIFS('201819 SH LCLR Funding bid'!#REF!,'201819 SH LCLR Funding bid'!$C$12:$C$362,"completed",'201819 SH LCLR Funding bid'!#REF!,$B25,'201819 SH LCLR Funding bid'!#REF!,L$5)),SUMIFS('201819 SH LCLR Funding bid'!#REF!,'201819 SH LCLR Funding bid'!$C$12:$C$362,"completed",'201819 SH LCLR Funding bid'!#REF!,$B25,'201819 SH LCLR Funding bid'!#REF!,L$5))</f>
        <v>#REF!</v>
      </c>
      <c r="M50" s="44" t="e">
        <f>IF($D$4="Agreed",(SUMIFS('201819 SH LCLR Funding bid'!#REF!,'201819 SH LCLR Funding bid'!$C$12:$C$362,"in construction (agreed)",'201819 SH LCLR Funding bid'!#REF!,$B25,'201819 SH LCLR Funding bid'!#REF!,M$5)+SUMIFS('201819 SH LCLR Funding bid'!#REF!,'201819 SH LCLR Funding bid'!$C$12:$C$362,"in planning (agreed)",'201819 SH LCLR Funding bid'!#REF!,$B25,'201819 SH LCLR Funding bid'!#REF!,M$5)+SUMIFS('201819 SH LCLR Funding bid'!#REF!,'201819 SH LCLR Funding bid'!$C$12:$C$362,"agreed with nzta",'201819 SH LCLR Funding bid'!#REF!,$B25,'201819 SH LCLR Funding bid'!#REF!,M$5)+SUMIFS('201819 SH LCLR Funding bid'!#REF!,'201819 SH LCLR Funding bid'!$C$12:$C$362,"completed",'201819 SH LCLR Funding bid'!#REF!,$B25,'201819 SH LCLR Funding bid'!#REF!,M$5)),SUMIFS('201819 SH LCLR Funding bid'!#REF!,'201819 SH LCLR Funding bid'!$C$12:$C$362,"completed",'201819 SH LCLR Funding bid'!#REF!,$B25,'201819 SH LCLR Funding bid'!#REF!,M$5))</f>
        <v>#REF!</v>
      </c>
      <c r="N50" s="44" t="e">
        <f>IF($D$4="Agreed",(SUMIFS('201819 SH LCLR Funding bid'!#REF!,'201819 SH LCLR Funding bid'!$C$12:$C$362,"in construction (agreed)",'201819 SH LCLR Funding bid'!#REF!,$B25,'201819 SH LCLR Funding bid'!#REF!,N$5)+SUMIFS('201819 SH LCLR Funding bid'!#REF!,'201819 SH LCLR Funding bid'!$C$12:$C$362,"in planning (agreed)",'201819 SH LCLR Funding bid'!#REF!,$B25,'201819 SH LCLR Funding bid'!#REF!,N$5)+SUMIFS('201819 SH LCLR Funding bid'!#REF!,'201819 SH LCLR Funding bid'!$C$12:$C$362,"agreed with nzta",'201819 SH LCLR Funding bid'!#REF!,$B25,'201819 SH LCLR Funding bid'!#REF!,N$5)+SUMIFS('201819 SH LCLR Funding bid'!#REF!,'201819 SH LCLR Funding bid'!$C$12:$C$362,"completed",'201819 SH LCLR Funding bid'!#REF!,$B25,'201819 SH LCLR Funding bid'!#REF!,N$5)),SUMIFS('201819 SH LCLR Funding bid'!#REF!,'201819 SH LCLR Funding bid'!$C$12:$C$362,"completed",'201819 SH LCLR Funding bid'!#REF!,$B25,'201819 SH LCLR Funding bid'!#REF!,N$5))</f>
        <v>#REF!</v>
      </c>
      <c r="O50" s="44" t="e">
        <f>IF($D$4="Agreed",(SUMIFS('201819 SH LCLR Funding bid'!#REF!,'201819 SH LCLR Funding bid'!$C$12:$C$362,"in construction (agreed)",'201819 SH LCLR Funding bid'!#REF!,$B25,'201819 SH LCLR Funding bid'!#REF!,O$5)+SUMIFS('201819 SH LCLR Funding bid'!#REF!,'201819 SH LCLR Funding bid'!$C$12:$C$362,"in planning (agreed)",'201819 SH LCLR Funding bid'!#REF!,$B25,'201819 SH LCLR Funding bid'!#REF!,O$5)+SUMIFS('201819 SH LCLR Funding bid'!#REF!,'201819 SH LCLR Funding bid'!$C$12:$C$362,"agreed with nzta",'201819 SH LCLR Funding bid'!#REF!,$B25,'201819 SH LCLR Funding bid'!#REF!,O$5)+SUMIFS('201819 SH LCLR Funding bid'!#REF!,'201819 SH LCLR Funding bid'!$C$12:$C$362,"completed",'201819 SH LCLR Funding bid'!#REF!,$B25,'201819 SH LCLR Funding bid'!#REF!,O$5)),SUMIFS('201819 SH LCLR Funding bid'!#REF!,'201819 SH LCLR Funding bid'!$C$12:$C$362,"completed",'201819 SH LCLR Funding bid'!#REF!,$B25,'201819 SH LCLR Funding bid'!#REF!,O$5))</f>
        <v>#REF!</v>
      </c>
      <c r="P50" s="44" t="e">
        <f>IF($D$4="Agreed",(SUMIFS('201819 SH LCLR Funding bid'!#REF!,'201819 SH LCLR Funding bid'!$C$12:$C$362,"in construction (agreed)",'201819 SH LCLR Funding bid'!#REF!,$B25,'201819 SH LCLR Funding bid'!#REF!,P$5)+SUMIFS('201819 SH LCLR Funding bid'!#REF!,'201819 SH LCLR Funding bid'!$C$12:$C$362,"in planning (agreed)",'201819 SH LCLR Funding bid'!#REF!,$B25,'201819 SH LCLR Funding bid'!#REF!,P$5)+SUMIFS('201819 SH LCLR Funding bid'!#REF!,'201819 SH LCLR Funding bid'!$C$12:$C$362,"agreed with nzta",'201819 SH LCLR Funding bid'!#REF!,$B25,'201819 SH LCLR Funding bid'!#REF!,P$5)+SUMIFS('201819 SH LCLR Funding bid'!#REF!,'201819 SH LCLR Funding bid'!$C$12:$C$362,"completed",'201819 SH LCLR Funding bid'!#REF!,$B25,'201819 SH LCLR Funding bid'!#REF!,P$5)),SUMIFS('201819 SH LCLR Funding bid'!#REF!,'201819 SH LCLR Funding bid'!$C$12:$C$362,"completed",'201819 SH LCLR Funding bid'!#REF!,$B25,'201819 SH LCLR Funding bid'!#REF!,P$5))</f>
        <v>#REF!</v>
      </c>
      <c r="Q50" s="44" t="e">
        <f>IF($D$4="Agreed",(SUMIFS('201819 SH LCLR Funding bid'!#REF!,'201819 SH LCLR Funding bid'!$C$12:$C$362,"in construction (agreed)",'201819 SH LCLR Funding bid'!#REF!,$B25,'201819 SH LCLR Funding bid'!#REF!,Q$5)+SUMIFS('201819 SH LCLR Funding bid'!#REF!,'201819 SH LCLR Funding bid'!$C$12:$C$362,"in planning (agreed)",'201819 SH LCLR Funding bid'!#REF!,$B25,'201819 SH LCLR Funding bid'!#REF!,Q$5)+SUMIFS('201819 SH LCLR Funding bid'!#REF!,'201819 SH LCLR Funding bid'!$C$12:$C$362,"agreed with nzta",'201819 SH LCLR Funding bid'!#REF!,$B25,'201819 SH LCLR Funding bid'!#REF!,Q$5)+SUMIFS('201819 SH LCLR Funding bid'!#REF!,'201819 SH LCLR Funding bid'!$C$12:$C$362,"completed",'201819 SH LCLR Funding bid'!#REF!,$B25,'201819 SH LCLR Funding bid'!#REF!,Q$5)),SUMIFS('201819 SH LCLR Funding bid'!#REF!,'201819 SH LCLR Funding bid'!$C$12:$C$362,"completed",'201819 SH LCLR Funding bid'!#REF!,$B25,'201819 SH LCLR Funding bid'!#REF!,Q$5))</f>
        <v>#REF!</v>
      </c>
      <c r="R50" s="44" t="e">
        <f>IF($D$4="Agreed",(SUMIFS('201819 SH LCLR Funding bid'!#REF!,'201819 SH LCLR Funding bid'!$C$12:$C$362,"in construction (agreed)",'201819 SH LCLR Funding bid'!#REF!,$B25,'201819 SH LCLR Funding bid'!#REF!,R$5)+SUMIFS('201819 SH LCLR Funding bid'!#REF!,'201819 SH LCLR Funding bid'!$C$12:$C$362,"in planning (agreed)",'201819 SH LCLR Funding bid'!#REF!,$B25,'201819 SH LCLR Funding bid'!#REF!,R$5)+SUMIFS('201819 SH LCLR Funding bid'!#REF!,'201819 SH LCLR Funding bid'!$C$12:$C$362,"agreed with nzta",'201819 SH LCLR Funding bid'!#REF!,$B25,'201819 SH LCLR Funding bid'!#REF!,R$5)+SUMIFS('201819 SH LCLR Funding bid'!#REF!,'201819 SH LCLR Funding bid'!$C$12:$C$362,"completed",'201819 SH LCLR Funding bid'!#REF!,$B25,'201819 SH LCLR Funding bid'!#REF!,R$5)),SUMIFS('201819 SH LCLR Funding bid'!#REF!,'201819 SH LCLR Funding bid'!$C$12:$C$362,"completed",'201819 SH LCLR Funding bid'!#REF!,$B25,'201819 SH LCLR Funding bid'!#REF!,R$5))</f>
        <v>#REF!</v>
      </c>
      <c r="S50" s="44" t="e">
        <f>IF($D$4="Agreed",(SUMIFS('201819 SH LCLR Funding bid'!#REF!,'201819 SH LCLR Funding bid'!$C$12:$C$362,"in construction (agreed)",'201819 SH LCLR Funding bid'!#REF!,$B25,'201819 SH LCLR Funding bid'!#REF!,S$5)+SUMIFS('201819 SH LCLR Funding bid'!#REF!,'201819 SH LCLR Funding bid'!$C$12:$C$362,"in planning (agreed)",'201819 SH LCLR Funding bid'!#REF!,$B25,'201819 SH LCLR Funding bid'!#REF!,S$5)+SUMIFS('201819 SH LCLR Funding bid'!#REF!,'201819 SH LCLR Funding bid'!$C$12:$C$362,"agreed with nzta",'201819 SH LCLR Funding bid'!#REF!,$B25,'201819 SH LCLR Funding bid'!#REF!,S$5)+SUMIFS('201819 SH LCLR Funding bid'!#REF!,'201819 SH LCLR Funding bid'!$C$12:$C$362,"completed",'201819 SH LCLR Funding bid'!#REF!,$B25,'201819 SH LCLR Funding bid'!#REF!,S$5)),SUMIFS('201819 SH LCLR Funding bid'!#REF!,'201819 SH LCLR Funding bid'!$C$12:$C$362,"completed",'201819 SH LCLR Funding bid'!#REF!,$B25,'201819 SH LCLR Funding bid'!#REF!,S$5))</f>
        <v>#REF!</v>
      </c>
      <c r="T50" s="44" t="e">
        <f>IF($D$4="Agreed",(SUMIFS('201819 SH LCLR Funding bid'!#REF!,'201819 SH LCLR Funding bid'!$C$12:$C$362,"in construction (agreed)",'201819 SH LCLR Funding bid'!#REF!,$B25,'201819 SH LCLR Funding bid'!#REF!,T$5)+SUMIFS('201819 SH LCLR Funding bid'!#REF!,'201819 SH LCLR Funding bid'!$C$12:$C$362,"in planning (agreed)",'201819 SH LCLR Funding bid'!#REF!,$B25,'201819 SH LCLR Funding bid'!#REF!,T$5)+SUMIFS('201819 SH LCLR Funding bid'!#REF!,'201819 SH LCLR Funding bid'!$C$12:$C$362,"agreed with nzta",'201819 SH LCLR Funding bid'!#REF!,$B25,'201819 SH LCLR Funding bid'!#REF!,T$5)+SUMIFS('201819 SH LCLR Funding bid'!#REF!,'201819 SH LCLR Funding bid'!$C$12:$C$362,"completed",'201819 SH LCLR Funding bid'!#REF!,$B25,'201819 SH LCLR Funding bid'!#REF!,T$5)),SUMIFS('201819 SH LCLR Funding bid'!#REF!,'201819 SH LCLR Funding bid'!$C$12:$C$362,"completed",'201819 SH LCLR Funding bid'!#REF!,$B25,'201819 SH LCLR Funding bid'!#REF!,T$5))</f>
        <v>#REF!</v>
      </c>
      <c r="U50" s="13" t="e">
        <f t="shared" si="4"/>
        <v>#REF!</v>
      </c>
      <c r="V50" s="22"/>
      <c r="W50" s="22"/>
      <c r="X50" s="22"/>
      <c r="Y50" s="22"/>
      <c r="Z50" s="22"/>
      <c r="AA50" s="22"/>
      <c r="AB50" s="22"/>
      <c r="AC50" s="22"/>
      <c r="AD50" s="22"/>
      <c r="AE50" s="22"/>
      <c r="AF50" s="22"/>
    </row>
    <row r="51" spans="1:32" ht="11.25" customHeight="1" x14ac:dyDescent="0.15">
      <c r="A51" s="20"/>
      <c r="B51" s="37" t="str">
        <f t="shared" si="5"/>
        <v>Walking improvements (incl. pedestrian, pram or Kea crossings; pedestrian refuges; mid-block crossing; new footpaths)</v>
      </c>
      <c r="C51" s="44" t="e">
        <f>IF($D$4="Agreed",(SUMIFS('201819 SH LCLR Funding bid'!#REF!,'201819 SH LCLR Funding bid'!$C$12:$C$362,"in construction (agreed)",'201819 SH LCLR Funding bid'!#REF!,$B26,'201819 SH LCLR Funding bid'!#REF!,C$5)+SUMIFS('201819 SH LCLR Funding bid'!#REF!,'201819 SH LCLR Funding bid'!$C$12:$C$362,"in planning (agreed)",'201819 SH LCLR Funding bid'!#REF!,$B26,'201819 SH LCLR Funding bid'!#REF!,C$5)+SUMIFS('201819 SH LCLR Funding bid'!#REF!,'201819 SH LCLR Funding bid'!$C$12:$C$362,"agreed with nzta",'201819 SH LCLR Funding bid'!#REF!,$B26,'201819 SH LCLR Funding bid'!#REF!,C$5)+SUMIFS('201819 SH LCLR Funding bid'!#REF!,'201819 SH LCLR Funding bid'!$C$12:$C$362,"completed",'201819 SH LCLR Funding bid'!#REF!,$B26,'201819 SH LCLR Funding bid'!#REF!,C$5)),SUMIFS('201819 SH LCLR Funding bid'!#REF!,'201819 SH LCLR Funding bid'!$C$12:$C$362,"completed",'201819 SH LCLR Funding bid'!#REF!,$B26,'201819 SH LCLR Funding bid'!#REF!,C$5))</f>
        <v>#REF!</v>
      </c>
      <c r="D51" s="44" t="e">
        <f>IF($D$4="Agreed",(SUMIFS('201819 SH LCLR Funding bid'!#REF!,'201819 SH LCLR Funding bid'!$C$12:$C$362,"in construction (agreed)",'201819 SH LCLR Funding bid'!#REF!,$B26,'201819 SH LCLR Funding bid'!#REF!,D$5)+SUMIFS('201819 SH LCLR Funding bid'!#REF!,'201819 SH LCLR Funding bid'!$C$12:$C$362,"in planning (agreed)",'201819 SH LCLR Funding bid'!#REF!,$B26,'201819 SH LCLR Funding bid'!#REF!,D$5)+SUMIFS('201819 SH LCLR Funding bid'!#REF!,'201819 SH LCLR Funding bid'!$C$12:$C$362,"agreed with nzta",'201819 SH LCLR Funding bid'!#REF!,$B26,'201819 SH LCLR Funding bid'!#REF!,D$5)+SUMIFS('201819 SH LCLR Funding bid'!#REF!,'201819 SH LCLR Funding bid'!$C$12:$C$362,"completed",'201819 SH LCLR Funding bid'!#REF!,$B26,'201819 SH LCLR Funding bid'!#REF!,D$5)),SUMIFS('201819 SH LCLR Funding bid'!#REF!,'201819 SH LCLR Funding bid'!$C$12:$C$362,"completed",'201819 SH LCLR Funding bid'!#REF!,$B26,'201819 SH LCLR Funding bid'!#REF!,D$5))</f>
        <v>#REF!</v>
      </c>
      <c r="E51" s="44" t="e">
        <f>IF($D$4="Agreed",(SUMIFS('201819 SH LCLR Funding bid'!#REF!,'201819 SH LCLR Funding bid'!$C$12:$C$362,"in construction (agreed)",'201819 SH LCLR Funding bid'!#REF!,$B26,'201819 SH LCLR Funding bid'!#REF!,E$5)+SUMIFS('201819 SH LCLR Funding bid'!#REF!,'201819 SH LCLR Funding bid'!$C$12:$C$362,"in planning (agreed)",'201819 SH LCLR Funding bid'!#REF!,$B26,'201819 SH LCLR Funding bid'!#REF!,E$5)+SUMIFS('201819 SH LCLR Funding bid'!#REF!,'201819 SH LCLR Funding bid'!$C$12:$C$362,"agreed with nzta",'201819 SH LCLR Funding bid'!#REF!,$B26,'201819 SH LCLR Funding bid'!#REF!,E$5)+SUMIFS('201819 SH LCLR Funding bid'!#REF!,'201819 SH LCLR Funding bid'!$C$12:$C$362,"completed",'201819 SH LCLR Funding bid'!#REF!,$B26,'201819 SH LCLR Funding bid'!#REF!,E$5)),SUMIFS('201819 SH LCLR Funding bid'!#REF!,'201819 SH LCLR Funding bid'!$C$12:$C$362,"completed",'201819 SH LCLR Funding bid'!#REF!,$B26,'201819 SH LCLR Funding bid'!#REF!,E$5))</f>
        <v>#REF!</v>
      </c>
      <c r="F51" s="44" t="e">
        <f>IF($D$4="Agreed",(SUMIFS('201819 SH LCLR Funding bid'!#REF!,'201819 SH LCLR Funding bid'!$C$12:$C$362,"in construction (agreed)",'201819 SH LCLR Funding bid'!#REF!,$B26,'201819 SH LCLR Funding bid'!#REF!,F$5)+SUMIFS('201819 SH LCLR Funding bid'!#REF!,'201819 SH LCLR Funding bid'!$C$12:$C$362,"in planning (agreed)",'201819 SH LCLR Funding bid'!#REF!,$B26,'201819 SH LCLR Funding bid'!#REF!,F$5)+SUMIFS('201819 SH LCLR Funding bid'!#REF!,'201819 SH LCLR Funding bid'!$C$12:$C$362,"agreed with nzta",'201819 SH LCLR Funding bid'!#REF!,$B26,'201819 SH LCLR Funding bid'!#REF!,F$5)+SUMIFS('201819 SH LCLR Funding bid'!#REF!,'201819 SH LCLR Funding bid'!$C$12:$C$362,"completed",'201819 SH LCLR Funding bid'!#REF!,$B26,'201819 SH LCLR Funding bid'!#REF!,F$5)),SUMIFS('201819 SH LCLR Funding bid'!#REF!,'201819 SH LCLR Funding bid'!$C$12:$C$362,"completed",'201819 SH LCLR Funding bid'!#REF!,$B26,'201819 SH LCLR Funding bid'!#REF!,F$5))</f>
        <v>#REF!</v>
      </c>
      <c r="G51" s="44" t="e">
        <f>IF($D$4="Agreed",(SUMIFS('201819 SH LCLR Funding bid'!#REF!,'201819 SH LCLR Funding bid'!$C$12:$C$362,"in construction (agreed)",'201819 SH LCLR Funding bid'!#REF!,$B26,'201819 SH LCLR Funding bid'!#REF!,G$5)+SUMIFS('201819 SH LCLR Funding bid'!#REF!,'201819 SH LCLR Funding bid'!$C$12:$C$362,"in planning (agreed)",'201819 SH LCLR Funding bid'!#REF!,$B26,'201819 SH LCLR Funding bid'!#REF!,G$5)+SUMIFS('201819 SH LCLR Funding bid'!#REF!,'201819 SH LCLR Funding bid'!$C$12:$C$362,"agreed with nzta",'201819 SH LCLR Funding bid'!#REF!,$B26,'201819 SH LCLR Funding bid'!#REF!,G$5)+SUMIFS('201819 SH LCLR Funding bid'!#REF!,'201819 SH LCLR Funding bid'!$C$12:$C$362,"completed",'201819 SH LCLR Funding bid'!#REF!,$B26,'201819 SH LCLR Funding bid'!#REF!,G$5)),SUMIFS('201819 SH LCLR Funding bid'!#REF!,'201819 SH LCLR Funding bid'!$C$12:$C$362,"completed",'201819 SH LCLR Funding bid'!#REF!,$B26,'201819 SH LCLR Funding bid'!#REF!,G$5))</f>
        <v>#REF!</v>
      </c>
      <c r="H51" s="44" t="e">
        <f>IF($D$4="Agreed",(SUMIFS('201819 SH LCLR Funding bid'!#REF!,'201819 SH LCLR Funding bid'!$C$12:$C$362,"in construction (agreed)",'201819 SH LCLR Funding bid'!#REF!,$B26,'201819 SH LCLR Funding bid'!#REF!,H$5)+SUMIFS('201819 SH LCLR Funding bid'!#REF!,'201819 SH LCLR Funding bid'!$C$12:$C$362,"in planning (agreed)",'201819 SH LCLR Funding bid'!#REF!,$B26,'201819 SH LCLR Funding bid'!#REF!,H$5)+SUMIFS('201819 SH LCLR Funding bid'!#REF!,'201819 SH LCLR Funding bid'!$C$12:$C$362,"agreed with nzta",'201819 SH LCLR Funding bid'!#REF!,$B26,'201819 SH LCLR Funding bid'!#REF!,H$5)+SUMIFS('201819 SH LCLR Funding bid'!#REF!,'201819 SH LCLR Funding bid'!$C$12:$C$362,"completed",'201819 SH LCLR Funding bid'!#REF!,$B26,'201819 SH LCLR Funding bid'!#REF!,H$5)),SUMIFS('201819 SH LCLR Funding bid'!#REF!,'201819 SH LCLR Funding bid'!$C$12:$C$362,"completed",'201819 SH LCLR Funding bid'!#REF!,$B26,'201819 SH LCLR Funding bid'!#REF!,H$5))</f>
        <v>#REF!</v>
      </c>
      <c r="I51" s="44" t="e">
        <f>IF($D$4="Agreed",(SUMIFS('201819 SH LCLR Funding bid'!#REF!,'201819 SH LCLR Funding bid'!$C$12:$C$362,"in construction (agreed)",'201819 SH LCLR Funding bid'!#REF!,$B26,'201819 SH LCLR Funding bid'!#REF!,I$5)+SUMIFS('201819 SH LCLR Funding bid'!#REF!,'201819 SH LCLR Funding bid'!$C$12:$C$362,"in planning (agreed)",'201819 SH LCLR Funding bid'!#REF!,$B26,'201819 SH LCLR Funding bid'!#REF!,I$5)+SUMIFS('201819 SH LCLR Funding bid'!#REF!,'201819 SH LCLR Funding bid'!$C$12:$C$362,"agreed with nzta",'201819 SH LCLR Funding bid'!#REF!,$B26,'201819 SH LCLR Funding bid'!#REF!,I$5)+SUMIFS('201819 SH LCLR Funding bid'!#REF!,'201819 SH LCLR Funding bid'!$C$12:$C$362,"completed",'201819 SH LCLR Funding bid'!#REF!,$B26,'201819 SH LCLR Funding bid'!#REF!,I$5)),SUMIFS('201819 SH LCLR Funding bid'!#REF!,'201819 SH LCLR Funding bid'!$C$12:$C$362,"completed",'201819 SH LCLR Funding bid'!#REF!,$B26,'201819 SH LCLR Funding bid'!#REF!,I$5))</f>
        <v>#REF!</v>
      </c>
      <c r="J51" s="44" t="e">
        <f>IF($D$4="Agreed",(SUMIFS('201819 SH LCLR Funding bid'!#REF!,'201819 SH LCLR Funding bid'!$C$12:$C$362,"in construction (agreed)",'201819 SH LCLR Funding bid'!#REF!,$B26,'201819 SH LCLR Funding bid'!#REF!,J$5)+SUMIFS('201819 SH LCLR Funding bid'!#REF!,'201819 SH LCLR Funding bid'!$C$12:$C$362,"in planning (agreed)",'201819 SH LCLR Funding bid'!#REF!,$B26,'201819 SH LCLR Funding bid'!#REF!,J$5)+SUMIFS('201819 SH LCLR Funding bid'!#REF!,'201819 SH LCLR Funding bid'!$C$12:$C$362,"agreed with nzta",'201819 SH LCLR Funding bid'!#REF!,$B26,'201819 SH LCLR Funding bid'!#REF!,J$5)+SUMIFS('201819 SH LCLR Funding bid'!#REF!,'201819 SH LCLR Funding bid'!$C$12:$C$362,"completed",'201819 SH LCLR Funding bid'!#REF!,$B26,'201819 SH LCLR Funding bid'!#REF!,J$5)),SUMIFS('201819 SH LCLR Funding bid'!#REF!,'201819 SH LCLR Funding bid'!$C$12:$C$362,"completed",'201819 SH LCLR Funding bid'!#REF!,$B26,'201819 SH LCLR Funding bid'!#REF!,J$5))</f>
        <v>#REF!</v>
      </c>
      <c r="K51" s="44" t="e">
        <f>IF($D$4="Agreed",(SUMIFS('201819 SH LCLR Funding bid'!#REF!,'201819 SH LCLR Funding bid'!$C$12:$C$362,"in construction (agreed)",'201819 SH LCLR Funding bid'!#REF!,$B26,'201819 SH LCLR Funding bid'!#REF!,K$5)+SUMIFS('201819 SH LCLR Funding bid'!#REF!,'201819 SH LCLR Funding bid'!$C$12:$C$362,"in planning (agreed)",'201819 SH LCLR Funding bid'!#REF!,$B26,'201819 SH LCLR Funding bid'!#REF!,K$5)+SUMIFS('201819 SH LCLR Funding bid'!#REF!,'201819 SH LCLR Funding bid'!$C$12:$C$362,"agreed with nzta",'201819 SH LCLR Funding bid'!#REF!,$B26,'201819 SH LCLR Funding bid'!#REF!,K$5)+SUMIFS('201819 SH LCLR Funding bid'!#REF!,'201819 SH LCLR Funding bid'!$C$12:$C$362,"completed",'201819 SH LCLR Funding bid'!#REF!,$B26,'201819 SH LCLR Funding bid'!#REF!,K$5)),SUMIFS('201819 SH LCLR Funding bid'!#REF!,'201819 SH LCLR Funding bid'!$C$12:$C$362,"completed",'201819 SH LCLR Funding bid'!#REF!,$B26,'201819 SH LCLR Funding bid'!#REF!,K$5))</f>
        <v>#REF!</v>
      </c>
      <c r="L51" s="44" t="e">
        <f>IF($D$4="Agreed",(SUMIFS('201819 SH LCLR Funding bid'!#REF!,'201819 SH LCLR Funding bid'!$C$12:$C$362,"in construction (agreed)",'201819 SH LCLR Funding bid'!#REF!,$B26,'201819 SH LCLR Funding bid'!#REF!,L$5)+SUMIFS('201819 SH LCLR Funding bid'!#REF!,'201819 SH LCLR Funding bid'!$C$12:$C$362,"in planning (agreed)",'201819 SH LCLR Funding bid'!#REF!,$B26,'201819 SH LCLR Funding bid'!#REF!,L$5)+SUMIFS('201819 SH LCLR Funding bid'!#REF!,'201819 SH LCLR Funding bid'!$C$12:$C$362,"agreed with nzta",'201819 SH LCLR Funding bid'!#REF!,$B26,'201819 SH LCLR Funding bid'!#REF!,L$5)+SUMIFS('201819 SH LCLR Funding bid'!#REF!,'201819 SH LCLR Funding bid'!$C$12:$C$362,"completed",'201819 SH LCLR Funding bid'!#REF!,$B26,'201819 SH LCLR Funding bid'!#REF!,L$5)),SUMIFS('201819 SH LCLR Funding bid'!#REF!,'201819 SH LCLR Funding bid'!$C$12:$C$362,"completed",'201819 SH LCLR Funding bid'!#REF!,$B26,'201819 SH LCLR Funding bid'!#REF!,L$5))</f>
        <v>#REF!</v>
      </c>
      <c r="M51" s="44" t="e">
        <f>IF($D$4="Agreed",(SUMIFS('201819 SH LCLR Funding bid'!#REF!,'201819 SH LCLR Funding bid'!$C$12:$C$362,"in construction (agreed)",'201819 SH LCLR Funding bid'!#REF!,$B26,'201819 SH LCLR Funding bid'!#REF!,M$5)+SUMIFS('201819 SH LCLR Funding bid'!#REF!,'201819 SH LCLR Funding bid'!$C$12:$C$362,"in planning (agreed)",'201819 SH LCLR Funding bid'!#REF!,$B26,'201819 SH LCLR Funding bid'!#REF!,M$5)+SUMIFS('201819 SH LCLR Funding bid'!#REF!,'201819 SH LCLR Funding bid'!$C$12:$C$362,"agreed with nzta",'201819 SH LCLR Funding bid'!#REF!,$B26,'201819 SH LCLR Funding bid'!#REF!,M$5)+SUMIFS('201819 SH LCLR Funding bid'!#REF!,'201819 SH LCLR Funding bid'!$C$12:$C$362,"completed",'201819 SH LCLR Funding bid'!#REF!,$B26,'201819 SH LCLR Funding bid'!#REF!,M$5)),SUMIFS('201819 SH LCLR Funding bid'!#REF!,'201819 SH LCLR Funding bid'!$C$12:$C$362,"completed",'201819 SH LCLR Funding bid'!#REF!,$B26,'201819 SH LCLR Funding bid'!#REF!,M$5))</f>
        <v>#REF!</v>
      </c>
      <c r="N51" s="44" t="e">
        <f>IF($D$4="Agreed",(SUMIFS('201819 SH LCLR Funding bid'!#REF!,'201819 SH LCLR Funding bid'!$C$12:$C$362,"in construction (agreed)",'201819 SH LCLR Funding bid'!#REF!,$B26,'201819 SH LCLR Funding bid'!#REF!,N$5)+SUMIFS('201819 SH LCLR Funding bid'!#REF!,'201819 SH LCLR Funding bid'!$C$12:$C$362,"in planning (agreed)",'201819 SH LCLR Funding bid'!#REF!,$B26,'201819 SH LCLR Funding bid'!#REF!,N$5)+SUMIFS('201819 SH LCLR Funding bid'!#REF!,'201819 SH LCLR Funding bid'!$C$12:$C$362,"agreed with nzta",'201819 SH LCLR Funding bid'!#REF!,$B26,'201819 SH LCLR Funding bid'!#REF!,N$5)+SUMIFS('201819 SH LCLR Funding bid'!#REF!,'201819 SH LCLR Funding bid'!$C$12:$C$362,"completed",'201819 SH LCLR Funding bid'!#REF!,$B26,'201819 SH LCLR Funding bid'!#REF!,N$5)),SUMIFS('201819 SH LCLR Funding bid'!#REF!,'201819 SH LCLR Funding bid'!$C$12:$C$362,"completed",'201819 SH LCLR Funding bid'!#REF!,$B26,'201819 SH LCLR Funding bid'!#REF!,N$5))</f>
        <v>#REF!</v>
      </c>
      <c r="O51" s="44" t="e">
        <f>IF($D$4="Agreed",(SUMIFS('201819 SH LCLR Funding bid'!#REF!,'201819 SH LCLR Funding bid'!$C$12:$C$362,"in construction (agreed)",'201819 SH LCLR Funding bid'!#REF!,$B26,'201819 SH LCLR Funding bid'!#REF!,O$5)+SUMIFS('201819 SH LCLR Funding bid'!#REF!,'201819 SH LCLR Funding bid'!$C$12:$C$362,"in planning (agreed)",'201819 SH LCLR Funding bid'!#REF!,$B26,'201819 SH LCLR Funding bid'!#REF!,O$5)+SUMIFS('201819 SH LCLR Funding bid'!#REF!,'201819 SH LCLR Funding bid'!$C$12:$C$362,"agreed with nzta",'201819 SH LCLR Funding bid'!#REF!,$B26,'201819 SH LCLR Funding bid'!#REF!,O$5)+SUMIFS('201819 SH LCLR Funding bid'!#REF!,'201819 SH LCLR Funding bid'!$C$12:$C$362,"completed",'201819 SH LCLR Funding bid'!#REF!,$B26,'201819 SH LCLR Funding bid'!#REF!,O$5)),SUMIFS('201819 SH LCLR Funding bid'!#REF!,'201819 SH LCLR Funding bid'!$C$12:$C$362,"completed",'201819 SH LCLR Funding bid'!#REF!,$B26,'201819 SH LCLR Funding bid'!#REF!,O$5))</f>
        <v>#REF!</v>
      </c>
      <c r="P51" s="44" t="e">
        <f>IF($D$4="Agreed",(SUMIFS('201819 SH LCLR Funding bid'!#REF!,'201819 SH LCLR Funding bid'!$C$12:$C$362,"in construction (agreed)",'201819 SH LCLR Funding bid'!#REF!,$B26,'201819 SH LCLR Funding bid'!#REF!,P$5)+SUMIFS('201819 SH LCLR Funding bid'!#REF!,'201819 SH LCLR Funding bid'!$C$12:$C$362,"in planning (agreed)",'201819 SH LCLR Funding bid'!#REF!,$B26,'201819 SH LCLR Funding bid'!#REF!,P$5)+SUMIFS('201819 SH LCLR Funding bid'!#REF!,'201819 SH LCLR Funding bid'!$C$12:$C$362,"agreed with nzta",'201819 SH LCLR Funding bid'!#REF!,$B26,'201819 SH LCLR Funding bid'!#REF!,P$5)+SUMIFS('201819 SH LCLR Funding bid'!#REF!,'201819 SH LCLR Funding bid'!$C$12:$C$362,"completed",'201819 SH LCLR Funding bid'!#REF!,$B26,'201819 SH LCLR Funding bid'!#REF!,P$5)),SUMIFS('201819 SH LCLR Funding bid'!#REF!,'201819 SH LCLR Funding bid'!$C$12:$C$362,"completed",'201819 SH LCLR Funding bid'!#REF!,$B26,'201819 SH LCLR Funding bid'!#REF!,P$5))</f>
        <v>#REF!</v>
      </c>
      <c r="Q51" s="44" t="e">
        <f>IF($D$4="Agreed",(SUMIFS('201819 SH LCLR Funding bid'!#REF!,'201819 SH LCLR Funding bid'!$C$12:$C$362,"in construction (agreed)",'201819 SH LCLR Funding bid'!#REF!,$B26,'201819 SH LCLR Funding bid'!#REF!,Q$5)+SUMIFS('201819 SH LCLR Funding bid'!#REF!,'201819 SH LCLR Funding bid'!$C$12:$C$362,"in planning (agreed)",'201819 SH LCLR Funding bid'!#REF!,$B26,'201819 SH LCLR Funding bid'!#REF!,Q$5)+SUMIFS('201819 SH LCLR Funding bid'!#REF!,'201819 SH LCLR Funding bid'!$C$12:$C$362,"agreed with nzta",'201819 SH LCLR Funding bid'!#REF!,$B26,'201819 SH LCLR Funding bid'!#REF!,Q$5)+SUMIFS('201819 SH LCLR Funding bid'!#REF!,'201819 SH LCLR Funding bid'!$C$12:$C$362,"completed",'201819 SH LCLR Funding bid'!#REF!,$B26,'201819 SH LCLR Funding bid'!#REF!,Q$5)),SUMIFS('201819 SH LCLR Funding bid'!#REF!,'201819 SH LCLR Funding bid'!$C$12:$C$362,"completed",'201819 SH LCLR Funding bid'!#REF!,$B26,'201819 SH LCLR Funding bid'!#REF!,Q$5))</f>
        <v>#REF!</v>
      </c>
      <c r="R51" s="44" t="e">
        <f>IF($D$4="Agreed",(SUMIFS('201819 SH LCLR Funding bid'!#REF!,'201819 SH LCLR Funding bid'!$C$12:$C$362,"in construction (agreed)",'201819 SH LCLR Funding bid'!#REF!,$B26,'201819 SH LCLR Funding bid'!#REF!,R$5)+SUMIFS('201819 SH LCLR Funding bid'!#REF!,'201819 SH LCLR Funding bid'!$C$12:$C$362,"in planning (agreed)",'201819 SH LCLR Funding bid'!#REF!,$B26,'201819 SH LCLR Funding bid'!#REF!,R$5)+SUMIFS('201819 SH LCLR Funding bid'!#REF!,'201819 SH LCLR Funding bid'!$C$12:$C$362,"agreed with nzta",'201819 SH LCLR Funding bid'!#REF!,$B26,'201819 SH LCLR Funding bid'!#REF!,R$5)+SUMIFS('201819 SH LCLR Funding bid'!#REF!,'201819 SH LCLR Funding bid'!$C$12:$C$362,"completed",'201819 SH LCLR Funding bid'!#REF!,$B26,'201819 SH LCLR Funding bid'!#REF!,R$5)),SUMIFS('201819 SH LCLR Funding bid'!#REF!,'201819 SH LCLR Funding bid'!$C$12:$C$362,"completed",'201819 SH LCLR Funding bid'!#REF!,$B26,'201819 SH LCLR Funding bid'!#REF!,R$5))</f>
        <v>#REF!</v>
      </c>
      <c r="S51" s="44" t="e">
        <f>IF($D$4="Agreed",(SUMIFS('201819 SH LCLR Funding bid'!#REF!,'201819 SH LCLR Funding bid'!$C$12:$C$362,"in construction (agreed)",'201819 SH LCLR Funding bid'!#REF!,$B26,'201819 SH LCLR Funding bid'!#REF!,S$5)+SUMIFS('201819 SH LCLR Funding bid'!#REF!,'201819 SH LCLR Funding bid'!$C$12:$C$362,"in planning (agreed)",'201819 SH LCLR Funding bid'!#REF!,$B26,'201819 SH LCLR Funding bid'!#REF!,S$5)+SUMIFS('201819 SH LCLR Funding bid'!#REF!,'201819 SH LCLR Funding bid'!$C$12:$C$362,"agreed with nzta",'201819 SH LCLR Funding bid'!#REF!,$B26,'201819 SH LCLR Funding bid'!#REF!,S$5)+SUMIFS('201819 SH LCLR Funding bid'!#REF!,'201819 SH LCLR Funding bid'!$C$12:$C$362,"completed",'201819 SH LCLR Funding bid'!#REF!,$B26,'201819 SH LCLR Funding bid'!#REF!,S$5)),SUMIFS('201819 SH LCLR Funding bid'!#REF!,'201819 SH LCLR Funding bid'!$C$12:$C$362,"completed",'201819 SH LCLR Funding bid'!#REF!,$B26,'201819 SH LCLR Funding bid'!#REF!,S$5))</f>
        <v>#REF!</v>
      </c>
      <c r="T51" s="44" t="e">
        <f>IF($D$4="Agreed",(SUMIFS('201819 SH LCLR Funding bid'!#REF!,'201819 SH LCLR Funding bid'!$C$12:$C$362,"in construction (agreed)",'201819 SH LCLR Funding bid'!#REF!,$B26,'201819 SH LCLR Funding bid'!#REF!,T$5)+SUMIFS('201819 SH LCLR Funding bid'!#REF!,'201819 SH LCLR Funding bid'!$C$12:$C$362,"in planning (agreed)",'201819 SH LCLR Funding bid'!#REF!,$B26,'201819 SH LCLR Funding bid'!#REF!,T$5)+SUMIFS('201819 SH LCLR Funding bid'!#REF!,'201819 SH LCLR Funding bid'!$C$12:$C$362,"agreed with nzta",'201819 SH LCLR Funding bid'!#REF!,$B26,'201819 SH LCLR Funding bid'!#REF!,T$5)+SUMIFS('201819 SH LCLR Funding bid'!#REF!,'201819 SH LCLR Funding bid'!$C$12:$C$362,"completed",'201819 SH LCLR Funding bid'!#REF!,$B26,'201819 SH LCLR Funding bid'!#REF!,T$5)),SUMIFS('201819 SH LCLR Funding bid'!#REF!,'201819 SH LCLR Funding bid'!$C$12:$C$362,"completed",'201819 SH LCLR Funding bid'!#REF!,$B26,'201819 SH LCLR Funding bid'!#REF!,T$5))</f>
        <v>#REF!</v>
      </c>
      <c r="U51" s="13" t="e">
        <f t="shared" si="4"/>
        <v>#REF!</v>
      </c>
      <c r="V51" s="22"/>
      <c r="W51" s="22"/>
      <c r="X51" s="22"/>
      <c r="Y51" s="22"/>
      <c r="Z51" s="22"/>
      <c r="AA51" s="22"/>
      <c r="AB51" s="22"/>
      <c r="AC51" s="22"/>
      <c r="AD51" s="22"/>
      <c r="AE51" s="22"/>
      <c r="AF51" s="22"/>
    </row>
    <row r="52" spans="1:32" ht="11.25" customHeight="1" x14ac:dyDescent="0.15">
      <c r="A52" s="20"/>
      <c r="B52" s="37" t="str">
        <f t="shared" si="5"/>
        <v>Other, as agreed with NZTA</v>
      </c>
      <c r="C52" s="44" t="e">
        <f>IF($D$4="Agreed",(SUMIFS('201819 SH LCLR Funding bid'!#REF!,'201819 SH LCLR Funding bid'!$C$12:$C$362,"in construction (agreed)",'201819 SH LCLR Funding bid'!#REF!,$B27,'201819 SH LCLR Funding bid'!#REF!,C$5)+SUMIFS('201819 SH LCLR Funding bid'!#REF!,'201819 SH LCLR Funding bid'!$C$12:$C$362,"in planning (agreed)",'201819 SH LCLR Funding bid'!#REF!,$B27,'201819 SH LCLR Funding bid'!#REF!,C$5)+SUMIFS('201819 SH LCLR Funding bid'!#REF!,'201819 SH LCLR Funding bid'!$C$12:$C$362,"agreed with nzta",'201819 SH LCLR Funding bid'!#REF!,$B27,'201819 SH LCLR Funding bid'!#REF!,C$5)+SUMIFS('201819 SH LCLR Funding bid'!#REF!,'201819 SH LCLR Funding bid'!$C$12:$C$362,"completed",'201819 SH LCLR Funding bid'!#REF!,$B27,'201819 SH LCLR Funding bid'!#REF!,C$5)),SUMIFS('201819 SH LCLR Funding bid'!#REF!,'201819 SH LCLR Funding bid'!$C$12:$C$362,"completed",'201819 SH LCLR Funding bid'!#REF!,$B27,'201819 SH LCLR Funding bid'!#REF!,C$5))</f>
        <v>#REF!</v>
      </c>
      <c r="D52" s="44" t="e">
        <f>IF($D$4="Agreed",(SUMIFS('201819 SH LCLR Funding bid'!#REF!,'201819 SH LCLR Funding bid'!$C$12:$C$362,"in construction (agreed)",'201819 SH LCLR Funding bid'!#REF!,$B27,'201819 SH LCLR Funding bid'!#REF!,D$5)+SUMIFS('201819 SH LCLR Funding bid'!#REF!,'201819 SH LCLR Funding bid'!$C$12:$C$362,"in planning (agreed)",'201819 SH LCLR Funding bid'!#REF!,$B27,'201819 SH LCLR Funding bid'!#REF!,D$5)+SUMIFS('201819 SH LCLR Funding bid'!#REF!,'201819 SH LCLR Funding bid'!$C$12:$C$362,"agreed with nzta",'201819 SH LCLR Funding bid'!#REF!,$B27,'201819 SH LCLR Funding bid'!#REF!,D$5)+SUMIFS('201819 SH LCLR Funding bid'!#REF!,'201819 SH LCLR Funding bid'!$C$12:$C$362,"completed",'201819 SH LCLR Funding bid'!#REF!,$B27,'201819 SH LCLR Funding bid'!#REF!,D$5)),SUMIFS('201819 SH LCLR Funding bid'!#REF!,'201819 SH LCLR Funding bid'!$C$12:$C$362,"completed",'201819 SH LCLR Funding bid'!#REF!,$B27,'201819 SH LCLR Funding bid'!#REF!,D$5))</f>
        <v>#REF!</v>
      </c>
      <c r="E52" s="44" t="e">
        <f>IF($D$4="Agreed",(SUMIFS('201819 SH LCLR Funding bid'!#REF!,'201819 SH LCLR Funding bid'!$C$12:$C$362,"in construction (agreed)",'201819 SH LCLR Funding bid'!#REF!,$B27,'201819 SH LCLR Funding bid'!#REF!,E$5)+SUMIFS('201819 SH LCLR Funding bid'!#REF!,'201819 SH LCLR Funding bid'!$C$12:$C$362,"in planning (agreed)",'201819 SH LCLR Funding bid'!#REF!,$B27,'201819 SH LCLR Funding bid'!#REF!,E$5)+SUMIFS('201819 SH LCLR Funding bid'!#REF!,'201819 SH LCLR Funding bid'!$C$12:$C$362,"agreed with nzta",'201819 SH LCLR Funding bid'!#REF!,$B27,'201819 SH LCLR Funding bid'!#REF!,E$5)+SUMIFS('201819 SH LCLR Funding bid'!#REF!,'201819 SH LCLR Funding bid'!$C$12:$C$362,"completed",'201819 SH LCLR Funding bid'!#REF!,$B27,'201819 SH LCLR Funding bid'!#REF!,E$5)),SUMIFS('201819 SH LCLR Funding bid'!#REF!,'201819 SH LCLR Funding bid'!$C$12:$C$362,"completed",'201819 SH LCLR Funding bid'!#REF!,$B27,'201819 SH LCLR Funding bid'!#REF!,E$5))</f>
        <v>#REF!</v>
      </c>
      <c r="F52" s="44" t="e">
        <f>IF($D$4="Agreed",(SUMIFS('201819 SH LCLR Funding bid'!#REF!,'201819 SH LCLR Funding bid'!$C$12:$C$362,"in construction (agreed)",'201819 SH LCLR Funding bid'!#REF!,$B27,'201819 SH LCLR Funding bid'!#REF!,F$5)+SUMIFS('201819 SH LCLR Funding bid'!#REF!,'201819 SH LCLR Funding bid'!$C$12:$C$362,"in planning (agreed)",'201819 SH LCLR Funding bid'!#REF!,$B27,'201819 SH LCLR Funding bid'!#REF!,F$5)+SUMIFS('201819 SH LCLR Funding bid'!#REF!,'201819 SH LCLR Funding bid'!$C$12:$C$362,"agreed with nzta",'201819 SH LCLR Funding bid'!#REF!,$B27,'201819 SH LCLR Funding bid'!#REF!,F$5)+SUMIFS('201819 SH LCLR Funding bid'!#REF!,'201819 SH LCLR Funding bid'!$C$12:$C$362,"completed",'201819 SH LCLR Funding bid'!#REF!,$B27,'201819 SH LCLR Funding bid'!#REF!,F$5)),SUMIFS('201819 SH LCLR Funding bid'!#REF!,'201819 SH LCLR Funding bid'!$C$12:$C$362,"completed",'201819 SH LCLR Funding bid'!#REF!,$B27,'201819 SH LCLR Funding bid'!#REF!,F$5))</f>
        <v>#REF!</v>
      </c>
      <c r="G52" s="44" t="e">
        <f>IF($D$4="Agreed",(SUMIFS('201819 SH LCLR Funding bid'!#REF!,'201819 SH LCLR Funding bid'!$C$12:$C$362,"in construction (agreed)",'201819 SH LCLR Funding bid'!#REF!,$B27,'201819 SH LCLR Funding bid'!#REF!,G$5)+SUMIFS('201819 SH LCLR Funding bid'!#REF!,'201819 SH LCLR Funding bid'!$C$12:$C$362,"in planning (agreed)",'201819 SH LCLR Funding bid'!#REF!,$B27,'201819 SH LCLR Funding bid'!#REF!,G$5)+SUMIFS('201819 SH LCLR Funding bid'!#REF!,'201819 SH LCLR Funding bid'!$C$12:$C$362,"agreed with nzta",'201819 SH LCLR Funding bid'!#REF!,$B27,'201819 SH LCLR Funding bid'!#REF!,G$5)+SUMIFS('201819 SH LCLR Funding bid'!#REF!,'201819 SH LCLR Funding bid'!$C$12:$C$362,"completed",'201819 SH LCLR Funding bid'!#REF!,$B27,'201819 SH LCLR Funding bid'!#REF!,G$5)),SUMIFS('201819 SH LCLR Funding bid'!#REF!,'201819 SH LCLR Funding bid'!$C$12:$C$362,"completed",'201819 SH LCLR Funding bid'!#REF!,$B27,'201819 SH LCLR Funding bid'!#REF!,G$5))</f>
        <v>#REF!</v>
      </c>
      <c r="H52" s="44" t="e">
        <f>IF($D$4="Agreed",(SUMIFS('201819 SH LCLR Funding bid'!#REF!,'201819 SH LCLR Funding bid'!$C$12:$C$362,"in construction (agreed)",'201819 SH LCLR Funding bid'!#REF!,$B27,'201819 SH LCLR Funding bid'!#REF!,H$5)+SUMIFS('201819 SH LCLR Funding bid'!#REF!,'201819 SH LCLR Funding bid'!$C$12:$C$362,"in planning (agreed)",'201819 SH LCLR Funding bid'!#REF!,$B27,'201819 SH LCLR Funding bid'!#REF!,H$5)+SUMIFS('201819 SH LCLR Funding bid'!#REF!,'201819 SH LCLR Funding bid'!$C$12:$C$362,"agreed with nzta",'201819 SH LCLR Funding bid'!#REF!,$B27,'201819 SH LCLR Funding bid'!#REF!,H$5)+SUMIFS('201819 SH LCLR Funding bid'!#REF!,'201819 SH LCLR Funding bid'!$C$12:$C$362,"completed",'201819 SH LCLR Funding bid'!#REF!,$B27,'201819 SH LCLR Funding bid'!#REF!,H$5)),SUMIFS('201819 SH LCLR Funding bid'!#REF!,'201819 SH LCLR Funding bid'!$C$12:$C$362,"completed",'201819 SH LCLR Funding bid'!#REF!,$B27,'201819 SH LCLR Funding bid'!#REF!,H$5))</f>
        <v>#REF!</v>
      </c>
      <c r="I52" s="44" t="e">
        <f>IF($D$4="Agreed",(SUMIFS('201819 SH LCLR Funding bid'!#REF!,'201819 SH LCLR Funding bid'!$C$12:$C$362,"in construction (agreed)",'201819 SH LCLR Funding bid'!#REF!,$B27,'201819 SH LCLR Funding bid'!#REF!,I$5)+SUMIFS('201819 SH LCLR Funding bid'!#REF!,'201819 SH LCLR Funding bid'!$C$12:$C$362,"in planning (agreed)",'201819 SH LCLR Funding bid'!#REF!,$B27,'201819 SH LCLR Funding bid'!#REF!,I$5)+SUMIFS('201819 SH LCLR Funding bid'!#REF!,'201819 SH LCLR Funding bid'!$C$12:$C$362,"agreed with nzta",'201819 SH LCLR Funding bid'!#REF!,$B27,'201819 SH LCLR Funding bid'!#REF!,I$5)+SUMIFS('201819 SH LCLR Funding bid'!#REF!,'201819 SH LCLR Funding bid'!$C$12:$C$362,"completed",'201819 SH LCLR Funding bid'!#REF!,$B27,'201819 SH LCLR Funding bid'!#REF!,I$5)),SUMIFS('201819 SH LCLR Funding bid'!#REF!,'201819 SH LCLR Funding bid'!$C$12:$C$362,"completed",'201819 SH LCLR Funding bid'!#REF!,$B27,'201819 SH LCLR Funding bid'!#REF!,I$5))</f>
        <v>#REF!</v>
      </c>
      <c r="J52" s="44" t="e">
        <f>IF($D$4="Agreed",(SUMIFS('201819 SH LCLR Funding bid'!#REF!,'201819 SH LCLR Funding bid'!$C$12:$C$362,"in construction (agreed)",'201819 SH LCLR Funding bid'!#REF!,$B27,'201819 SH LCLR Funding bid'!#REF!,J$5)+SUMIFS('201819 SH LCLR Funding bid'!#REF!,'201819 SH LCLR Funding bid'!$C$12:$C$362,"in planning (agreed)",'201819 SH LCLR Funding bid'!#REF!,$B27,'201819 SH LCLR Funding bid'!#REF!,J$5)+SUMIFS('201819 SH LCLR Funding bid'!#REF!,'201819 SH LCLR Funding bid'!$C$12:$C$362,"agreed with nzta",'201819 SH LCLR Funding bid'!#REF!,$B27,'201819 SH LCLR Funding bid'!#REF!,J$5)+SUMIFS('201819 SH LCLR Funding bid'!#REF!,'201819 SH LCLR Funding bid'!$C$12:$C$362,"completed",'201819 SH LCLR Funding bid'!#REF!,$B27,'201819 SH LCLR Funding bid'!#REF!,J$5)),SUMIFS('201819 SH LCLR Funding bid'!#REF!,'201819 SH LCLR Funding bid'!$C$12:$C$362,"completed",'201819 SH LCLR Funding bid'!#REF!,$B27,'201819 SH LCLR Funding bid'!#REF!,J$5))</f>
        <v>#REF!</v>
      </c>
      <c r="K52" s="44" t="e">
        <f>IF($D$4="Agreed",(SUMIFS('201819 SH LCLR Funding bid'!#REF!,'201819 SH LCLR Funding bid'!$C$12:$C$362,"in construction (agreed)",'201819 SH LCLR Funding bid'!#REF!,$B27,'201819 SH LCLR Funding bid'!#REF!,K$5)+SUMIFS('201819 SH LCLR Funding bid'!#REF!,'201819 SH LCLR Funding bid'!$C$12:$C$362,"in planning (agreed)",'201819 SH LCLR Funding bid'!#REF!,$B27,'201819 SH LCLR Funding bid'!#REF!,K$5)+SUMIFS('201819 SH LCLR Funding bid'!#REF!,'201819 SH LCLR Funding bid'!$C$12:$C$362,"agreed with nzta",'201819 SH LCLR Funding bid'!#REF!,$B27,'201819 SH LCLR Funding bid'!#REF!,K$5)+SUMIFS('201819 SH LCLR Funding bid'!#REF!,'201819 SH LCLR Funding bid'!$C$12:$C$362,"completed",'201819 SH LCLR Funding bid'!#REF!,$B27,'201819 SH LCLR Funding bid'!#REF!,K$5)),SUMIFS('201819 SH LCLR Funding bid'!#REF!,'201819 SH LCLR Funding bid'!$C$12:$C$362,"completed",'201819 SH LCLR Funding bid'!#REF!,$B27,'201819 SH LCLR Funding bid'!#REF!,K$5))</f>
        <v>#REF!</v>
      </c>
      <c r="L52" s="44" t="e">
        <f>IF($D$4="Agreed",(SUMIFS('201819 SH LCLR Funding bid'!#REF!,'201819 SH LCLR Funding bid'!$C$12:$C$362,"in construction (agreed)",'201819 SH LCLR Funding bid'!#REF!,$B27,'201819 SH LCLR Funding bid'!#REF!,L$5)+SUMIFS('201819 SH LCLR Funding bid'!#REF!,'201819 SH LCLR Funding bid'!$C$12:$C$362,"in planning (agreed)",'201819 SH LCLR Funding bid'!#REF!,$B27,'201819 SH LCLR Funding bid'!#REF!,L$5)+SUMIFS('201819 SH LCLR Funding bid'!#REF!,'201819 SH LCLR Funding bid'!$C$12:$C$362,"agreed with nzta",'201819 SH LCLR Funding bid'!#REF!,$B27,'201819 SH LCLR Funding bid'!#REF!,L$5)+SUMIFS('201819 SH LCLR Funding bid'!#REF!,'201819 SH LCLR Funding bid'!$C$12:$C$362,"completed",'201819 SH LCLR Funding bid'!#REF!,$B27,'201819 SH LCLR Funding bid'!#REF!,L$5)),SUMIFS('201819 SH LCLR Funding bid'!#REF!,'201819 SH LCLR Funding bid'!$C$12:$C$362,"completed",'201819 SH LCLR Funding bid'!#REF!,$B27,'201819 SH LCLR Funding bid'!#REF!,L$5))</f>
        <v>#REF!</v>
      </c>
      <c r="M52" s="44" t="e">
        <f>IF($D$4="Agreed",(SUMIFS('201819 SH LCLR Funding bid'!#REF!,'201819 SH LCLR Funding bid'!$C$12:$C$362,"in construction (agreed)",'201819 SH LCLR Funding bid'!#REF!,$B27,'201819 SH LCLR Funding bid'!#REF!,M$5)+SUMIFS('201819 SH LCLR Funding bid'!#REF!,'201819 SH LCLR Funding bid'!$C$12:$C$362,"in planning (agreed)",'201819 SH LCLR Funding bid'!#REF!,$B27,'201819 SH LCLR Funding bid'!#REF!,M$5)+SUMIFS('201819 SH LCLR Funding bid'!#REF!,'201819 SH LCLR Funding bid'!$C$12:$C$362,"agreed with nzta",'201819 SH LCLR Funding bid'!#REF!,$B27,'201819 SH LCLR Funding bid'!#REF!,M$5)+SUMIFS('201819 SH LCLR Funding bid'!#REF!,'201819 SH LCLR Funding bid'!$C$12:$C$362,"completed",'201819 SH LCLR Funding bid'!#REF!,$B27,'201819 SH LCLR Funding bid'!#REF!,M$5)),SUMIFS('201819 SH LCLR Funding bid'!#REF!,'201819 SH LCLR Funding bid'!$C$12:$C$362,"completed",'201819 SH LCLR Funding bid'!#REF!,$B27,'201819 SH LCLR Funding bid'!#REF!,M$5))</f>
        <v>#REF!</v>
      </c>
      <c r="N52" s="44" t="e">
        <f>IF($D$4="Agreed",(SUMIFS('201819 SH LCLR Funding bid'!#REF!,'201819 SH LCLR Funding bid'!$C$12:$C$362,"in construction (agreed)",'201819 SH LCLR Funding bid'!#REF!,$B27,'201819 SH LCLR Funding bid'!#REF!,N$5)+SUMIFS('201819 SH LCLR Funding bid'!#REF!,'201819 SH LCLR Funding bid'!$C$12:$C$362,"in planning (agreed)",'201819 SH LCLR Funding bid'!#REF!,$B27,'201819 SH LCLR Funding bid'!#REF!,N$5)+SUMIFS('201819 SH LCLR Funding bid'!#REF!,'201819 SH LCLR Funding bid'!$C$12:$C$362,"agreed with nzta",'201819 SH LCLR Funding bid'!#REF!,$B27,'201819 SH LCLR Funding bid'!#REF!,N$5)+SUMIFS('201819 SH LCLR Funding bid'!#REF!,'201819 SH LCLR Funding bid'!$C$12:$C$362,"completed",'201819 SH LCLR Funding bid'!#REF!,$B27,'201819 SH LCLR Funding bid'!#REF!,N$5)),SUMIFS('201819 SH LCLR Funding bid'!#REF!,'201819 SH LCLR Funding bid'!$C$12:$C$362,"completed",'201819 SH LCLR Funding bid'!#REF!,$B27,'201819 SH LCLR Funding bid'!#REF!,N$5))</f>
        <v>#REF!</v>
      </c>
      <c r="O52" s="44" t="e">
        <f>IF($D$4="Agreed",(SUMIFS('201819 SH LCLR Funding bid'!#REF!,'201819 SH LCLR Funding bid'!$C$12:$C$362,"in construction (agreed)",'201819 SH LCLR Funding bid'!#REF!,$B27,'201819 SH LCLR Funding bid'!#REF!,O$5)+SUMIFS('201819 SH LCLR Funding bid'!#REF!,'201819 SH LCLR Funding bid'!$C$12:$C$362,"in planning (agreed)",'201819 SH LCLR Funding bid'!#REF!,$B27,'201819 SH LCLR Funding bid'!#REF!,O$5)+SUMIFS('201819 SH LCLR Funding bid'!#REF!,'201819 SH LCLR Funding bid'!$C$12:$C$362,"agreed with nzta",'201819 SH LCLR Funding bid'!#REF!,$B27,'201819 SH LCLR Funding bid'!#REF!,O$5)+SUMIFS('201819 SH LCLR Funding bid'!#REF!,'201819 SH LCLR Funding bid'!$C$12:$C$362,"completed",'201819 SH LCLR Funding bid'!#REF!,$B27,'201819 SH LCLR Funding bid'!#REF!,O$5)),SUMIFS('201819 SH LCLR Funding bid'!#REF!,'201819 SH LCLR Funding bid'!$C$12:$C$362,"completed",'201819 SH LCLR Funding bid'!#REF!,$B27,'201819 SH LCLR Funding bid'!#REF!,O$5))</f>
        <v>#REF!</v>
      </c>
      <c r="P52" s="44" t="e">
        <f>IF($D$4="Agreed",(SUMIFS('201819 SH LCLR Funding bid'!#REF!,'201819 SH LCLR Funding bid'!$C$12:$C$362,"in construction (agreed)",'201819 SH LCLR Funding bid'!#REF!,$B27,'201819 SH LCLR Funding bid'!#REF!,P$5)+SUMIFS('201819 SH LCLR Funding bid'!#REF!,'201819 SH LCLR Funding bid'!$C$12:$C$362,"in planning (agreed)",'201819 SH LCLR Funding bid'!#REF!,$B27,'201819 SH LCLR Funding bid'!#REF!,P$5)+SUMIFS('201819 SH LCLR Funding bid'!#REF!,'201819 SH LCLR Funding bid'!$C$12:$C$362,"agreed with nzta",'201819 SH LCLR Funding bid'!#REF!,$B27,'201819 SH LCLR Funding bid'!#REF!,P$5)+SUMIFS('201819 SH LCLR Funding bid'!#REF!,'201819 SH LCLR Funding bid'!$C$12:$C$362,"completed",'201819 SH LCLR Funding bid'!#REF!,$B27,'201819 SH LCLR Funding bid'!#REF!,P$5)),SUMIFS('201819 SH LCLR Funding bid'!#REF!,'201819 SH LCLR Funding bid'!$C$12:$C$362,"completed",'201819 SH LCLR Funding bid'!#REF!,$B27,'201819 SH LCLR Funding bid'!#REF!,P$5))</f>
        <v>#REF!</v>
      </c>
      <c r="Q52" s="44" t="e">
        <f>IF($D$4="Agreed",(SUMIFS('201819 SH LCLR Funding bid'!#REF!,'201819 SH LCLR Funding bid'!$C$12:$C$362,"in construction (agreed)",'201819 SH LCLR Funding bid'!#REF!,$B27,'201819 SH LCLR Funding bid'!#REF!,Q$5)+SUMIFS('201819 SH LCLR Funding bid'!#REF!,'201819 SH LCLR Funding bid'!$C$12:$C$362,"in planning (agreed)",'201819 SH LCLR Funding bid'!#REF!,$B27,'201819 SH LCLR Funding bid'!#REF!,Q$5)+SUMIFS('201819 SH LCLR Funding bid'!#REF!,'201819 SH LCLR Funding bid'!$C$12:$C$362,"agreed with nzta",'201819 SH LCLR Funding bid'!#REF!,$B27,'201819 SH LCLR Funding bid'!#REF!,Q$5)+SUMIFS('201819 SH LCLR Funding bid'!#REF!,'201819 SH LCLR Funding bid'!$C$12:$C$362,"completed",'201819 SH LCLR Funding bid'!#REF!,$B27,'201819 SH LCLR Funding bid'!#REF!,Q$5)),SUMIFS('201819 SH LCLR Funding bid'!#REF!,'201819 SH LCLR Funding bid'!$C$12:$C$362,"completed",'201819 SH LCLR Funding bid'!#REF!,$B27,'201819 SH LCLR Funding bid'!#REF!,Q$5))</f>
        <v>#REF!</v>
      </c>
      <c r="R52" s="44" t="e">
        <f>IF($D$4="Agreed",(SUMIFS('201819 SH LCLR Funding bid'!#REF!,'201819 SH LCLR Funding bid'!$C$12:$C$362,"in construction (agreed)",'201819 SH LCLR Funding bid'!#REF!,$B27,'201819 SH LCLR Funding bid'!#REF!,R$5)+SUMIFS('201819 SH LCLR Funding bid'!#REF!,'201819 SH LCLR Funding bid'!$C$12:$C$362,"in planning (agreed)",'201819 SH LCLR Funding bid'!#REF!,$B27,'201819 SH LCLR Funding bid'!#REF!,R$5)+SUMIFS('201819 SH LCLR Funding bid'!#REF!,'201819 SH LCLR Funding bid'!$C$12:$C$362,"agreed with nzta",'201819 SH LCLR Funding bid'!#REF!,$B27,'201819 SH LCLR Funding bid'!#REF!,R$5)+SUMIFS('201819 SH LCLR Funding bid'!#REF!,'201819 SH LCLR Funding bid'!$C$12:$C$362,"completed",'201819 SH LCLR Funding bid'!#REF!,$B27,'201819 SH LCLR Funding bid'!#REF!,R$5)),SUMIFS('201819 SH LCLR Funding bid'!#REF!,'201819 SH LCLR Funding bid'!$C$12:$C$362,"completed",'201819 SH LCLR Funding bid'!#REF!,$B27,'201819 SH LCLR Funding bid'!#REF!,R$5))</f>
        <v>#REF!</v>
      </c>
      <c r="S52" s="44" t="e">
        <f>IF($D$4="Agreed",(SUMIFS('201819 SH LCLR Funding bid'!#REF!,'201819 SH LCLR Funding bid'!$C$12:$C$362,"in construction (agreed)",'201819 SH LCLR Funding bid'!#REF!,$B27,'201819 SH LCLR Funding bid'!#REF!,S$5)+SUMIFS('201819 SH LCLR Funding bid'!#REF!,'201819 SH LCLR Funding bid'!$C$12:$C$362,"in planning (agreed)",'201819 SH LCLR Funding bid'!#REF!,$B27,'201819 SH LCLR Funding bid'!#REF!,S$5)+SUMIFS('201819 SH LCLR Funding bid'!#REF!,'201819 SH LCLR Funding bid'!$C$12:$C$362,"agreed with nzta",'201819 SH LCLR Funding bid'!#REF!,$B27,'201819 SH LCLR Funding bid'!#REF!,S$5)+SUMIFS('201819 SH LCLR Funding bid'!#REF!,'201819 SH LCLR Funding bid'!$C$12:$C$362,"completed",'201819 SH LCLR Funding bid'!#REF!,$B27,'201819 SH LCLR Funding bid'!#REF!,S$5)),SUMIFS('201819 SH LCLR Funding bid'!#REF!,'201819 SH LCLR Funding bid'!$C$12:$C$362,"completed",'201819 SH LCLR Funding bid'!#REF!,$B27,'201819 SH LCLR Funding bid'!#REF!,S$5))</f>
        <v>#REF!</v>
      </c>
      <c r="T52" s="44" t="e">
        <f>IF($D$4="Agreed",(SUMIFS('201819 SH LCLR Funding bid'!#REF!,'201819 SH LCLR Funding bid'!$C$12:$C$362,"in construction (agreed)",'201819 SH LCLR Funding bid'!#REF!,$B27,'201819 SH LCLR Funding bid'!#REF!,T$5)+SUMIFS('201819 SH LCLR Funding bid'!#REF!,'201819 SH LCLR Funding bid'!$C$12:$C$362,"in planning (agreed)",'201819 SH LCLR Funding bid'!#REF!,$B27,'201819 SH LCLR Funding bid'!#REF!,T$5)+SUMIFS('201819 SH LCLR Funding bid'!#REF!,'201819 SH LCLR Funding bid'!$C$12:$C$362,"agreed with nzta",'201819 SH LCLR Funding bid'!#REF!,$B27,'201819 SH LCLR Funding bid'!#REF!,T$5)+SUMIFS('201819 SH LCLR Funding bid'!#REF!,'201819 SH LCLR Funding bid'!$C$12:$C$362,"completed",'201819 SH LCLR Funding bid'!#REF!,$B27,'201819 SH LCLR Funding bid'!#REF!,T$5)),SUMIFS('201819 SH LCLR Funding bid'!#REF!,'201819 SH LCLR Funding bid'!$C$12:$C$362,"completed",'201819 SH LCLR Funding bid'!#REF!,$B27,'201819 SH LCLR Funding bid'!#REF!,T$5))</f>
        <v>#REF!</v>
      </c>
      <c r="U52" s="13" t="e">
        <f t="shared" si="4"/>
        <v>#REF!</v>
      </c>
      <c r="V52" s="22"/>
      <c r="W52" s="22"/>
      <c r="X52" s="22"/>
      <c r="Y52" s="22"/>
      <c r="Z52" s="22"/>
      <c r="AA52" s="22"/>
      <c r="AB52" s="22"/>
      <c r="AC52" s="22"/>
      <c r="AD52" s="22"/>
      <c r="AE52" s="22"/>
      <c r="AF52" s="22"/>
    </row>
    <row r="53" spans="1:32" x14ac:dyDescent="0.15">
      <c r="A53" s="20"/>
      <c r="B53" s="38" t="s">
        <v>23</v>
      </c>
      <c r="C53" s="15" t="e">
        <f t="shared" ref="C53:U53" si="6">SUM(C31:C52)</f>
        <v>#REF!</v>
      </c>
      <c r="D53" s="15" t="e">
        <f t="shared" si="6"/>
        <v>#REF!</v>
      </c>
      <c r="E53" s="15" t="e">
        <f t="shared" si="6"/>
        <v>#REF!</v>
      </c>
      <c r="F53" s="15" t="e">
        <f t="shared" si="6"/>
        <v>#REF!</v>
      </c>
      <c r="G53" s="15" t="e">
        <f t="shared" si="6"/>
        <v>#REF!</v>
      </c>
      <c r="H53" s="15" t="e">
        <f t="shared" si="6"/>
        <v>#REF!</v>
      </c>
      <c r="I53" s="15" t="e">
        <f t="shared" si="6"/>
        <v>#REF!</v>
      </c>
      <c r="J53" s="15" t="e">
        <f t="shared" si="6"/>
        <v>#REF!</v>
      </c>
      <c r="K53" s="15" t="e">
        <f t="shared" si="6"/>
        <v>#REF!</v>
      </c>
      <c r="L53" s="15" t="e">
        <f t="shared" si="6"/>
        <v>#REF!</v>
      </c>
      <c r="M53" s="15" t="e">
        <f t="shared" si="6"/>
        <v>#REF!</v>
      </c>
      <c r="N53" s="15" t="e">
        <f t="shared" si="6"/>
        <v>#REF!</v>
      </c>
      <c r="O53" s="15" t="e">
        <f t="shared" si="6"/>
        <v>#REF!</v>
      </c>
      <c r="P53" s="15" t="e">
        <f t="shared" si="6"/>
        <v>#REF!</v>
      </c>
      <c r="Q53" s="15" t="e">
        <f t="shared" si="6"/>
        <v>#REF!</v>
      </c>
      <c r="R53" s="15" t="e">
        <f t="shared" si="6"/>
        <v>#REF!</v>
      </c>
      <c r="S53" s="15" t="e">
        <f t="shared" si="6"/>
        <v>#REF!</v>
      </c>
      <c r="T53" s="15" t="e">
        <f t="shared" si="6"/>
        <v>#REF!</v>
      </c>
      <c r="U53" s="15" t="e">
        <f t="shared" si="6"/>
        <v>#REF!</v>
      </c>
      <c r="V53" s="22"/>
      <c r="W53" s="22"/>
      <c r="X53" s="22"/>
      <c r="Y53" s="22"/>
      <c r="Z53" s="22"/>
      <c r="AA53" s="22"/>
      <c r="AB53" s="22"/>
      <c r="AC53" s="22"/>
      <c r="AD53" s="22"/>
      <c r="AE53" s="22"/>
      <c r="AF53" s="22"/>
    </row>
    <row r="54" spans="1:32" x14ac:dyDescent="0.15">
      <c r="A54" s="20"/>
      <c r="B54" s="39"/>
      <c r="C54" s="12"/>
      <c r="D54" s="12"/>
      <c r="E54" s="12"/>
      <c r="F54" s="12"/>
      <c r="G54" s="12"/>
      <c r="H54" s="12"/>
      <c r="I54" s="12"/>
      <c r="J54" s="12"/>
      <c r="K54" s="12"/>
      <c r="L54" s="12"/>
      <c r="M54" s="12"/>
      <c r="N54" s="12"/>
      <c r="O54" s="12"/>
      <c r="P54" s="12"/>
      <c r="Q54" s="12"/>
      <c r="R54" s="12"/>
      <c r="S54" s="12"/>
      <c r="T54" s="12"/>
      <c r="U54" s="12"/>
      <c r="V54" s="22"/>
      <c r="W54" s="22"/>
      <c r="X54" s="22"/>
      <c r="Y54" s="22"/>
      <c r="Z54" s="22"/>
      <c r="AA54" s="22"/>
      <c r="AB54" s="22"/>
      <c r="AC54" s="22"/>
      <c r="AD54" s="22"/>
      <c r="AE54" s="22"/>
      <c r="AF54" s="22"/>
    </row>
    <row r="55" spans="1:32" ht="24.75" x14ac:dyDescent="0.15">
      <c r="A55" s="20"/>
      <c r="B55" s="32" t="e">
        <f>'201819 SH LCLR Funding bid'!#REF!</f>
        <v>#REF!</v>
      </c>
      <c r="C55" s="75" t="str">
        <f>C5</f>
        <v>Throughput</v>
      </c>
      <c r="D55" s="75" t="str">
        <f t="shared" ref="D55:T55" si="7">D5</f>
        <v>Reliability</v>
      </c>
      <c r="E55" s="75" t="str">
        <f t="shared" si="7"/>
        <v>Travel time</v>
      </c>
      <c r="F55" s="75" t="str">
        <f t="shared" si="7"/>
        <v>Availability and access</v>
      </c>
      <c r="G55" s="75" t="str">
        <f t="shared" si="7"/>
        <v>Resilience</v>
      </c>
      <c r="H55" s="75" t="str">
        <f t="shared" si="7"/>
        <v>Comfort and customer experience</v>
      </c>
      <c r="I55" s="75" t="str">
        <f t="shared" si="7"/>
        <v>Safety</v>
      </c>
      <c r="J55" s="75" t="str">
        <f t="shared" si="7"/>
        <v>Physical health</v>
      </c>
      <c r="K55" s="75" t="str">
        <f t="shared" si="7"/>
        <v>Pollution (NO2 PM10)</v>
      </c>
      <c r="L55" s="75" t="str">
        <f t="shared" si="7"/>
        <v>Health Noise</v>
      </c>
      <c r="M55" s="75" t="str">
        <f t="shared" si="7"/>
        <v>Pollution and greenhouse gases</v>
      </c>
      <c r="N55" s="75" t="str">
        <f t="shared" si="7"/>
        <v>Environmental Noise</v>
      </c>
      <c r="O55" s="75" t="str">
        <f t="shared" si="7"/>
        <v>Resource consumption</v>
      </c>
      <c r="P55" s="75" t="str">
        <f t="shared" si="7"/>
        <v>Biodiversity</v>
      </c>
      <c r="Q55" s="75" t="str">
        <f t="shared" si="7"/>
        <v>Community cohesion</v>
      </c>
      <c r="R55" s="75" t="str">
        <f t="shared" si="7"/>
        <v>Amenity value</v>
      </c>
      <c r="S55" s="75" t="str">
        <f t="shared" si="7"/>
        <v>Financial cost of using transport</v>
      </c>
      <c r="T55" s="75" t="str">
        <f t="shared" si="7"/>
        <v>Pricing</v>
      </c>
      <c r="U55" s="27" t="s">
        <v>23</v>
      </c>
      <c r="V55" s="22"/>
      <c r="W55" s="22"/>
      <c r="X55" s="22"/>
      <c r="Y55" s="22"/>
      <c r="Z55" s="22"/>
      <c r="AA55" s="22"/>
      <c r="AB55" s="22"/>
      <c r="AC55" s="22"/>
      <c r="AD55" s="22"/>
      <c r="AE55" s="22"/>
      <c r="AF55" s="22"/>
    </row>
    <row r="56" spans="1:32" ht="12" customHeight="1" x14ac:dyDescent="0.15">
      <c r="A56" s="20"/>
      <c r="B56" s="37" t="str">
        <f>B6</f>
        <v>Behaviour change</v>
      </c>
      <c r="C56" s="44" t="e">
        <f>IF($D$4="Agreed",(SUMIFS('201819 SH LCLR Funding bid'!#REF!,'201819 SH LCLR Funding bid'!$C$12:$C$362,"in construction (agreed)",'201819 SH LCLR Funding bid'!#REF!,$B6,'201819 SH LCLR Funding bid'!#REF!,C$5)+SUMIFS('201819 SH LCLR Funding bid'!#REF!,'201819 SH LCLR Funding bid'!$C$12:$C$362,"in planning (agreed)",'201819 SH LCLR Funding bid'!#REF!,$B6,'201819 SH LCLR Funding bid'!#REF!,C$5)+SUMIFS('201819 SH LCLR Funding bid'!#REF!,'201819 SH LCLR Funding bid'!$C$12:$C$362,"agreed with nzta",'201819 SH LCLR Funding bid'!#REF!,$B6,'201819 SH LCLR Funding bid'!#REF!,C$5)+SUMIFS('201819 SH LCLR Funding bid'!#REF!,'201819 SH LCLR Funding bid'!$C$12:$C$362,"completed",'201819 SH LCLR Funding bid'!#REF!,$B6,'201819 SH LCLR Funding bid'!#REF!,C$5)),SUMIFS('201819 SH LCLR Funding bid'!#REF!,'201819 SH LCLR Funding bid'!$C$12:$C$362,"completed",'201819 SH LCLR Funding bid'!#REF!,$B6,'201819 SH LCLR Funding bid'!#REF!,C$5))</f>
        <v>#REF!</v>
      </c>
      <c r="D56" s="44" t="e">
        <f>IF($D$4="Agreed",(SUMIFS('201819 SH LCLR Funding bid'!#REF!,'201819 SH LCLR Funding bid'!$C$12:$C$362,"in construction (agreed)",'201819 SH LCLR Funding bid'!#REF!,$B6,'201819 SH LCLR Funding bid'!#REF!,D$5)+SUMIFS('201819 SH LCLR Funding bid'!#REF!,'201819 SH LCLR Funding bid'!$C$12:$C$362,"in planning (agreed)",'201819 SH LCLR Funding bid'!#REF!,$B6,'201819 SH LCLR Funding bid'!#REF!,D$5)+SUMIFS('201819 SH LCLR Funding bid'!#REF!,'201819 SH LCLR Funding bid'!$C$12:$C$362,"agreed with nzta",'201819 SH LCLR Funding bid'!#REF!,$B6,'201819 SH LCLR Funding bid'!#REF!,D$5)+SUMIFS('201819 SH LCLR Funding bid'!#REF!,'201819 SH LCLR Funding bid'!$C$12:$C$362,"completed",'201819 SH LCLR Funding bid'!#REF!,$B6,'201819 SH LCLR Funding bid'!#REF!,D$5)),SUMIFS('201819 SH LCLR Funding bid'!#REF!,'201819 SH LCLR Funding bid'!$C$12:$C$362,"completed",'201819 SH LCLR Funding bid'!#REF!,$B6,'201819 SH LCLR Funding bid'!#REF!,D$5))</f>
        <v>#REF!</v>
      </c>
      <c r="E56" s="44" t="e">
        <f>IF($D$4="Agreed",(SUMIFS('201819 SH LCLR Funding bid'!#REF!,'201819 SH LCLR Funding bid'!$C$12:$C$362,"in construction (agreed)",'201819 SH LCLR Funding bid'!#REF!,$B6,'201819 SH LCLR Funding bid'!#REF!,E$5)+SUMIFS('201819 SH LCLR Funding bid'!#REF!,'201819 SH LCLR Funding bid'!$C$12:$C$362,"in planning (agreed)",'201819 SH LCLR Funding bid'!#REF!,$B6,'201819 SH LCLR Funding bid'!#REF!,E$5)+SUMIFS('201819 SH LCLR Funding bid'!#REF!,'201819 SH LCLR Funding bid'!$C$12:$C$362,"agreed with nzta",'201819 SH LCLR Funding bid'!#REF!,$B6,'201819 SH LCLR Funding bid'!#REF!,E$5)+SUMIFS('201819 SH LCLR Funding bid'!#REF!,'201819 SH LCLR Funding bid'!$C$12:$C$362,"completed",'201819 SH LCLR Funding bid'!#REF!,$B6,'201819 SH LCLR Funding bid'!#REF!,E$5)),SUMIFS('201819 SH LCLR Funding bid'!#REF!,'201819 SH LCLR Funding bid'!$C$12:$C$362,"completed",'201819 SH LCLR Funding bid'!#REF!,$B6,'201819 SH LCLR Funding bid'!#REF!,E$5))</f>
        <v>#REF!</v>
      </c>
      <c r="F56" s="44" t="e">
        <f>IF($D$4="Agreed",(SUMIFS('201819 SH LCLR Funding bid'!#REF!,'201819 SH LCLR Funding bid'!$C$12:$C$362,"in construction (agreed)",'201819 SH LCLR Funding bid'!#REF!,$B6,'201819 SH LCLR Funding bid'!#REF!,F$5)+SUMIFS('201819 SH LCLR Funding bid'!#REF!,'201819 SH LCLR Funding bid'!$C$12:$C$362,"in planning (agreed)",'201819 SH LCLR Funding bid'!#REF!,$B6,'201819 SH LCLR Funding bid'!#REF!,F$5)+SUMIFS('201819 SH LCLR Funding bid'!#REF!,'201819 SH LCLR Funding bid'!$C$12:$C$362,"agreed with nzta",'201819 SH LCLR Funding bid'!#REF!,$B6,'201819 SH LCLR Funding bid'!#REF!,F$5)+SUMIFS('201819 SH LCLR Funding bid'!#REF!,'201819 SH LCLR Funding bid'!$C$12:$C$362,"completed",'201819 SH LCLR Funding bid'!#REF!,$B6,'201819 SH LCLR Funding bid'!#REF!,F$5)),SUMIFS('201819 SH LCLR Funding bid'!#REF!,'201819 SH LCLR Funding bid'!$C$12:$C$362,"completed",'201819 SH LCLR Funding bid'!#REF!,$B6,'201819 SH LCLR Funding bid'!#REF!,F$5))</f>
        <v>#REF!</v>
      </c>
      <c r="G56" s="44" t="e">
        <f>IF($D$4="Agreed",(SUMIFS('201819 SH LCLR Funding bid'!#REF!,'201819 SH LCLR Funding bid'!$C$12:$C$362,"in construction (agreed)",'201819 SH LCLR Funding bid'!#REF!,$B6,'201819 SH LCLR Funding bid'!#REF!,G$5)+SUMIFS('201819 SH LCLR Funding bid'!#REF!,'201819 SH LCLR Funding bid'!$C$12:$C$362,"in planning (agreed)",'201819 SH LCLR Funding bid'!#REF!,$B6,'201819 SH LCLR Funding bid'!#REF!,G$5)+SUMIFS('201819 SH LCLR Funding bid'!#REF!,'201819 SH LCLR Funding bid'!$C$12:$C$362,"agreed with nzta",'201819 SH LCLR Funding bid'!#REF!,$B6,'201819 SH LCLR Funding bid'!#REF!,G$5)+SUMIFS('201819 SH LCLR Funding bid'!#REF!,'201819 SH LCLR Funding bid'!$C$12:$C$362,"completed",'201819 SH LCLR Funding bid'!#REF!,$B6,'201819 SH LCLR Funding bid'!#REF!,G$5)),SUMIFS('201819 SH LCLR Funding bid'!#REF!,'201819 SH LCLR Funding bid'!$C$12:$C$362,"completed",'201819 SH LCLR Funding bid'!#REF!,$B6,'201819 SH LCLR Funding bid'!#REF!,G$5))</f>
        <v>#REF!</v>
      </c>
      <c r="H56" s="44" t="e">
        <f>IF($D$4="Agreed",(SUMIFS('201819 SH LCLR Funding bid'!#REF!,'201819 SH LCLR Funding bid'!$C$12:$C$362,"in construction (agreed)",'201819 SH LCLR Funding bid'!#REF!,$B6,'201819 SH LCLR Funding bid'!#REF!,H$5)+SUMIFS('201819 SH LCLR Funding bid'!#REF!,'201819 SH LCLR Funding bid'!$C$12:$C$362,"in planning (agreed)",'201819 SH LCLR Funding bid'!#REF!,$B6,'201819 SH LCLR Funding bid'!#REF!,H$5)+SUMIFS('201819 SH LCLR Funding bid'!#REF!,'201819 SH LCLR Funding bid'!$C$12:$C$362,"agreed with nzta",'201819 SH LCLR Funding bid'!#REF!,$B6,'201819 SH LCLR Funding bid'!#REF!,H$5)+SUMIFS('201819 SH LCLR Funding bid'!#REF!,'201819 SH LCLR Funding bid'!$C$12:$C$362,"completed",'201819 SH LCLR Funding bid'!#REF!,$B6,'201819 SH LCLR Funding bid'!#REF!,H$5)),SUMIFS('201819 SH LCLR Funding bid'!#REF!,'201819 SH LCLR Funding bid'!$C$12:$C$362,"completed",'201819 SH LCLR Funding bid'!#REF!,$B6,'201819 SH LCLR Funding bid'!#REF!,H$5))</f>
        <v>#REF!</v>
      </c>
      <c r="I56" s="44" t="e">
        <f>IF($D$4="Agreed",(SUMIFS('201819 SH LCLR Funding bid'!#REF!,'201819 SH LCLR Funding bid'!$C$12:$C$362,"in construction (agreed)",'201819 SH LCLR Funding bid'!#REF!,$B6,'201819 SH LCLR Funding bid'!#REF!,I$5)+SUMIFS('201819 SH LCLR Funding bid'!#REF!,'201819 SH LCLR Funding bid'!$C$12:$C$362,"in planning (agreed)",'201819 SH LCLR Funding bid'!#REF!,$B6,'201819 SH LCLR Funding bid'!#REF!,I$5)+SUMIFS('201819 SH LCLR Funding bid'!#REF!,'201819 SH LCLR Funding bid'!$C$12:$C$362,"agreed with nzta",'201819 SH LCLR Funding bid'!#REF!,$B6,'201819 SH LCLR Funding bid'!#REF!,I$5)+SUMIFS('201819 SH LCLR Funding bid'!#REF!,'201819 SH LCLR Funding bid'!$C$12:$C$362,"completed",'201819 SH LCLR Funding bid'!#REF!,$B6,'201819 SH LCLR Funding bid'!#REF!,I$5)),SUMIFS('201819 SH LCLR Funding bid'!#REF!,'201819 SH LCLR Funding bid'!$C$12:$C$362,"completed",'201819 SH LCLR Funding bid'!#REF!,$B6,'201819 SH LCLR Funding bid'!#REF!,I$5))</f>
        <v>#REF!</v>
      </c>
      <c r="J56" s="44" t="e">
        <f>IF($D$4="Agreed",(SUMIFS('201819 SH LCLR Funding bid'!#REF!,'201819 SH LCLR Funding bid'!$C$12:$C$362,"in construction (agreed)",'201819 SH LCLR Funding bid'!#REF!,$B6,'201819 SH LCLR Funding bid'!#REF!,J$5)+SUMIFS('201819 SH LCLR Funding bid'!#REF!,'201819 SH LCLR Funding bid'!$C$12:$C$362,"in planning (agreed)",'201819 SH LCLR Funding bid'!#REF!,$B6,'201819 SH LCLR Funding bid'!#REF!,J$5)+SUMIFS('201819 SH LCLR Funding bid'!#REF!,'201819 SH LCLR Funding bid'!$C$12:$C$362,"agreed with nzta",'201819 SH LCLR Funding bid'!#REF!,$B6,'201819 SH LCLR Funding bid'!#REF!,J$5)+SUMIFS('201819 SH LCLR Funding bid'!#REF!,'201819 SH LCLR Funding bid'!$C$12:$C$362,"completed",'201819 SH LCLR Funding bid'!#REF!,$B6,'201819 SH LCLR Funding bid'!#REF!,J$5)),SUMIFS('201819 SH LCLR Funding bid'!#REF!,'201819 SH LCLR Funding bid'!$C$12:$C$362,"completed",'201819 SH LCLR Funding bid'!#REF!,$B6,'201819 SH LCLR Funding bid'!#REF!,J$5))</f>
        <v>#REF!</v>
      </c>
      <c r="K56" s="44" t="e">
        <f>IF($D$4="Agreed",(SUMIFS('201819 SH LCLR Funding bid'!#REF!,'201819 SH LCLR Funding bid'!$C$12:$C$362,"in construction (agreed)",'201819 SH LCLR Funding bid'!#REF!,$B6,'201819 SH LCLR Funding bid'!#REF!,K$5)+SUMIFS('201819 SH LCLR Funding bid'!#REF!,'201819 SH LCLR Funding bid'!$C$12:$C$362,"in planning (agreed)",'201819 SH LCLR Funding bid'!#REF!,$B6,'201819 SH LCLR Funding bid'!#REF!,K$5)+SUMIFS('201819 SH LCLR Funding bid'!#REF!,'201819 SH LCLR Funding bid'!$C$12:$C$362,"agreed with nzta",'201819 SH LCLR Funding bid'!#REF!,$B6,'201819 SH LCLR Funding bid'!#REF!,K$5)+SUMIFS('201819 SH LCLR Funding bid'!#REF!,'201819 SH LCLR Funding bid'!$C$12:$C$362,"completed",'201819 SH LCLR Funding bid'!#REF!,$B6,'201819 SH LCLR Funding bid'!#REF!,K$5)),SUMIFS('201819 SH LCLR Funding bid'!#REF!,'201819 SH LCLR Funding bid'!$C$12:$C$362,"completed",'201819 SH LCLR Funding bid'!#REF!,$B6,'201819 SH LCLR Funding bid'!#REF!,K$5))</f>
        <v>#REF!</v>
      </c>
      <c r="L56" s="44" t="e">
        <f>IF($D$4="Agreed",(SUMIFS('201819 SH LCLR Funding bid'!#REF!,'201819 SH LCLR Funding bid'!$C$12:$C$362,"in construction (agreed)",'201819 SH LCLR Funding bid'!#REF!,$B6,'201819 SH LCLR Funding bid'!#REF!,L$5)+SUMIFS('201819 SH LCLR Funding bid'!#REF!,'201819 SH LCLR Funding bid'!$C$12:$C$362,"in planning (agreed)",'201819 SH LCLR Funding bid'!#REF!,$B6,'201819 SH LCLR Funding bid'!#REF!,L$5)+SUMIFS('201819 SH LCLR Funding bid'!#REF!,'201819 SH LCLR Funding bid'!$C$12:$C$362,"agreed with nzta",'201819 SH LCLR Funding bid'!#REF!,$B6,'201819 SH LCLR Funding bid'!#REF!,L$5)+SUMIFS('201819 SH LCLR Funding bid'!#REF!,'201819 SH LCLR Funding bid'!$C$12:$C$362,"completed",'201819 SH LCLR Funding bid'!#REF!,$B6,'201819 SH LCLR Funding bid'!#REF!,L$5)),SUMIFS('201819 SH LCLR Funding bid'!#REF!,'201819 SH LCLR Funding bid'!$C$12:$C$362,"completed",'201819 SH LCLR Funding bid'!#REF!,$B6,'201819 SH LCLR Funding bid'!#REF!,L$5))</f>
        <v>#REF!</v>
      </c>
      <c r="M56" s="44" t="e">
        <f>IF($D$4="Agreed",(SUMIFS('201819 SH LCLR Funding bid'!#REF!,'201819 SH LCLR Funding bid'!$C$12:$C$362,"in construction (agreed)",'201819 SH LCLR Funding bid'!#REF!,$B6,'201819 SH LCLR Funding bid'!#REF!,M$5)+SUMIFS('201819 SH LCLR Funding bid'!#REF!,'201819 SH LCLR Funding bid'!$C$12:$C$362,"in planning (agreed)",'201819 SH LCLR Funding bid'!#REF!,$B6,'201819 SH LCLR Funding bid'!#REF!,M$5)+SUMIFS('201819 SH LCLR Funding bid'!#REF!,'201819 SH LCLR Funding bid'!$C$12:$C$362,"agreed with nzta",'201819 SH LCLR Funding bid'!#REF!,$B6,'201819 SH LCLR Funding bid'!#REF!,M$5)+SUMIFS('201819 SH LCLR Funding bid'!#REF!,'201819 SH LCLR Funding bid'!$C$12:$C$362,"completed",'201819 SH LCLR Funding bid'!#REF!,$B6,'201819 SH LCLR Funding bid'!#REF!,M$5)),SUMIFS('201819 SH LCLR Funding bid'!#REF!,'201819 SH LCLR Funding bid'!$C$12:$C$362,"completed",'201819 SH LCLR Funding bid'!#REF!,$B6,'201819 SH LCLR Funding bid'!#REF!,M$5))</f>
        <v>#REF!</v>
      </c>
      <c r="N56" s="44" t="e">
        <f>IF($D$4="Agreed",(SUMIFS('201819 SH LCLR Funding bid'!#REF!,'201819 SH LCLR Funding bid'!$C$12:$C$362,"in construction (agreed)",'201819 SH LCLR Funding bid'!#REF!,$B6,'201819 SH LCLR Funding bid'!#REF!,N$5)+SUMIFS('201819 SH LCLR Funding bid'!#REF!,'201819 SH LCLR Funding bid'!$C$12:$C$362,"in planning (agreed)",'201819 SH LCLR Funding bid'!#REF!,$B6,'201819 SH LCLR Funding bid'!#REF!,N$5)+SUMIFS('201819 SH LCLR Funding bid'!#REF!,'201819 SH LCLR Funding bid'!$C$12:$C$362,"agreed with nzta",'201819 SH LCLR Funding bid'!#REF!,$B6,'201819 SH LCLR Funding bid'!#REF!,N$5)+SUMIFS('201819 SH LCLR Funding bid'!#REF!,'201819 SH LCLR Funding bid'!$C$12:$C$362,"completed",'201819 SH LCLR Funding bid'!#REF!,$B6,'201819 SH LCLR Funding bid'!#REF!,N$5)),SUMIFS('201819 SH LCLR Funding bid'!#REF!,'201819 SH LCLR Funding bid'!$C$12:$C$362,"completed",'201819 SH LCLR Funding bid'!#REF!,$B6,'201819 SH LCLR Funding bid'!#REF!,N$5))</f>
        <v>#REF!</v>
      </c>
      <c r="O56" s="44" t="e">
        <f>IF($D$4="Agreed",(SUMIFS('201819 SH LCLR Funding bid'!#REF!,'201819 SH LCLR Funding bid'!$C$12:$C$362,"in construction (agreed)",'201819 SH LCLR Funding bid'!#REF!,$B6,'201819 SH LCLR Funding bid'!#REF!,O$5)+SUMIFS('201819 SH LCLR Funding bid'!#REF!,'201819 SH LCLR Funding bid'!$C$12:$C$362,"in planning (agreed)",'201819 SH LCLR Funding bid'!#REF!,$B6,'201819 SH LCLR Funding bid'!#REF!,O$5)+SUMIFS('201819 SH LCLR Funding bid'!#REF!,'201819 SH LCLR Funding bid'!$C$12:$C$362,"agreed with nzta",'201819 SH LCLR Funding bid'!#REF!,$B6,'201819 SH LCLR Funding bid'!#REF!,O$5)+SUMIFS('201819 SH LCLR Funding bid'!#REF!,'201819 SH LCLR Funding bid'!$C$12:$C$362,"completed",'201819 SH LCLR Funding bid'!#REF!,$B6,'201819 SH LCLR Funding bid'!#REF!,O$5)),SUMIFS('201819 SH LCLR Funding bid'!#REF!,'201819 SH LCLR Funding bid'!$C$12:$C$362,"completed",'201819 SH LCLR Funding bid'!#REF!,$B6,'201819 SH LCLR Funding bid'!#REF!,O$5))</f>
        <v>#REF!</v>
      </c>
      <c r="P56" s="44" t="e">
        <f>IF($D$4="Agreed",(SUMIFS('201819 SH LCLR Funding bid'!#REF!,'201819 SH LCLR Funding bid'!$C$12:$C$362,"in construction (agreed)",'201819 SH LCLR Funding bid'!#REF!,$B6,'201819 SH LCLR Funding bid'!#REF!,P$5)+SUMIFS('201819 SH LCLR Funding bid'!#REF!,'201819 SH LCLR Funding bid'!$C$12:$C$362,"in planning (agreed)",'201819 SH LCLR Funding bid'!#REF!,$B6,'201819 SH LCLR Funding bid'!#REF!,P$5)+SUMIFS('201819 SH LCLR Funding bid'!#REF!,'201819 SH LCLR Funding bid'!$C$12:$C$362,"agreed with nzta",'201819 SH LCLR Funding bid'!#REF!,$B6,'201819 SH LCLR Funding bid'!#REF!,P$5)+SUMIFS('201819 SH LCLR Funding bid'!#REF!,'201819 SH LCLR Funding bid'!$C$12:$C$362,"completed",'201819 SH LCLR Funding bid'!#REF!,$B6,'201819 SH LCLR Funding bid'!#REF!,P$5)),SUMIFS('201819 SH LCLR Funding bid'!#REF!,'201819 SH LCLR Funding bid'!$C$12:$C$362,"completed",'201819 SH LCLR Funding bid'!#REF!,$B6,'201819 SH LCLR Funding bid'!#REF!,P$5))</f>
        <v>#REF!</v>
      </c>
      <c r="Q56" s="44" t="e">
        <f>IF($D$4="Agreed",(SUMIFS('201819 SH LCLR Funding bid'!#REF!,'201819 SH LCLR Funding bid'!$C$12:$C$362,"in construction (agreed)",'201819 SH LCLR Funding bid'!#REF!,$B6,'201819 SH LCLR Funding bid'!#REF!,Q$5)+SUMIFS('201819 SH LCLR Funding bid'!#REF!,'201819 SH LCLR Funding bid'!$C$12:$C$362,"in planning (agreed)",'201819 SH LCLR Funding bid'!#REF!,$B6,'201819 SH LCLR Funding bid'!#REF!,Q$5)+SUMIFS('201819 SH LCLR Funding bid'!#REF!,'201819 SH LCLR Funding bid'!$C$12:$C$362,"agreed with nzta",'201819 SH LCLR Funding bid'!#REF!,$B6,'201819 SH LCLR Funding bid'!#REF!,Q$5)+SUMIFS('201819 SH LCLR Funding bid'!#REF!,'201819 SH LCLR Funding bid'!$C$12:$C$362,"completed",'201819 SH LCLR Funding bid'!#REF!,$B6,'201819 SH LCLR Funding bid'!#REF!,Q$5)),SUMIFS('201819 SH LCLR Funding bid'!#REF!,'201819 SH LCLR Funding bid'!$C$12:$C$362,"completed",'201819 SH LCLR Funding bid'!#REF!,$B6,'201819 SH LCLR Funding bid'!#REF!,Q$5))</f>
        <v>#REF!</v>
      </c>
      <c r="R56" s="44" t="e">
        <f>IF($D$4="Agreed",(SUMIFS('201819 SH LCLR Funding bid'!#REF!,'201819 SH LCLR Funding bid'!$C$12:$C$362,"in construction (agreed)",'201819 SH LCLR Funding bid'!#REF!,$B6,'201819 SH LCLR Funding bid'!#REF!,R$5)+SUMIFS('201819 SH LCLR Funding bid'!#REF!,'201819 SH LCLR Funding bid'!$C$12:$C$362,"in planning (agreed)",'201819 SH LCLR Funding bid'!#REF!,$B6,'201819 SH LCLR Funding bid'!#REF!,R$5)+SUMIFS('201819 SH LCLR Funding bid'!#REF!,'201819 SH LCLR Funding bid'!$C$12:$C$362,"agreed with nzta",'201819 SH LCLR Funding bid'!#REF!,$B6,'201819 SH LCLR Funding bid'!#REF!,R$5)+SUMIFS('201819 SH LCLR Funding bid'!#REF!,'201819 SH LCLR Funding bid'!$C$12:$C$362,"completed",'201819 SH LCLR Funding bid'!#REF!,$B6,'201819 SH LCLR Funding bid'!#REF!,R$5)),SUMIFS('201819 SH LCLR Funding bid'!#REF!,'201819 SH LCLR Funding bid'!$C$12:$C$362,"completed",'201819 SH LCLR Funding bid'!#REF!,$B6,'201819 SH LCLR Funding bid'!#REF!,R$5))</f>
        <v>#REF!</v>
      </c>
      <c r="S56" s="44" t="e">
        <f>IF($D$4="Agreed",(SUMIFS('201819 SH LCLR Funding bid'!#REF!,'201819 SH LCLR Funding bid'!$C$12:$C$362,"in construction (agreed)",'201819 SH LCLR Funding bid'!#REF!,$B6,'201819 SH LCLR Funding bid'!#REF!,S$5)+SUMIFS('201819 SH LCLR Funding bid'!#REF!,'201819 SH LCLR Funding bid'!$C$12:$C$362,"in planning (agreed)",'201819 SH LCLR Funding bid'!#REF!,$B6,'201819 SH LCLR Funding bid'!#REF!,S$5)+SUMIFS('201819 SH LCLR Funding bid'!#REF!,'201819 SH LCLR Funding bid'!$C$12:$C$362,"agreed with nzta",'201819 SH LCLR Funding bid'!#REF!,$B6,'201819 SH LCLR Funding bid'!#REF!,S$5)+SUMIFS('201819 SH LCLR Funding bid'!#REF!,'201819 SH LCLR Funding bid'!$C$12:$C$362,"completed",'201819 SH LCLR Funding bid'!#REF!,$B6,'201819 SH LCLR Funding bid'!#REF!,S$5)),SUMIFS('201819 SH LCLR Funding bid'!#REF!,'201819 SH LCLR Funding bid'!$C$12:$C$362,"completed",'201819 SH LCLR Funding bid'!#REF!,$B6,'201819 SH LCLR Funding bid'!#REF!,S$5))</f>
        <v>#REF!</v>
      </c>
      <c r="T56" s="44" t="e">
        <f>IF($D$4="Agreed",(SUMIFS('201819 SH LCLR Funding bid'!#REF!,'201819 SH LCLR Funding bid'!$C$12:$C$362,"in construction (agreed)",'201819 SH LCLR Funding bid'!#REF!,$B6,'201819 SH LCLR Funding bid'!#REF!,T$5)+SUMIFS('201819 SH LCLR Funding bid'!#REF!,'201819 SH LCLR Funding bid'!$C$12:$C$362,"in planning (agreed)",'201819 SH LCLR Funding bid'!#REF!,$B6,'201819 SH LCLR Funding bid'!#REF!,T$5)+SUMIFS('201819 SH LCLR Funding bid'!#REF!,'201819 SH LCLR Funding bid'!$C$12:$C$362,"agreed with nzta",'201819 SH LCLR Funding bid'!#REF!,$B6,'201819 SH LCLR Funding bid'!#REF!,T$5)+SUMIFS('201819 SH LCLR Funding bid'!#REF!,'201819 SH LCLR Funding bid'!$C$12:$C$362,"completed",'201819 SH LCLR Funding bid'!#REF!,$B6,'201819 SH LCLR Funding bid'!#REF!,T$5)),SUMIFS('201819 SH LCLR Funding bid'!#REF!,'201819 SH LCLR Funding bid'!$C$12:$C$362,"completed",'201819 SH LCLR Funding bid'!#REF!,$B6,'201819 SH LCLR Funding bid'!#REF!,T$5))</f>
        <v>#REF!</v>
      </c>
      <c r="U56" s="13" t="e">
        <f>SUM(C56:T56)</f>
        <v>#REF!</v>
      </c>
      <c r="V56" s="22"/>
      <c r="W56" s="22"/>
      <c r="X56" s="22"/>
      <c r="Y56" s="22"/>
      <c r="Z56" s="22"/>
      <c r="AA56" s="22"/>
      <c r="AB56" s="22"/>
      <c r="AC56" s="22"/>
      <c r="AD56" s="22"/>
      <c r="AE56" s="22"/>
      <c r="AF56" s="22"/>
    </row>
    <row r="57" spans="1:32" ht="12" customHeight="1" x14ac:dyDescent="0.15">
      <c r="A57" s="20"/>
      <c r="B57" s="37" t="str">
        <f t="shared" ref="B57:B77" si="8">B7</f>
        <v>Cycling improvements (incl. paths; lanes; markings; signage; facilities; promotion)</v>
      </c>
      <c r="C57" s="44" t="e">
        <f>IF($D$4="Agreed",(SUMIFS('201819 SH LCLR Funding bid'!#REF!,'201819 SH LCLR Funding bid'!$C$12:$C$362,"in construction (agreed)",'201819 SH LCLR Funding bid'!#REF!,$B7,'201819 SH LCLR Funding bid'!#REF!,C$5)+SUMIFS('201819 SH LCLR Funding bid'!#REF!,'201819 SH LCLR Funding bid'!$C$12:$C$362,"in planning (agreed)",'201819 SH LCLR Funding bid'!#REF!,$B7,'201819 SH LCLR Funding bid'!#REF!,C$5)+SUMIFS('201819 SH LCLR Funding bid'!#REF!,'201819 SH LCLR Funding bid'!$C$12:$C$362,"agreed with nzta",'201819 SH LCLR Funding bid'!#REF!,$B7,'201819 SH LCLR Funding bid'!#REF!,C$5)+SUMIFS('201819 SH LCLR Funding bid'!#REF!,'201819 SH LCLR Funding bid'!$C$12:$C$362,"completed",'201819 SH LCLR Funding bid'!#REF!,$B7,'201819 SH LCLR Funding bid'!#REF!,C$5)),SUMIFS('201819 SH LCLR Funding bid'!#REF!,'201819 SH LCLR Funding bid'!$C$12:$C$362,"completed",'201819 SH LCLR Funding bid'!#REF!,$B7,'201819 SH LCLR Funding bid'!#REF!,C$5))</f>
        <v>#REF!</v>
      </c>
      <c r="D57" s="44" t="e">
        <f>IF($D$4="Agreed",(SUMIFS('201819 SH LCLR Funding bid'!#REF!,'201819 SH LCLR Funding bid'!$C$12:$C$362,"in construction (agreed)",'201819 SH LCLR Funding bid'!#REF!,$B7,'201819 SH LCLR Funding bid'!#REF!,D$5)+SUMIFS('201819 SH LCLR Funding bid'!#REF!,'201819 SH LCLR Funding bid'!$C$12:$C$362,"in planning (agreed)",'201819 SH LCLR Funding bid'!#REF!,$B7,'201819 SH LCLR Funding bid'!#REF!,D$5)+SUMIFS('201819 SH LCLR Funding bid'!#REF!,'201819 SH LCLR Funding bid'!$C$12:$C$362,"agreed with nzta",'201819 SH LCLR Funding bid'!#REF!,$B7,'201819 SH LCLR Funding bid'!#REF!,D$5)+SUMIFS('201819 SH LCLR Funding bid'!#REF!,'201819 SH LCLR Funding bid'!$C$12:$C$362,"completed",'201819 SH LCLR Funding bid'!#REF!,$B7,'201819 SH LCLR Funding bid'!#REF!,D$5)),SUMIFS('201819 SH LCLR Funding bid'!#REF!,'201819 SH LCLR Funding bid'!$C$12:$C$362,"completed",'201819 SH LCLR Funding bid'!#REF!,$B7,'201819 SH LCLR Funding bid'!#REF!,D$5))</f>
        <v>#REF!</v>
      </c>
      <c r="E57" s="44" t="e">
        <f>IF($D$4="Agreed",(SUMIFS('201819 SH LCLR Funding bid'!#REF!,'201819 SH LCLR Funding bid'!$C$12:$C$362,"in construction (agreed)",'201819 SH LCLR Funding bid'!#REF!,$B7,'201819 SH LCLR Funding bid'!#REF!,E$5)+SUMIFS('201819 SH LCLR Funding bid'!#REF!,'201819 SH LCLR Funding bid'!$C$12:$C$362,"in planning (agreed)",'201819 SH LCLR Funding bid'!#REF!,$B7,'201819 SH LCLR Funding bid'!#REF!,E$5)+SUMIFS('201819 SH LCLR Funding bid'!#REF!,'201819 SH LCLR Funding bid'!$C$12:$C$362,"agreed with nzta",'201819 SH LCLR Funding bid'!#REF!,$B7,'201819 SH LCLR Funding bid'!#REF!,E$5)+SUMIFS('201819 SH LCLR Funding bid'!#REF!,'201819 SH LCLR Funding bid'!$C$12:$C$362,"completed",'201819 SH LCLR Funding bid'!#REF!,$B7,'201819 SH LCLR Funding bid'!#REF!,E$5)),SUMIFS('201819 SH LCLR Funding bid'!#REF!,'201819 SH LCLR Funding bid'!$C$12:$C$362,"completed",'201819 SH LCLR Funding bid'!#REF!,$B7,'201819 SH LCLR Funding bid'!#REF!,E$5))</f>
        <v>#REF!</v>
      </c>
      <c r="F57" s="44" t="e">
        <f>IF($D$4="Agreed",(SUMIFS('201819 SH LCLR Funding bid'!#REF!,'201819 SH LCLR Funding bid'!$C$12:$C$362,"in construction (agreed)",'201819 SH LCLR Funding bid'!#REF!,$B7,'201819 SH LCLR Funding bid'!#REF!,F$5)+SUMIFS('201819 SH LCLR Funding bid'!#REF!,'201819 SH LCLR Funding bid'!$C$12:$C$362,"in planning (agreed)",'201819 SH LCLR Funding bid'!#REF!,$B7,'201819 SH LCLR Funding bid'!#REF!,F$5)+SUMIFS('201819 SH LCLR Funding bid'!#REF!,'201819 SH LCLR Funding bid'!$C$12:$C$362,"agreed with nzta",'201819 SH LCLR Funding bid'!#REF!,$B7,'201819 SH LCLR Funding bid'!#REF!,F$5)+SUMIFS('201819 SH LCLR Funding bid'!#REF!,'201819 SH LCLR Funding bid'!$C$12:$C$362,"completed",'201819 SH LCLR Funding bid'!#REF!,$B7,'201819 SH LCLR Funding bid'!#REF!,F$5)),SUMIFS('201819 SH LCLR Funding bid'!#REF!,'201819 SH LCLR Funding bid'!$C$12:$C$362,"completed",'201819 SH LCLR Funding bid'!#REF!,$B7,'201819 SH LCLR Funding bid'!#REF!,F$5))</f>
        <v>#REF!</v>
      </c>
      <c r="G57" s="44" t="e">
        <f>IF($D$4="Agreed",(SUMIFS('201819 SH LCLR Funding bid'!#REF!,'201819 SH LCLR Funding bid'!$C$12:$C$362,"in construction (agreed)",'201819 SH LCLR Funding bid'!#REF!,$B7,'201819 SH LCLR Funding bid'!#REF!,G$5)+SUMIFS('201819 SH LCLR Funding bid'!#REF!,'201819 SH LCLR Funding bid'!$C$12:$C$362,"in planning (agreed)",'201819 SH LCLR Funding bid'!#REF!,$B7,'201819 SH LCLR Funding bid'!#REF!,G$5)+SUMIFS('201819 SH LCLR Funding bid'!#REF!,'201819 SH LCLR Funding bid'!$C$12:$C$362,"agreed with nzta",'201819 SH LCLR Funding bid'!#REF!,$B7,'201819 SH LCLR Funding bid'!#REF!,G$5)+SUMIFS('201819 SH LCLR Funding bid'!#REF!,'201819 SH LCLR Funding bid'!$C$12:$C$362,"completed",'201819 SH LCLR Funding bid'!#REF!,$B7,'201819 SH LCLR Funding bid'!#REF!,G$5)),SUMIFS('201819 SH LCLR Funding bid'!#REF!,'201819 SH LCLR Funding bid'!$C$12:$C$362,"completed",'201819 SH LCLR Funding bid'!#REF!,$B7,'201819 SH LCLR Funding bid'!#REF!,G$5))</f>
        <v>#REF!</v>
      </c>
      <c r="H57" s="44" t="e">
        <f>IF($D$4="Agreed",(SUMIFS('201819 SH LCLR Funding bid'!#REF!,'201819 SH LCLR Funding bid'!$C$12:$C$362,"in construction (agreed)",'201819 SH LCLR Funding bid'!#REF!,$B7,'201819 SH LCLR Funding bid'!#REF!,H$5)+SUMIFS('201819 SH LCLR Funding bid'!#REF!,'201819 SH LCLR Funding bid'!$C$12:$C$362,"in planning (agreed)",'201819 SH LCLR Funding bid'!#REF!,$B7,'201819 SH LCLR Funding bid'!#REF!,H$5)+SUMIFS('201819 SH LCLR Funding bid'!#REF!,'201819 SH LCLR Funding bid'!$C$12:$C$362,"agreed with nzta",'201819 SH LCLR Funding bid'!#REF!,$B7,'201819 SH LCLR Funding bid'!#REF!,H$5)+SUMIFS('201819 SH LCLR Funding bid'!#REF!,'201819 SH LCLR Funding bid'!$C$12:$C$362,"completed",'201819 SH LCLR Funding bid'!#REF!,$B7,'201819 SH LCLR Funding bid'!#REF!,H$5)),SUMIFS('201819 SH LCLR Funding bid'!#REF!,'201819 SH LCLR Funding bid'!$C$12:$C$362,"completed",'201819 SH LCLR Funding bid'!#REF!,$B7,'201819 SH LCLR Funding bid'!#REF!,H$5))</f>
        <v>#REF!</v>
      </c>
      <c r="I57" s="44" t="e">
        <f>IF($D$4="Agreed",(SUMIFS('201819 SH LCLR Funding bid'!#REF!,'201819 SH LCLR Funding bid'!$C$12:$C$362,"in construction (agreed)",'201819 SH LCLR Funding bid'!#REF!,$B7,'201819 SH LCLR Funding bid'!#REF!,I$5)+SUMIFS('201819 SH LCLR Funding bid'!#REF!,'201819 SH LCLR Funding bid'!$C$12:$C$362,"in planning (agreed)",'201819 SH LCLR Funding bid'!#REF!,$B7,'201819 SH LCLR Funding bid'!#REF!,I$5)+SUMIFS('201819 SH LCLR Funding bid'!#REF!,'201819 SH LCLR Funding bid'!$C$12:$C$362,"agreed with nzta",'201819 SH LCLR Funding bid'!#REF!,$B7,'201819 SH LCLR Funding bid'!#REF!,I$5)+SUMIFS('201819 SH LCLR Funding bid'!#REF!,'201819 SH LCLR Funding bid'!$C$12:$C$362,"completed",'201819 SH LCLR Funding bid'!#REF!,$B7,'201819 SH LCLR Funding bid'!#REF!,I$5)),SUMIFS('201819 SH LCLR Funding bid'!#REF!,'201819 SH LCLR Funding bid'!$C$12:$C$362,"completed",'201819 SH LCLR Funding bid'!#REF!,$B7,'201819 SH LCLR Funding bid'!#REF!,I$5))</f>
        <v>#REF!</v>
      </c>
      <c r="J57" s="44" t="e">
        <f>IF($D$4="Agreed",(SUMIFS('201819 SH LCLR Funding bid'!#REF!,'201819 SH LCLR Funding bid'!$C$12:$C$362,"in construction (agreed)",'201819 SH LCLR Funding bid'!#REF!,$B7,'201819 SH LCLR Funding bid'!#REF!,J$5)+SUMIFS('201819 SH LCLR Funding bid'!#REF!,'201819 SH LCLR Funding bid'!$C$12:$C$362,"in planning (agreed)",'201819 SH LCLR Funding bid'!#REF!,$B7,'201819 SH LCLR Funding bid'!#REF!,J$5)+SUMIFS('201819 SH LCLR Funding bid'!#REF!,'201819 SH LCLR Funding bid'!$C$12:$C$362,"agreed with nzta",'201819 SH LCLR Funding bid'!#REF!,$B7,'201819 SH LCLR Funding bid'!#REF!,J$5)+SUMIFS('201819 SH LCLR Funding bid'!#REF!,'201819 SH LCLR Funding bid'!$C$12:$C$362,"completed",'201819 SH LCLR Funding bid'!#REF!,$B7,'201819 SH LCLR Funding bid'!#REF!,J$5)),SUMIFS('201819 SH LCLR Funding bid'!#REF!,'201819 SH LCLR Funding bid'!$C$12:$C$362,"completed",'201819 SH LCLR Funding bid'!#REF!,$B7,'201819 SH LCLR Funding bid'!#REF!,J$5))</f>
        <v>#REF!</v>
      </c>
      <c r="K57" s="44" t="e">
        <f>IF($D$4="Agreed",(SUMIFS('201819 SH LCLR Funding bid'!#REF!,'201819 SH LCLR Funding bid'!$C$12:$C$362,"in construction (agreed)",'201819 SH LCLR Funding bid'!#REF!,$B7,'201819 SH LCLR Funding bid'!#REF!,K$5)+SUMIFS('201819 SH LCLR Funding bid'!#REF!,'201819 SH LCLR Funding bid'!$C$12:$C$362,"in planning (agreed)",'201819 SH LCLR Funding bid'!#REF!,$B7,'201819 SH LCLR Funding bid'!#REF!,K$5)+SUMIFS('201819 SH LCLR Funding bid'!#REF!,'201819 SH LCLR Funding bid'!$C$12:$C$362,"agreed with nzta",'201819 SH LCLR Funding bid'!#REF!,$B7,'201819 SH LCLR Funding bid'!#REF!,K$5)+SUMIFS('201819 SH LCLR Funding bid'!#REF!,'201819 SH LCLR Funding bid'!$C$12:$C$362,"completed",'201819 SH LCLR Funding bid'!#REF!,$B7,'201819 SH LCLR Funding bid'!#REF!,K$5)),SUMIFS('201819 SH LCLR Funding bid'!#REF!,'201819 SH LCLR Funding bid'!$C$12:$C$362,"completed",'201819 SH LCLR Funding bid'!#REF!,$B7,'201819 SH LCLR Funding bid'!#REF!,K$5))</f>
        <v>#REF!</v>
      </c>
      <c r="L57" s="44" t="e">
        <f>IF($D$4="Agreed",(SUMIFS('201819 SH LCLR Funding bid'!#REF!,'201819 SH LCLR Funding bid'!$C$12:$C$362,"in construction (agreed)",'201819 SH LCLR Funding bid'!#REF!,$B7,'201819 SH LCLR Funding bid'!#REF!,L$5)+SUMIFS('201819 SH LCLR Funding bid'!#REF!,'201819 SH LCLR Funding bid'!$C$12:$C$362,"in planning (agreed)",'201819 SH LCLR Funding bid'!#REF!,$B7,'201819 SH LCLR Funding bid'!#REF!,L$5)+SUMIFS('201819 SH LCLR Funding bid'!#REF!,'201819 SH LCLR Funding bid'!$C$12:$C$362,"agreed with nzta",'201819 SH LCLR Funding bid'!#REF!,$B7,'201819 SH LCLR Funding bid'!#REF!,L$5)+SUMIFS('201819 SH LCLR Funding bid'!#REF!,'201819 SH LCLR Funding bid'!$C$12:$C$362,"completed",'201819 SH LCLR Funding bid'!#REF!,$B7,'201819 SH LCLR Funding bid'!#REF!,L$5)),SUMIFS('201819 SH LCLR Funding bid'!#REF!,'201819 SH LCLR Funding bid'!$C$12:$C$362,"completed",'201819 SH LCLR Funding bid'!#REF!,$B7,'201819 SH LCLR Funding bid'!#REF!,L$5))</f>
        <v>#REF!</v>
      </c>
      <c r="M57" s="44" t="e">
        <f>IF($D$4="Agreed",(SUMIFS('201819 SH LCLR Funding bid'!#REF!,'201819 SH LCLR Funding bid'!$C$12:$C$362,"in construction (agreed)",'201819 SH LCLR Funding bid'!#REF!,$B7,'201819 SH LCLR Funding bid'!#REF!,M$5)+SUMIFS('201819 SH LCLR Funding bid'!#REF!,'201819 SH LCLR Funding bid'!$C$12:$C$362,"in planning (agreed)",'201819 SH LCLR Funding bid'!#REF!,$B7,'201819 SH LCLR Funding bid'!#REF!,M$5)+SUMIFS('201819 SH LCLR Funding bid'!#REF!,'201819 SH LCLR Funding bid'!$C$12:$C$362,"agreed with nzta",'201819 SH LCLR Funding bid'!#REF!,$B7,'201819 SH LCLR Funding bid'!#REF!,M$5)+SUMIFS('201819 SH LCLR Funding bid'!#REF!,'201819 SH LCLR Funding bid'!$C$12:$C$362,"completed",'201819 SH LCLR Funding bid'!#REF!,$B7,'201819 SH LCLR Funding bid'!#REF!,M$5)),SUMIFS('201819 SH LCLR Funding bid'!#REF!,'201819 SH LCLR Funding bid'!$C$12:$C$362,"completed",'201819 SH LCLR Funding bid'!#REF!,$B7,'201819 SH LCLR Funding bid'!#REF!,M$5))</f>
        <v>#REF!</v>
      </c>
      <c r="N57" s="44" t="e">
        <f>IF($D$4="Agreed",(SUMIFS('201819 SH LCLR Funding bid'!#REF!,'201819 SH LCLR Funding bid'!$C$12:$C$362,"in construction (agreed)",'201819 SH LCLR Funding bid'!#REF!,$B7,'201819 SH LCLR Funding bid'!#REF!,N$5)+SUMIFS('201819 SH LCLR Funding bid'!#REF!,'201819 SH LCLR Funding bid'!$C$12:$C$362,"in planning (agreed)",'201819 SH LCLR Funding bid'!#REF!,$B7,'201819 SH LCLR Funding bid'!#REF!,N$5)+SUMIFS('201819 SH LCLR Funding bid'!#REF!,'201819 SH LCLR Funding bid'!$C$12:$C$362,"agreed with nzta",'201819 SH LCLR Funding bid'!#REF!,$B7,'201819 SH LCLR Funding bid'!#REF!,N$5)+SUMIFS('201819 SH LCLR Funding bid'!#REF!,'201819 SH LCLR Funding bid'!$C$12:$C$362,"completed",'201819 SH LCLR Funding bid'!#REF!,$B7,'201819 SH LCLR Funding bid'!#REF!,N$5)),SUMIFS('201819 SH LCLR Funding bid'!#REF!,'201819 SH LCLR Funding bid'!$C$12:$C$362,"completed",'201819 SH LCLR Funding bid'!#REF!,$B7,'201819 SH LCLR Funding bid'!#REF!,N$5))</f>
        <v>#REF!</v>
      </c>
      <c r="O57" s="44" t="e">
        <f>IF($D$4="Agreed",(SUMIFS('201819 SH LCLR Funding bid'!#REF!,'201819 SH LCLR Funding bid'!$C$12:$C$362,"in construction (agreed)",'201819 SH LCLR Funding bid'!#REF!,$B7,'201819 SH LCLR Funding bid'!#REF!,O$5)+SUMIFS('201819 SH LCLR Funding bid'!#REF!,'201819 SH LCLR Funding bid'!$C$12:$C$362,"in planning (agreed)",'201819 SH LCLR Funding bid'!#REF!,$B7,'201819 SH LCLR Funding bid'!#REF!,O$5)+SUMIFS('201819 SH LCLR Funding bid'!#REF!,'201819 SH LCLR Funding bid'!$C$12:$C$362,"agreed with nzta",'201819 SH LCLR Funding bid'!#REF!,$B7,'201819 SH LCLR Funding bid'!#REF!,O$5)+SUMIFS('201819 SH LCLR Funding bid'!#REF!,'201819 SH LCLR Funding bid'!$C$12:$C$362,"completed",'201819 SH LCLR Funding bid'!#REF!,$B7,'201819 SH LCLR Funding bid'!#REF!,O$5)),SUMIFS('201819 SH LCLR Funding bid'!#REF!,'201819 SH LCLR Funding bid'!$C$12:$C$362,"completed",'201819 SH LCLR Funding bid'!#REF!,$B7,'201819 SH LCLR Funding bid'!#REF!,O$5))</f>
        <v>#REF!</v>
      </c>
      <c r="P57" s="44" t="e">
        <f>IF($D$4="Agreed",(SUMIFS('201819 SH LCLR Funding bid'!#REF!,'201819 SH LCLR Funding bid'!$C$12:$C$362,"in construction (agreed)",'201819 SH LCLR Funding bid'!#REF!,$B7,'201819 SH LCLR Funding bid'!#REF!,P$5)+SUMIFS('201819 SH LCLR Funding bid'!#REF!,'201819 SH LCLR Funding bid'!$C$12:$C$362,"in planning (agreed)",'201819 SH LCLR Funding bid'!#REF!,$B7,'201819 SH LCLR Funding bid'!#REF!,P$5)+SUMIFS('201819 SH LCLR Funding bid'!#REF!,'201819 SH LCLR Funding bid'!$C$12:$C$362,"agreed with nzta",'201819 SH LCLR Funding bid'!#REF!,$B7,'201819 SH LCLR Funding bid'!#REF!,P$5)+SUMIFS('201819 SH LCLR Funding bid'!#REF!,'201819 SH LCLR Funding bid'!$C$12:$C$362,"completed",'201819 SH LCLR Funding bid'!#REF!,$B7,'201819 SH LCLR Funding bid'!#REF!,P$5)),SUMIFS('201819 SH LCLR Funding bid'!#REF!,'201819 SH LCLR Funding bid'!$C$12:$C$362,"completed",'201819 SH LCLR Funding bid'!#REF!,$B7,'201819 SH LCLR Funding bid'!#REF!,P$5))</f>
        <v>#REF!</v>
      </c>
      <c r="Q57" s="44" t="e">
        <f>IF($D$4="Agreed",(SUMIFS('201819 SH LCLR Funding bid'!#REF!,'201819 SH LCLR Funding bid'!$C$12:$C$362,"in construction (agreed)",'201819 SH LCLR Funding bid'!#REF!,$B7,'201819 SH LCLR Funding bid'!#REF!,Q$5)+SUMIFS('201819 SH LCLR Funding bid'!#REF!,'201819 SH LCLR Funding bid'!$C$12:$C$362,"in planning (agreed)",'201819 SH LCLR Funding bid'!#REF!,$B7,'201819 SH LCLR Funding bid'!#REF!,Q$5)+SUMIFS('201819 SH LCLR Funding bid'!#REF!,'201819 SH LCLR Funding bid'!$C$12:$C$362,"agreed with nzta",'201819 SH LCLR Funding bid'!#REF!,$B7,'201819 SH LCLR Funding bid'!#REF!,Q$5)+SUMIFS('201819 SH LCLR Funding bid'!#REF!,'201819 SH LCLR Funding bid'!$C$12:$C$362,"completed",'201819 SH LCLR Funding bid'!#REF!,$B7,'201819 SH LCLR Funding bid'!#REF!,Q$5)),SUMIFS('201819 SH LCLR Funding bid'!#REF!,'201819 SH LCLR Funding bid'!$C$12:$C$362,"completed",'201819 SH LCLR Funding bid'!#REF!,$B7,'201819 SH LCLR Funding bid'!#REF!,Q$5))</f>
        <v>#REF!</v>
      </c>
      <c r="R57" s="44" t="e">
        <f>IF($D$4="Agreed",(SUMIFS('201819 SH LCLR Funding bid'!#REF!,'201819 SH LCLR Funding bid'!$C$12:$C$362,"in construction (agreed)",'201819 SH LCLR Funding bid'!#REF!,$B7,'201819 SH LCLR Funding bid'!#REF!,R$5)+SUMIFS('201819 SH LCLR Funding bid'!#REF!,'201819 SH LCLR Funding bid'!$C$12:$C$362,"in planning (agreed)",'201819 SH LCLR Funding bid'!#REF!,$B7,'201819 SH LCLR Funding bid'!#REF!,R$5)+SUMIFS('201819 SH LCLR Funding bid'!#REF!,'201819 SH LCLR Funding bid'!$C$12:$C$362,"agreed with nzta",'201819 SH LCLR Funding bid'!#REF!,$B7,'201819 SH LCLR Funding bid'!#REF!,R$5)+SUMIFS('201819 SH LCLR Funding bid'!#REF!,'201819 SH LCLR Funding bid'!$C$12:$C$362,"completed",'201819 SH LCLR Funding bid'!#REF!,$B7,'201819 SH LCLR Funding bid'!#REF!,R$5)),SUMIFS('201819 SH LCLR Funding bid'!#REF!,'201819 SH LCLR Funding bid'!$C$12:$C$362,"completed",'201819 SH LCLR Funding bid'!#REF!,$B7,'201819 SH LCLR Funding bid'!#REF!,R$5))</f>
        <v>#REF!</v>
      </c>
      <c r="S57" s="44" t="e">
        <f>IF($D$4="Agreed",(SUMIFS('201819 SH LCLR Funding bid'!#REF!,'201819 SH LCLR Funding bid'!$C$12:$C$362,"in construction (agreed)",'201819 SH LCLR Funding bid'!#REF!,$B7,'201819 SH LCLR Funding bid'!#REF!,S$5)+SUMIFS('201819 SH LCLR Funding bid'!#REF!,'201819 SH LCLR Funding bid'!$C$12:$C$362,"in planning (agreed)",'201819 SH LCLR Funding bid'!#REF!,$B7,'201819 SH LCLR Funding bid'!#REF!,S$5)+SUMIFS('201819 SH LCLR Funding bid'!#REF!,'201819 SH LCLR Funding bid'!$C$12:$C$362,"agreed with nzta",'201819 SH LCLR Funding bid'!#REF!,$B7,'201819 SH LCLR Funding bid'!#REF!,S$5)+SUMIFS('201819 SH LCLR Funding bid'!#REF!,'201819 SH LCLR Funding bid'!$C$12:$C$362,"completed",'201819 SH LCLR Funding bid'!#REF!,$B7,'201819 SH LCLR Funding bid'!#REF!,S$5)),SUMIFS('201819 SH LCLR Funding bid'!#REF!,'201819 SH LCLR Funding bid'!$C$12:$C$362,"completed",'201819 SH LCLR Funding bid'!#REF!,$B7,'201819 SH LCLR Funding bid'!#REF!,S$5))</f>
        <v>#REF!</v>
      </c>
      <c r="T57" s="44" t="e">
        <f>IF($D$4="Agreed",(SUMIFS('201819 SH LCLR Funding bid'!#REF!,'201819 SH LCLR Funding bid'!$C$12:$C$362,"in construction (agreed)",'201819 SH LCLR Funding bid'!#REF!,$B7,'201819 SH LCLR Funding bid'!#REF!,T$5)+SUMIFS('201819 SH LCLR Funding bid'!#REF!,'201819 SH LCLR Funding bid'!$C$12:$C$362,"in planning (agreed)",'201819 SH LCLR Funding bid'!#REF!,$B7,'201819 SH LCLR Funding bid'!#REF!,T$5)+SUMIFS('201819 SH LCLR Funding bid'!#REF!,'201819 SH LCLR Funding bid'!$C$12:$C$362,"agreed with nzta",'201819 SH LCLR Funding bid'!#REF!,$B7,'201819 SH LCLR Funding bid'!#REF!,T$5)+SUMIFS('201819 SH LCLR Funding bid'!#REF!,'201819 SH LCLR Funding bid'!$C$12:$C$362,"completed",'201819 SH LCLR Funding bid'!#REF!,$B7,'201819 SH LCLR Funding bid'!#REF!,T$5)),SUMIFS('201819 SH LCLR Funding bid'!#REF!,'201819 SH LCLR Funding bid'!$C$12:$C$362,"completed",'201819 SH LCLR Funding bid'!#REF!,$B7,'201819 SH LCLR Funding bid'!#REF!,T$5))</f>
        <v>#REF!</v>
      </c>
      <c r="U57" s="13" t="e">
        <f>SUM(C57:T57)</f>
        <v>#REF!</v>
      </c>
      <c r="V57" s="22"/>
      <c r="W57" s="22"/>
      <c r="X57" s="22"/>
      <c r="Y57" s="22"/>
      <c r="Z57" s="22"/>
      <c r="AA57" s="22"/>
      <c r="AB57" s="22"/>
      <c r="AC57" s="22"/>
      <c r="AD57" s="22"/>
      <c r="AE57" s="22"/>
      <c r="AF57" s="22"/>
    </row>
    <row r="58" spans="1:32" ht="12" customHeight="1" x14ac:dyDescent="0.15">
      <c r="A58" s="20"/>
      <c r="B58" s="37" t="str">
        <f t="shared" si="8"/>
        <v>Drainage (incl. kerb and channel)</v>
      </c>
      <c r="C58" s="44" t="e">
        <f>IF($D$4="Agreed",(SUMIFS('201819 SH LCLR Funding bid'!#REF!,'201819 SH LCLR Funding bid'!$C$12:$C$362,"in construction (agreed)",'201819 SH LCLR Funding bid'!#REF!,$B8,'201819 SH LCLR Funding bid'!#REF!,C$5)+SUMIFS('201819 SH LCLR Funding bid'!#REF!,'201819 SH LCLR Funding bid'!$C$12:$C$362,"in planning (agreed)",'201819 SH LCLR Funding bid'!#REF!,$B8,'201819 SH LCLR Funding bid'!#REF!,C$5)+SUMIFS('201819 SH LCLR Funding bid'!#REF!,'201819 SH LCLR Funding bid'!$C$12:$C$362,"agreed with nzta",'201819 SH LCLR Funding bid'!#REF!,$B8,'201819 SH LCLR Funding bid'!#REF!,C$5)+SUMIFS('201819 SH LCLR Funding bid'!#REF!,'201819 SH LCLR Funding bid'!$C$12:$C$362,"completed",'201819 SH LCLR Funding bid'!#REF!,$B8,'201819 SH LCLR Funding bid'!#REF!,C$5)),SUMIFS('201819 SH LCLR Funding bid'!#REF!,'201819 SH LCLR Funding bid'!$C$12:$C$362,"completed",'201819 SH LCLR Funding bid'!#REF!,$B8,'201819 SH LCLR Funding bid'!#REF!,C$5))</f>
        <v>#REF!</v>
      </c>
      <c r="D58" s="44" t="e">
        <f>IF($D$4="Agreed",(SUMIFS('201819 SH LCLR Funding bid'!#REF!,'201819 SH LCLR Funding bid'!$C$12:$C$362,"in construction (agreed)",'201819 SH LCLR Funding bid'!#REF!,$B8,'201819 SH LCLR Funding bid'!#REF!,D$5)+SUMIFS('201819 SH LCLR Funding bid'!#REF!,'201819 SH LCLR Funding bid'!$C$12:$C$362,"in planning (agreed)",'201819 SH LCLR Funding bid'!#REF!,$B8,'201819 SH LCLR Funding bid'!#REF!,D$5)+SUMIFS('201819 SH LCLR Funding bid'!#REF!,'201819 SH LCLR Funding bid'!$C$12:$C$362,"agreed with nzta",'201819 SH LCLR Funding bid'!#REF!,$B8,'201819 SH LCLR Funding bid'!#REF!,D$5)+SUMIFS('201819 SH LCLR Funding bid'!#REF!,'201819 SH LCLR Funding bid'!$C$12:$C$362,"completed",'201819 SH LCLR Funding bid'!#REF!,$B8,'201819 SH LCLR Funding bid'!#REF!,D$5)),SUMIFS('201819 SH LCLR Funding bid'!#REF!,'201819 SH LCLR Funding bid'!$C$12:$C$362,"completed",'201819 SH LCLR Funding bid'!#REF!,$B8,'201819 SH LCLR Funding bid'!#REF!,D$5))</f>
        <v>#REF!</v>
      </c>
      <c r="E58" s="44" t="e">
        <f>IF($D$4="Agreed",(SUMIFS('201819 SH LCLR Funding bid'!#REF!,'201819 SH LCLR Funding bid'!$C$12:$C$362,"in construction (agreed)",'201819 SH LCLR Funding bid'!#REF!,$B8,'201819 SH LCLR Funding bid'!#REF!,E$5)+SUMIFS('201819 SH LCLR Funding bid'!#REF!,'201819 SH LCLR Funding bid'!$C$12:$C$362,"in planning (agreed)",'201819 SH LCLR Funding bid'!#REF!,$B8,'201819 SH LCLR Funding bid'!#REF!,E$5)+SUMIFS('201819 SH LCLR Funding bid'!#REF!,'201819 SH LCLR Funding bid'!$C$12:$C$362,"agreed with nzta",'201819 SH LCLR Funding bid'!#REF!,$B8,'201819 SH LCLR Funding bid'!#REF!,E$5)+SUMIFS('201819 SH LCLR Funding bid'!#REF!,'201819 SH LCLR Funding bid'!$C$12:$C$362,"completed",'201819 SH LCLR Funding bid'!#REF!,$B8,'201819 SH LCLR Funding bid'!#REF!,E$5)),SUMIFS('201819 SH LCLR Funding bid'!#REF!,'201819 SH LCLR Funding bid'!$C$12:$C$362,"completed",'201819 SH LCLR Funding bid'!#REF!,$B8,'201819 SH LCLR Funding bid'!#REF!,E$5))</f>
        <v>#REF!</v>
      </c>
      <c r="F58" s="44" t="e">
        <f>IF($D$4="Agreed",(SUMIFS('201819 SH LCLR Funding bid'!#REF!,'201819 SH LCLR Funding bid'!$C$12:$C$362,"in construction (agreed)",'201819 SH LCLR Funding bid'!#REF!,$B8,'201819 SH LCLR Funding bid'!#REF!,F$5)+SUMIFS('201819 SH LCLR Funding bid'!#REF!,'201819 SH LCLR Funding bid'!$C$12:$C$362,"in planning (agreed)",'201819 SH LCLR Funding bid'!#REF!,$B8,'201819 SH LCLR Funding bid'!#REF!,F$5)+SUMIFS('201819 SH LCLR Funding bid'!#REF!,'201819 SH LCLR Funding bid'!$C$12:$C$362,"agreed with nzta",'201819 SH LCLR Funding bid'!#REF!,$B8,'201819 SH LCLR Funding bid'!#REF!,F$5)+SUMIFS('201819 SH LCLR Funding bid'!#REF!,'201819 SH LCLR Funding bid'!$C$12:$C$362,"completed",'201819 SH LCLR Funding bid'!#REF!,$B8,'201819 SH LCLR Funding bid'!#REF!,F$5)),SUMIFS('201819 SH LCLR Funding bid'!#REF!,'201819 SH LCLR Funding bid'!$C$12:$C$362,"completed",'201819 SH LCLR Funding bid'!#REF!,$B8,'201819 SH LCLR Funding bid'!#REF!,F$5))</f>
        <v>#REF!</v>
      </c>
      <c r="G58" s="44" t="e">
        <f>IF($D$4="Agreed",(SUMIFS('201819 SH LCLR Funding bid'!#REF!,'201819 SH LCLR Funding bid'!$C$12:$C$362,"in construction (agreed)",'201819 SH LCLR Funding bid'!#REF!,$B8,'201819 SH LCLR Funding bid'!#REF!,G$5)+SUMIFS('201819 SH LCLR Funding bid'!#REF!,'201819 SH LCLR Funding bid'!$C$12:$C$362,"in planning (agreed)",'201819 SH LCLR Funding bid'!#REF!,$B8,'201819 SH LCLR Funding bid'!#REF!,G$5)+SUMIFS('201819 SH LCLR Funding bid'!#REF!,'201819 SH LCLR Funding bid'!$C$12:$C$362,"agreed with nzta",'201819 SH LCLR Funding bid'!#REF!,$B8,'201819 SH LCLR Funding bid'!#REF!,G$5)+SUMIFS('201819 SH LCLR Funding bid'!#REF!,'201819 SH LCLR Funding bid'!$C$12:$C$362,"completed",'201819 SH LCLR Funding bid'!#REF!,$B8,'201819 SH LCLR Funding bid'!#REF!,G$5)),SUMIFS('201819 SH LCLR Funding bid'!#REF!,'201819 SH LCLR Funding bid'!$C$12:$C$362,"completed",'201819 SH LCLR Funding bid'!#REF!,$B8,'201819 SH LCLR Funding bid'!#REF!,G$5))</f>
        <v>#REF!</v>
      </c>
      <c r="H58" s="44" t="e">
        <f>IF($D$4="Agreed",(SUMIFS('201819 SH LCLR Funding bid'!#REF!,'201819 SH LCLR Funding bid'!$C$12:$C$362,"in construction (agreed)",'201819 SH LCLR Funding bid'!#REF!,$B8,'201819 SH LCLR Funding bid'!#REF!,H$5)+SUMIFS('201819 SH LCLR Funding bid'!#REF!,'201819 SH LCLR Funding bid'!$C$12:$C$362,"in planning (agreed)",'201819 SH LCLR Funding bid'!#REF!,$B8,'201819 SH LCLR Funding bid'!#REF!,H$5)+SUMIFS('201819 SH LCLR Funding bid'!#REF!,'201819 SH LCLR Funding bid'!$C$12:$C$362,"agreed with nzta",'201819 SH LCLR Funding bid'!#REF!,$B8,'201819 SH LCLR Funding bid'!#REF!,H$5)+SUMIFS('201819 SH LCLR Funding bid'!#REF!,'201819 SH LCLR Funding bid'!$C$12:$C$362,"completed",'201819 SH LCLR Funding bid'!#REF!,$B8,'201819 SH LCLR Funding bid'!#REF!,H$5)),SUMIFS('201819 SH LCLR Funding bid'!#REF!,'201819 SH LCLR Funding bid'!$C$12:$C$362,"completed",'201819 SH LCLR Funding bid'!#REF!,$B8,'201819 SH LCLR Funding bid'!#REF!,H$5))</f>
        <v>#REF!</v>
      </c>
      <c r="I58" s="44" t="e">
        <f>IF($D$4="Agreed",(SUMIFS('201819 SH LCLR Funding bid'!#REF!,'201819 SH LCLR Funding bid'!$C$12:$C$362,"in construction (agreed)",'201819 SH LCLR Funding bid'!#REF!,$B8,'201819 SH LCLR Funding bid'!#REF!,I$5)+SUMIFS('201819 SH LCLR Funding bid'!#REF!,'201819 SH LCLR Funding bid'!$C$12:$C$362,"in planning (agreed)",'201819 SH LCLR Funding bid'!#REF!,$B8,'201819 SH LCLR Funding bid'!#REF!,I$5)+SUMIFS('201819 SH LCLR Funding bid'!#REF!,'201819 SH LCLR Funding bid'!$C$12:$C$362,"agreed with nzta",'201819 SH LCLR Funding bid'!#REF!,$B8,'201819 SH LCLR Funding bid'!#REF!,I$5)+SUMIFS('201819 SH LCLR Funding bid'!#REF!,'201819 SH LCLR Funding bid'!$C$12:$C$362,"completed",'201819 SH LCLR Funding bid'!#REF!,$B8,'201819 SH LCLR Funding bid'!#REF!,I$5)),SUMIFS('201819 SH LCLR Funding bid'!#REF!,'201819 SH LCLR Funding bid'!$C$12:$C$362,"completed",'201819 SH LCLR Funding bid'!#REF!,$B8,'201819 SH LCLR Funding bid'!#REF!,I$5))</f>
        <v>#REF!</v>
      </c>
      <c r="J58" s="44" t="e">
        <f>IF($D$4="Agreed",(SUMIFS('201819 SH LCLR Funding bid'!#REF!,'201819 SH LCLR Funding bid'!$C$12:$C$362,"in construction (agreed)",'201819 SH LCLR Funding bid'!#REF!,$B8,'201819 SH LCLR Funding bid'!#REF!,J$5)+SUMIFS('201819 SH LCLR Funding bid'!#REF!,'201819 SH LCLR Funding bid'!$C$12:$C$362,"in planning (agreed)",'201819 SH LCLR Funding bid'!#REF!,$B8,'201819 SH LCLR Funding bid'!#REF!,J$5)+SUMIFS('201819 SH LCLR Funding bid'!#REF!,'201819 SH LCLR Funding bid'!$C$12:$C$362,"agreed with nzta",'201819 SH LCLR Funding bid'!#REF!,$B8,'201819 SH LCLR Funding bid'!#REF!,J$5)+SUMIFS('201819 SH LCLR Funding bid'!#REF!,'201819 SH LCLR Funding bid'!$C$12:$C$362,"completed",'201819 SH LCLR Funding bid'!#REF!,$B8,'201819 SH LCLR Funding bid'!#REF!,J$5)),SUMIFS('201819 SH LCLR Funding bid'!#REF!,'201819 SH LCLR Funding bid'!$C$12:$C$362,"completed",'201819 SH LCLR Funding bid'!#REF!,$B8,'201819 SH LCLR Funding bid'!#REF!,J$5))</f>
        <v>#REF!</v>
      </c>
      <c r="K58" s="44" t="e">
        <f>IF($D$4="Agreed",(SUMIFS('201819 SH LCLR Funding bid'!#REF!,'201819 SH LCLR Funding bid'!$C$12:$C$362,"in construction (agreed)",'201819 SH LCLR Funding bid'!#REF!,$B8,'201819 SH LCLR Funding bid'!#REF!,K$5)+SUMIFS('201819 SH LCLR Funding bid'!#REF!,'201819 SH LCLR Funding bid'!$C$12:$C$362,"in planning (agreed)",'201819 SH LCLR Funding bid'!#REF!,$B8,'201819 SH LCLR Funding bid'!#REF!,K$5)+SUMIFS('201819 SH LCLR Funding bid'!#REF!,'201819 SH LCLR Funding bid'!$C$12:$C$362,"agreed with nzta",'201819 SH LCLR Funding bid'!#REF!,$B8,'201819 SH LCLR Funding bid'!#REF!,K$5)+SUMIFS('201819 SH LCLR Funding bid'!#REF!,'201819 SH LCLR Funding bid'!$C$12:$C$362,"completed",'201819 SH LCLR Funding bid'!#REF!,$B8,'201819 SH LCLR Funding bid'!#REF!,K$5)),SUMIFS('201819 SH LCLR Funding bid'!#REF!,'201819 SH LCLR Funding bid'!$C$12:$C$362,"completed",'201819 SH LCLR Funding bid'!#REF!,$B8,'201819 SH LCLR Funding bid'!#REF!,K$5))</f>
        <v>#REF!</v>
      </c>
      <c r="L58" s="44" t="e">
        <f>IF($D$4="Agreed",(SUMIFS('201819 SH LCLR Funding bid'!#REF!,'201819 SH LCLR Funding bid'!$C$12:$C$362,"in construction (agreed)",'201819 SH LCLR Funding bid'!#REF!,$B8,'201819 SH LCLR Funding bid'!#REF!,L$5)+SUMIFS('201819 SH LCLR Funding bid'!#REF!,'201819 SH LCLR Funding bid'!$C$12:$C$362,"in planning (agreed)",'201819 SH LCLR Funding bid'!#REF!,$B8,'201819 SH LCLR Funding bid'!#REF!,L$5)+SUMIFS('201819 SH LCLR Funding bid'!#REF!,'201819 SH LCLR Funding bid'!$C$12:$C$362,"agreed with nzta",'201819 SH LCLR Funding bid'!#REF!,$B8,'201819 SH LCLR Funding bid'!#REF!,L$5)+SUMIFS('201819 SH LCLR Funding bid'!#REF!,'201819 SH LCLR Funding bid'!$C$12:$C$362,"completed",'201819 SH LCLR Funding bid'!#REF!,$B8,'201819 SH LCLR Funding bid'!#REF!,L$5)),SUMIFS('201819 SH LCLR Funding bid'!#REF!,'201819 SH LCLR Funding bid'!$C$12:$C$362,"completed",'201819 SH LCLR Funding bid'!#REF!,$B8,'201819 SH LCLR Funding bid'!#REF!,L$5))</f>
        <v>#REF!</v>
      </c>
      <c r="M58" s="44" t="e">
        <f>IF($D$4="Agreed",(SUMIFS('201819 SH LCLR Funding bid'!#REF!,'201819 SH LCLR Funding bid'!$C$12:$C$362,"in construction (agreed)",'201819 SH LCLR Funding bid'!#REF!,$B8,'201819 SH LCLR Funding bid'!#REF!,M$5)+SUMIFS('201819 SH LCLR Funding bid'!#REF!,'201819 SH LCLR Funding bid'!$C$12:$C$362,"in planning (agreed)",'201819 SH LCLR Funding bid'!#REF!,$B8,'201819 SH LCLR Funding bid'!#REF!,M$5)+SUMIFS('201819 SH LCLR Funding bid'!#REF!,'201819 SH LCLR Funding bid'!$C$12:$C$362,"agreed with nzta",'201819 SH LCLR Funding bid'!#REF!,$B8,'201819 SH LCLR Funding bid'!#REF!,M$5)+SUMIFS('201819 SH LCLR Funding bid'!#REF!,'201819 SH LCLR Funding bid'!$C$12:$C$362,"completed",'201819 SH LCLR Funding bid'!#REF!,$B8,'201819 SH LCLR Funding bid'!#REF!,M$5)),SUMIFS('201819 SH LCLR Funding bid'!#REF!,'201819 SH LCLR Funding bid'!$C$12:$C$362,"completed",'201819 SH LCLR Funding bid'!#REF!,$B8,'201819 SH LCLR Funding bid'!#REF!,M$5))</f>
        <v>#REF!</v>
      </c>
      <c r="N58" s="44" t="e">
        <f>IF($D$4="Agreed",(SUMIFS('201819 SH LCLR Funding bid'!#REF!,'201819 SH LCLR Funding bid'!$C$12:$C$362,"in construction (agreed)",'201819 SH LCLR Funding bid'!#REF!,$B8,'201819 SH LCLR Funding bid'!#REF!,N$5)+SUMIFS('201819 SH LCLR Funding bid'!#REF!,'201819 SH LCLR Funding bid'!$C$12:$C$362,"in planning (agreed)",'201819 SH LCLR Funding bid'!#REF!,$B8,'201819 SH LCLR Funding bid'!#REF!,N$5)+SUMIFS('201819 SH LCLR Funding bid'!#REF!,'201819 SH LCLR Funding bid'!$C$12:$C$362,"agreed with nzta",'201819 SH LCLR Funding bid'!#REF!,$B8,'201819 SH LCLR Funding bid'!#REF!,N$5)+SUMIFS('201819 SH LCLR Funding bid'!#REF!,'201819 SH LCLR Funding bid'!$C$12:$C$362,"completed",'201819 SH LCLR Funding bid'!#REF!,$B8,'201819 SH LCLR Funding bid'!#REF!,N$5)),SUMIFS('201819 SH LCLR Funding bid'!#REF!,'201819 SH LCLR Funding bid'!$C$12:$C$362,"completed",'201819 SH LCLR Funding bid'!#REF!,$B8,'201819 SH LCLR Funding bid'!#REF!,N$5))</f>
        <v>#REF!</v>
      </c>
      <c r="O58" s="44" t="e">
        <f>IF($D$4="Agreed",(SUMIFS('201819 SH LCLR Funding bid'!#REF!,'201819 SH LCLR Funding bid'!$C$12:$C$362,"in construction (agreed)",'201819 SH LCLR Funding bid'!#REF!,$B8,'201819 SH LCLR Funding bid'!#REF!,O$5)+SUMIFS('201819 SH LCLR Funding bid'!#REF!,'201819 SH LCLR Funding bid'!$C$12:$C$362,"in planning (agreed)",'201819 SH LCLR Funding bid'!#REF!,$B8,'201819 SH LCLR Funding bid'!#REF!,O$5)+SUMIFS('201819 SH LCLR Funding bid'!#REF!,'201819 SH LCLR Funding bid'!$C$12:$C$362,"agreed with nzta",'201819 SH LCLR Funding bid'!#REF!,$B8,'201819 SH LCLR Funding bid'!#REF!,O$5)+SUMIFS('201819 SH LCLR Funding bid'!#REF!,'201819 SH LCLR Funding bid'!$C$12:$C$362,"completed",'201819 SH LCLR Funding bid'!#REF!,$B8,'201819 SH LCLR Funding bid'!#REF!,O$5)),SUMIFS('201819 SH LCLR Funding bid'!#REF!,'201819 SH LCLR Funding bid'!$C$12:$C$362,"completed",'201819 SH LCLR Funding bid'!#REF!,$B8,'201819 SH LCLR Funding bid'!#REF!,O$5))</f>
        <v>#REF!</v>
      </c>
      <c r="P58" s="44" t="e">
        <f>IF($D$4="Agreed",(SUMIFS('201819 SH LCLR Funding bid'!#REF!,'201819 SH LCLR Funding bid'!$C$12:$C$362,"in construction (agreed)",'201819 SH LCLR Funding bid'!#REF!,$B8,'201819 SH LCLR Funding bid'!#REF!,P$5)+SUMIFS('201819 SH LCLR Funding bid'!#REF!,'201819 SH LCLR Funding bid'!$C$12:$C$362,"in planning (agreed)",'201819 SH LCLR Funding bid'!#REF!,$B8,'201819 SH LCLR Funding bid'!#REF!,P$5)+SUMIFS('201819 SH LCLR Funding bid'!#REF!,'201819 SH LCLR Funding bid'!$C$12:$C$362,"agreed with nzta",'201819 SH LCLR Funding bid'!#REF!,$B8,'201819 SH LCLR Funding bid'!#REF!,P$5)+SUMIFS('201819 SH LCLR Funding bid'!#REF!,'201819 SH LCLR Funding bid'!$C$12:$C$362,"completed",'201819 SH LCLR Funding bid'!#REF!,$B8,'201819 SH LCLR Funding bid'!#REF!,P$5)),SUMIFS('201819 SH LCLR Funding bid'!#REF!,'201819 SH LCLR Funding bid'!$C$12:$C$362,"completed",'201819 SH LCLR Funding bid'!#REF!,$B8,'201819 SH LCLR Funding bid'!#REF!,P$5))</f>
        <v>#REF!</v>
      </c>
      <c r="Q58" s="44" t="e">
        <f>IF($D$4="Agreed",(SUMIFS('201819 SH LCLR Funding bid'!#REF!,'201819 SH LCLR Funding bid'!$C$12:$C$362,"in construction (agreed)",'201819 SH LCLR Funding bid'!#REF!,$B8,'201819 SH LCLR Funding bid'!#REF!,Q$5)+SUMIFS('201819 SH LCLR Funding bid'!#REF!,'201819 SH LCLR Funding bid'!$C$12:$C$362,"in planning (agreed)",'201819 SH LCLR Funding bid'!#REF!,$B8,'201819 SH LCLR Funding bid'!#REF!,Q$5)+SUMIFS('201819 SH LCLR Funding bid'!#REF!,'201819 SH LCLR Funding bid'!$C$12:$C$362,"agreed with nzta",'201819 SH LCLR Funding bid'!#REF!,$B8,'201819 SH LCLR Funding bid'!#REF!,Q$5)+SUMIFS('201819 SH LCLR Funding bid'!#REF!,'201819 SH LCLR Funding bid'!$C$12:$C$362,"completed",'201819 SH LCLR Funding bid'!#REF!,$B8,'201819 SH LCLR Funding bid'!#REF!,Q$5)),SUMIFS('201819 SH LCLR Funding bid'!#REF!,'201819 SH LCLR Funding bid'!$C$12:$C$362,"completed",'201819 SH LCLR Funding bid'!#REF!,$B8,'201819 SH LCLR Funding bid'!#REF!,Q$5))</f>
        <v>#REF!</v>
      </c>
      <c r="R58" s="44" t="e">
        <f>IF($D$4="Agreed",(SUMIFS('201819 SH LCLR Funding bid'!#REF!,'201819 SH LCLR Funding bid'!$C$12:$C$362,"in construction (agreed)",'201819 SH LCLR Funding bid'!#REF!,$B8,'201819 SH LCLR Funding bid'!#REF!,R$5)+SUMIFS('201819 SH LCLR Funding bid'!#REF!,'201819 SH LCLR Funding bid'!$C$12:$C$362,"in planning (agreed)",'201819 SH LCLR Funding bid'!#REF!,$B8,'201819 SH LCLR Funding bid'!#REF!,R$5)+SUMIFS('201819 SH LCLR Funding bid'!#REF!,'201819 SH LCLR Funding bid'!$C$12:$C$362,"agreed with nzta",'201819 SH LCLR Funding bid'!#REF!,$B8,'201819 SH LCLR Funding bid'!#REF!,R$5)+SUMIFS('201819 SH LCLR Funding bid'!#REF!,'201819 SH LCLR Funding bid'!$C$12:$C$362,"completed",'201819 SH LCLR Funding bid'!#REF!,$B8,'201819 SH LCLR Funding bid'!#REF!,R$5)),SUMIFS('201819 SH LCLR Funding bid'!#REF!,'201819 SH LCLR Funding bid'!$C$12:$C$362,"completed",'201819 SH LCLR Funding bid'!#REF!,$B8,'201819 SH LCLR Funding bid'!#REF!,R$5))</f>
        <v>#REF!</v>
      </c>
      <c r="S58" s="44" t="e">
        <f>IF($D$4="Agreed",(SUMIFS('201819 SH LCLR Funding bid'!#REF!,'201819 SH LCLR Funding bid'!$C$12:$C$362,"in construction (agreed)",'201819 SH LCLR Funding bid'!#REF!,$B8,'201819 SH LCLR Funding bid'!#REF!,S$5)+SUMIFS('201819 SH LCLR Funding bid'!#REF!,'201819 SH LCLR Funding bid'!$C$12:$C$362,"in planning (agreed)",'201819 SH LCLR Funding bid'!#REF!,$B8,'201819 SH LCLR Funding bid'!#REF!,S$5)+SUMIFS('201819 SH LCLR Funding bid'!#REF!,'201819 SH LCLR Funding bid'!$C$12:$C$362,"agreed with nzta",'201819 SH LCLR Funding bid'!#REF!,$B8,'201819 SH LCLR Funding bid'!#REF!,S$5)+SUMIFS('201819 SH LCLR Funding bid'!#REF!,'201819 SH LCLR Funding bid'!$C$12:$C$362,"completed",'201819 SH LCLR Funding bid'!#REF!,$B8,'201819 SH LCLR Funding bid'!#REF!,S$5)),SUMIFS('201819 SH LCLR Funding bid'!#REF!,'201819 SH LCLR Funding bid'!$C$12:$C$362,"completed",'201819 SH LCLR Funding bid'!#REF!,$B8,'201819 SH LCLR Funding bid'!#REF!,S$5))</f>
        <v>#REF!</v>
      </c>
      <c r="T58" s="44" t="e">
        <f>IF($D$4="Agreed",(SUMIFS('201819 SH LCLR Funding bid'!#REF!,'201819 SH LCLR Funding bid'!$C$12:$C$362,"in construction (agreed)",'201819 SH LCLR Funding bid'!#REF!,$B8,'201819 SH LCLR Funding bid'!#REF!,T$5)+SUMIFS('201819 SH LCLR Funding bid'!#REF!,'201819 SH LCLR Funding bid'!$C$12:$C$362,"in planning (agreed)",'201819 SH LCLR Funding bid'!#REF!,$B8,'201819 SH LCLR Funding bid'!#REF!,T$5)+SUMIFS('201819 SH LCLR Funding bid'!#REF!,'201819 SH LCLR Funding bid'!$C$12:$C$362,"agreed with nzta",'201819 SH LCLR Funding bid'!#REF!,$B8,'201819 SH LCLR Funding bid'!#REF!,T$5)+SUMIFS('201819 SH LCLR Funding bid'!#REF!,'201819 SH LCLR Funding bid'!$C$12:$C$362,"completed",'201819 SH LCLR Funding bid'!#REF!,$B8,'201819 SH LCLR Funding bid'!#REF!,T$5)),SUMIFS('201819 SH LCLR Funding bid'!#REF!,'201819 SH LCLR Funding bid'!$C$12:$C$362,"completed",'201819 SH LCLR Funding bid'!#REF!,$B8,'201819 SH LCLR Funding bid'!#REF!,T$5))</f>
        <v>#REF!</v>
      </c>
      <c r="U58" s="13" t="e">
        <f>SUM(C58:T58)</f>
        <v>#REF!</v>
      </c>
      <c r="V58" s="22"/>
      <c r="W58" s="22"/>
      <c r="X58" s="22"/>
      <c r="Y58" s="22"/>
      <c r="Z58" s="22"/>
      <c r="AA58" s="22"/>
      <c r="AB58" s="22"/>
      <c r="AC58" s="22"/>
      <c r="AD58" s="22"/>
      <c r="AE58" s="22"/>
      <c r="AF58" s="22"/>
    </row>
    <row r="59" spans="1:32" ht="12" customHeight="1" x14ac:dyDescent="0.15">
      <c r="A59" s="20"/>
      <c r="B59" s="37" t="str">
        <f t="shared" si="8"/>
        <v>Clear zone improvements</v>
      </c>
      <c r="C59" s="44" t="e">
        <f>IF($D$4="Agreed",(SUMIFS('201819 SH LCLR Funding bid'!#REF!,'201819 SH LCLR Funding bid'!$C$12:$C$362,"in construction (agreed)",'201819 SH LCLR Funding bid'!#REF!,$B9,'201819 SH LCLR Funding bid'!#REF!,C$5)+SUMIFS('201819 SH LCLR Funding bid'!#REF!,'201819 SH LCLR Funding bid'!$C$12:$C$362,"in planning (agreed)",'201819 SH LCLR Funding bid'!#REF!,$B9,'201819 SH LCLR Funding bid'!#REF!,C$5)+SUMIFS('201819 SH LCLR Funding bid'!#REF!,'201819 SH LCLR Funding bid'!$C$12:$C$362,"agreed with nzta",'201819 SH LCLR Funding bid'!#REF!,$B9,'201819 SH LCLR Funding bid'!#REF!,C$5)+SUMIFS('201819 SH LCLR Funding bid'!#REF!,'201819 SH LCLR Funding bid'!$C$12:$C$362,"completed",'201819 SH LCLR Funding bid'!#REF!,$B9,'201819 SH LCLR Funding bid'!#REF!,C$5)),SUMIFS('201819 SH LCLR Funding bid'!#REF!,'201819 SH LCLR Funding bid'!$C$12:$C$362,"completed",'201819 SH LCLR Funding bid'!#REF!,$B9,'201819 SH LCLR Funding bid'!#REF!,C$5))</f>
        <v>#REF!</v>
      </c>
      <c r="D59" s="44" t="e">
        <f>IF($D$4="Agreed",(SUMIFS('201819 SH LCLR Funding bid'!#REF!,'201819 SH LCLR Funding bid'!$C$12:$C$362,"in construction (agreed)",'201819 SH LCLR Funding bid'!#REF!,$B9,'201819 SH LCLR Funding bid'!#REF!,D$5)+SUMIFS('201819 SH LCLR Funding bid'!#REF!,'201819 SH LCLR Funding bid'!$C$12:$C$362,"in planning (agreed)",'201819 SH LCLR Funding bid'!#REF!,$B9,'201819 SH LCLR Funding bid'!#REF!,D$5)+SUMIFS('201819 SH LCLR Funding bid'!#REF!,'201819 SH LCLR Funding bid'!$C$12:$C$362,"agreed with nzta",'201819 SH LCLR Funding bid'!#REF!,$B9,'201819 SH LCLR Funding bid'!#REF!,D$5)+SUMIFS('201819 SH LCLR Funding bid'!#REF!,'201819 SH LCLR Funding bid'!$C$12:$C$362,"completed",'201819 SH LCLR Funding bid'!#REF!,$B9,'201819 SH LCLR Funding bid'!#REF!,D$5)),SUMIFS('201819 SH LCLR Funding bid'!#REF!,'201819 SH LCLR Funding bid'!$C$12:$C$362,"completed",'201819 SH LCLR Funding bid'!#REF!,$B9,'201819 SH LCLR Funding bid'!#REF!,D$5))</f>
        <v>#REF!</v>
      </c>
      <c r="E59" s="44" t="e">
        <f>IF($D$4="Agreed",(SUMIFS('201819 SH LCLR Funding bid'!#REF!,'201819 SH LCLR Funding bid'!$C$12:$C$362,"in construction (agreed)",'201819 SH LCLR Funding bid'!#REF!,$B9,'201819 SH LCLR Funding bid'!#REF!,E$5)+SUMIFS('201819 SH LCLR Funding bid'!#REF!,'201819 SH LCLR Funding bid'!$C$12:$C$362,"in planning (agreed)",'201819 SH LCLR Funding bid'!#REF!,$B9,'201819 SH LCLR Funding bid'!#REF!,E$5)+SUMIFS('201819 SH LCLR Funding bid'!#REF!,'201819 SH LCLR Funding bid'!$C$12:$C$362,"agreed with nzta",'201819 SH LCLR Funding bid'!#REF!,$B9,'201819 SH LCLR Funding bid'!#REF!,E$5)+SUMIFS('201819 SH LCLR Funding bid'!#REF!,'201819 SH LCLR Funding bid'!$C$12:$C$362,"completed",'201819 SH LCLR Funding bid'!#REF!,$B9,'201819 SH LCLR Funding bid'!#REF!,E$5)),SUMIFS('201819 SH LCLR Funding bid'!#REF!,'201819 SH LCLR Funding bid'!$C$12:$C$362,"completed",'201819 SH LCLR Funding bid'!#REF!,$B9,'201819 SH LCLR Funding bid'!#REF!,E$5))</f>
        <v>#REF!</v>
      </c>
      <c r="F59" s="44" t="e">
        <f>IF($D$4="Agreed",(SUMIFS('201819 SH LCLR Funding bid'!#REF!,'201819 SH LCLR Funding bid'!$C$12:$C$362,"in construction (agreed)",'201819 SH LCLR Funding bid'!#REF!,$B9,'201819 SH LCLR Funding bid'!#REF!,F$5)+SUMIFS('201819 SH LCLR Funding bid'!#REF!,'201819 SH LCLR Funding bid'!$C$12:$C$362,"in planning (agreed)",'201819 SH LCLR Funding bid'!#REF!,$B9,'201819 SH LCLR Funding bid'!#REF!,F$5)+SUMIFS('201819 SH LCLR Funding bid'!#REF!,'201819 SH LCLR Funding bid'!$C$12:$C$362,"agreed with nzta",'201819 SH LCLR Funding bid'!#REF!,$B9,'201819 SH LCLR Funding bid'!#REF!,F$5)+SUMIFS('201819 SH LCLR Funding bid'!#REF!,'201819 SH LCLR Funding bid'!$C$12:$C$362,"completed",'201819 SH LCLR Funding bid'!#REF!,$B9,'201819 SH LCLR Funding bid'!#REF!,F$5)),SUMIFS('201819 SH LCLR Funding bid'!#REF!,'201819 SH LCLR Funding bid'!$C$12:$C$362,"completed",'201819 SH LCLR Funding bid'!#REF!,$B9,'201819 SH LCLR Funding bid'!#REF!,F$5))</f>
        <v>#REF!</v>
      </c>
      <c r="G59" s="44" t="e">
        <f>IF($D$4="Agreed",(SUMIFS('201819 SH LCLR Funding bid'!#REF!,'201819 SH LCLR Funding bid'!$C$12:$C$362,"in construction (agreed)",'201819 SH LCLR Funding bid'!#REF!,$B9,'201819 SH LCLR Funding bid'!#REF!,G$5)+SUMIFS('201819 SH LCLR Funding bid'!#REF!,'201819 SH LCLR Funding bid'!$C$12:$C$362,"in planning (agreed)",'201819 SH LCLR Funding bid'!#REF!,$B9,'201819 SH LCLR Funding bid'!#REF!,G$5)+SUMIFS('201819 SH LCLR Funding bid'!#REF!,'201819 SH LCLR Funding bid'!$C$12:$C$362,"agreed with nzta",'201819 SH LCLR Funding bid'!#REF!,$B9,'201819 SH LCLR Funding bid'!#REF!,G$5)+SUMIFS('201819 SH LCLR Funding bid'!#REF!,'201819 SH LCLR Funding bid'!$C$12:$C$362,"completed",'201819 SH LCLR Funding bid'!#REF!,$B9,'201819 SH LCLR Funding bid'!#REF!,G$5)),SUMIFS('201819 SH LCLR Funding bid'!#REF!,'201819 SH LCLR Funding bid'!$C$12:$C$362,"completed",'201819 SH LCLR Funding bid'!#REF!,$B9,'201819 SH LCLR Funding bid'!#REF!,G$5))</f>
        <v>#REF!</v>
      </c>
      <c r="H59" s="44" t="e">
        <f>IF($D$4="Agreed",(SUMIFS('201819 SH LCLR Funding bid'!#REF!,'201819 SH LCLR Funding bid'!$C$12:$C$362,"in construction (agreed)",'201819 SH LCLR Funding bid'!#REF!,$B9,'201819 SH LCLR Funding bid'!#REF!,H$5)+SUMIFS('201819 SH LCLR Funding bid'!#REF!,'201819 SH LCLR Funding bid'!$C$12:$C$362,"in planning (agreed)",'201819 SH LCLR Funding bid'!#REF!,$B9,'201819 SH LCLR Funding bid'!#REF!,H$5)+SUMIFS('201819 SH LCLR Funding bid'!#REF!,'201819 SH LCLR Funding bid'!$C$12:$C$362,"agreed with nzta",'201819 SH LCLR Funding bid'!#REF!,$B9,'201819 SH LCLR Funding bid'!#REF!,H$5)+SUMIFS('201819 SH LCLR Funding bid'!#REF!,'201819 SH LCLR Funding bid'!$C$12:$C$362,"completed",'201819 SH LCLR Funding bid'!#REF!,$B9,'201819 SH LCLR Funding bid'!#REF!,H$5)),SUMIFS('201819 SH LCLR Funding bid'!#REF!,'201819 SH LCLR Funding bid'!$C$12:$C$362,"completed",'201819 SH LCLR Funding bid'!#REF!,$B9,'201819 SH LCLR Funding bid'!#REF!,H$5))</f>
        <v>#REF!</v>
      </c>
      <c r="I59" s="44" t="e">
        <f>IF($D$4="Agreed",(SUMIFS('201819 SH LCLR Funding bid'!#REF!,'201819 SH LCLR Funding bid'!$C$12:$C$362,"in construction (agreed)",'201819 SH LCLR Funding bid'!#REF!,$B9,'201819 SH LCLR Funding bid'!#REF!,I$5)+SUMIFS('201819 SH LCLR Funding bid'!#REF!,'201819 SH LCLR Funding bid'!$C$12:$C$362,"in planning (agreed)",'201819 SH LCLR Funding bid'!#REF!,$B9,'201819 SH LCLR Funding bid'!#REF!,I$5)+SUMIFS('201819 SH LCLR Funding bid'!#REF!,'201819 SH LCLR Funding bid'!$C$12:$C$362,"agreed with nzta",'201819 SH LCLR Funding bid'!#REF!,$B9,'201819 SH LCLR Funding bid'!#REF!,I$5)+SUMIFS('201819 SH LCLR Funding bid'!#REF!,'201819 SH LCLR Funding bid'!$C$12:$C$362,"completed",'201819 SH LCLR Funding bid'!#REF!,$B9,'201819 SH LCLR Funding bid'!#REF!,I$5)),SUMIFS('201819 SH LCLR Funding bid'!#REF!,'201819 SH LCLR Funding bid'!$C$12:$C$362,"completed",'201819 SH LCLR Funding bid'!#REF!,$B9,'201819 SH LCLR Funding bid'!#REF!,I$5))</f>
        <v>#REF!</v>
      </c>
      <c r="J59" s="44" t="e">
        <f>IF($D$4="Agreed",(SUMIFS('201819 SH LCLR Funding bid'!#REF!,'201819 SH LCLR Funding bid'!$C$12:$C$362,"in construction (agreed)",'201819 SH LCLR Funding bid'!#REF!,$B9,'201819 SH LCLR Funding bid'!#REF!,J$5)+SUMIFS('201819 SH LCLR Funding bid'!#REF!,'201819 SH LCLR Funding bid'!$C$12:$C$362,"in planning (agreed)",'201819 SH LCLR Funding bid'!#REF!,$B9,'201819 SH LCLR Funding bid'!#REF!,J$5)+SUMIFS('201819 SH LCLR Funding bid'!#REF!,'201819 SH LCLR Funding bid'!$C$12:$C$362,"agreed with nzta",'201819 SH LCLR Funding bid'!#REF!,$B9,'201819 SH LCLR Funding bid'!#REF!,J$5)+SUMIFS('201819 SH LCLR Funding bid'!#REF!,'201819 SH LCLR Funding bid'!$C$12:$C$362,"completed",'201819 SH LCLR Funding bid'!#REF!,$B9,'201819 SH LCLR Funding bid'!#REF!,J$5)),SUMIFS('201819 SH LCLR Funding bid'!#REF!,'201819 SH LCLR Funding bid'!$C$12:$C$362,"completed",'201819 SH LCLR Funding bid'!#REF!,$B9,'201819 SH LCLR Funding bid'!#REF!,J$5))</f>
        <v>#REF!</v>
      </c>
      <c r="K59" s="44" t="e">
        <f>IF($D$4="Agreed",(SUMIFS('201819 SH LCLR Funding bid'!#REF!,'201819 SH LCLR Funding bid'!$C$12:$C$362,"in construction (agreed)",'201819 SH LCLR Funding bid'!#REF!,$B9,'201819 SH LCLR Funding bid'!#REF!,K$5)+SUMIFS('201819 SH LCLR Funding bid'!#REF!,'201819 SH LCLR Funding bid'!$C$12:$C$362,"in planning (agreed)",'201819 SH LCLR Funding bid'!#REF!,$B9,'201819 SH LCLR Funding bid'!#REF!,K$5)+SUMIFS('201819 SH LCLR Funding bid'!#REF!,'201819 SH LCLR Funding bid'!$C$12:$C$362,"agreed with nzta",'201819 SH LCLR Funding bid'!#REF!,$B9,'201819 SH LCLR Funding bid'!#REF!,K$5)+SUMIFS('201819 SH LCLR Funding bid'!#REF!,'201819 SH LCLR Funding bid'!$C$12:$C$362,"completed",'201819 SH LCLR Funding bid'!#REF!,$B9,'201819 SH LCLR Funding bid'!#REF!,K$5)),SUMIFS('201819 SH LCLR Funding bid'!#REF!,'201819 SH LCLR Funding bid'!$C$12:$C$362,"completed",'201819 SH LCLR Funding bid'!#REF!,$B9,'201819 SH LCLR Funding bid'!#REF!,K$5))</f>
        <v>#REF!</v>
      </c>
      <c r="L59" s="44" t="e">
        <f>IF($D$4="Agreed",(SUMIFS('201819 SH LCLR Funding bid'!#REF!,'201819 SH LCLR Funding bid'!$C$12:$C$362,"in construction (agreed)",'201819 SH LCLR Funding bid'!#REF!,$B9,'201819 SH LCLR Funding bid'!#REF!,L$5)+SUMIFS('201819 SH LCLR Funding bid'!#REF!,'201819 SH LCLR Funding bid'!$C$12:$C$362,"in planning (agreed)",'201819 SH LCLR Funding bid'!#REF!,$B9,'201819 SH LCLR Funding bid'!#REF!,L$5)+SUMIFS('201819 SH LCLR Funding bid'!#REF!,'201819 SH LCLR Funding bid'!$C$12:$C$362,"agreed with nzta",'201819 SH LCLR Funding bid'!#REF!,$B9,'201819 SH LCLR Funding bid'!#REF!,L$5)+SUMIFS('201819 SH LCLR Funding bid'!#REF!,'201819 SH LCLR Funding bid'!$C$12:$C$362,"completed",'201819 SH LCLR Funding bid'!#REF!,$B9,'201819 SH LCLR Funding bid'!#REF!,L$5)),SUMIFS('201819 SH LCLR Funding bid'!#REF!,'201819 SH LCLR Funding bid'!$C$12:$C$362,"completed",'201819 SH LCLR Funding bid'!#REF!,$B9,'201819 SH LCLR Funding bid'!#REF!,L$5))</f>
        <v>#REF!</v>
      </c>
      <c r="M59" s="44" t="e">
        <f>IF($D$4="Agreed",(SUMIFS('201819 SH LCLR Funding bid'!#REF!,'201819 SH LCLR Funding bid'!$C$12:$C$362,"in construction (agreed)",'201819 SH LCLR Funding bid'!#REF!,$B9,'201819 SH LCLR Funding bid'!#REF!,M$5)+SUMIFS('201819 SH LCLR Funding bid'!#REF!,'201819 SH LCLR Funding bid'!$C$12:$C$362,"in planning (agreed)",'201819 SH LCLR Funding bid'!#REF!,$B9,'201819 SH LCLR Funding bid'!#REF!,M$5)+SUMIFS('201819 SH LCLR Funding bid'!#REF!,'201819 SH LCLR Funding bid'!$C$12:$C$362,"agreed with nzta",'201819 SH LCLR Funding bid'!#REF!,$B9,'201819 SH LCLR Funding bid'!#REF!,M$5)+SUMIFS('201819 SH LCLR Funding bid'!#REF!,'201819 SH LCLR Funding bid'!$C$12:$C$362,"completed",'201819 SH LCLR Funding bid'!#REF!,$B9,'201819 SH LCLR Funding bid'!#REF!,M$5)),SUMIFS('201819 SH LCLR Funding bid'!#REF!,'201819 SH LCLR Funding bid'!$C$12:$C$362,"completed",'201819 SH LCLR Funding bid'!#REF!,$B9,'201819 SH LCLR Funding bid'!#REF!,M$5))</f>
        <v>#REF!</v>
      </c>
      <c r="N59" s="44" t="e">
        <f>IF($D$4="Agreed",(SUMIFS('201819 SH LCLR Funding bid'!#REF!,'201819 SH LCLR Funding bid'!$C$12:$C$362,"in construction (agreed)",'201819 SH LCLR Funding bid'!#REF!,$B9,'201819 SH LCLR Funding bid'!#REF!,N$5)+SUMIFS('201819 SH LCLR Funding bid'!#REF!,'201819 SH LCLR Funding bid'!$C$12:$C$362,"in planning (agreed)",'201819 SH LCLR Funding bid'!#REF!,$B9,'201819 SH LCLR Funding bid'!#REF!,N$5)+SUMIFS('201819 SH LCLR Funding bid'!#REF!,'201819 SH LCLR Funding bid'!$C$12:$C$362,"agreed with nzta",'201819 SH LCLR Funding bid'!#REF!,$B9,'201819 SH LCLR Funding bid'!#REF!,N$5)+SUMIFS('201819 SH LCLR Funding bid'!#REF!,'201819 SH LCLR Funding bid'!$C$12:$C$362,"completed",'201819 SH LCLR Funding bid'!#REF!,$B9,'201819 SH LCLR Funding bid'!#REF!,N$5)),SUMIFS('201819 SH LCLR Funding bid'!#REF!,'201819 SH LCLR Funding bid'!$C$12:$C$362,"completed",'201819 SH LCLR Funding bid'!#REF!,$B9,'201819 SH LCLR Funding bid'!#REF!,N$5))</f>
        <v>#REF!</v>
      </c>
      <c r="O59" s="44" t="e">
        <f>IF($D$4="Agreed",(SUMIFS('201819 SH LCLR Funding bid'!#REF!,'201819 SH LCLR Funding bid'!$C$12:$C$362,"in construction (agreed)",'201819 SH LCLR Funding bid'!#REF!,$B9,'201819 SH LCLR Funding bid'!#REF!,O$5)+SUMIFS('201819 SH LCLR Funding bid'!#REF!,'201819 SH LCLR Funding bid'!$C$12:$C$362,"in planning (agreed)",'201819 SH LCLR Funding bid'!#REF!,$B9,'201819 SH LCLR Funding bid'!#REF!,O$5)+SUMIFS('201819 SH LCLR Funding bid'!#REF!,'201819 SH LCLR Funding bid'!$C$12:$C$362,"agreed with nzta",'201819 SH LCLR Funding bid'!#REF!,$B9,'201819 SH LCLR Funding bid'!#REF!,O$5)+SUMIFS('201819 SH LCLR Funding bid'!#REF!,'201819 SH LCLR Funding bid'!$C$12:$C$362,"completed",'201819 SH LCLR Funding bid'!#REF!,$B9,'201819 SH LCLR Funding bid'!#REF!,O$5)),SUMIFS('201819 SH LCLR Funding bid'!#REF!,'201819 SH LCLR Funding bid'!$C$12:$C$362,"completed",'201819 SH LCLR Funding bid'!#REF!,$B9,'201819 SH LCLR Funding bid'!#REF!,O$5))</f>
        <v>#REF!</v>
      </c>
      <c r="P59" s="44" t="e">
        <f>IF($D$4="Agreed",(SUMIFS('201819 SH LCLR Funding bid'!#REF!,'201819 SH LCLR Funding bid'!$C$12:$C$362,"in construction (agreed)",'201819 SH LCLR Funding bid'!#REF!,$B9,'201819 SH LCLR Funding bid'!#REF!,P$5)+SUMIFS('201819 SH LCLR Funding bid'!#REF!,'201819 SH LCLR Funding bid'!$C$12:$C$362,"in planning (agreed)",'201819 SH LCLR Funding bid'!#REF!,$B9,'201819 SH LCLR Funding bid'!#REF!,P$5)+SUMIFS('201819 SH LCLR Funding bid'!#REF!,'201819 SH LCLR Funding bid'!$C$12:$C$362,"agreed with nzta",'201819 SH LCLR Funding bid'!#REF!,$B9,'201819 SH LCLR Funding bid'!#REF!,P$5)+SUMIFS('201819 SH LCLR Funding bid'!#REF!,'201819 SH LCLR Funding bid'!$C$12:$C$362,"completed",'201819 SH LCLR Funding bid'!#REF!,$B9,'201819 SH LCLR Funding bid'!#REF!,P$5)),SUMIFS('201819 SH LCLR Funding bid'!#REF!,'201819 SH LCLR Funding bid'!$C$12:$C$362,"completed",'201819 SH LCLR Funding bid'!#REF!,$B9,'201819 SH LCLR Funding bid'!#REF!,P$5))</f>
        <v>#REF!</v>
      </c>
      <c r="Q59" s="44" t="e">
        <f>IF($D$4="Agreed",(SUMIFS('201819 SH LCLR Funding bid'!#REF!,'201819 SH LCLR Funding bid'!$C$12:$C$362,"in construction (agreed)",'201819 SH LCLR Funding bid'!#REF!,$B9,'201819 SH LCLR Funding bid'!#REF!,Q$5)+SUMIFS('201819 SH LCLR Funding bid'!#REF!,'201819 SH LCLR Funding bid'!$C$12:$C$362,"in planning (agreed)",'201819 SH LCLR Funding bid'!#REF!,$B9,'201819 SH LCLR Funding bid'!#REF!,Q$5)+SUMIFS('201819 SH LCLR Funding bid'!#REF!,'201819 SH LCLR Funding bid'!$C$12:$C$362,"agreed with nzta",'201819 SH LCLR Funding bid'!#REF!,$B9,'201819 SH LCLR Funding bid'!#REF!,Q$5)+SUMIFS('201819 SH LCLR Funding bid'!#REF!,'201819 SH LCLR Funding bid'!$C$12:$C$362,"completed",'201819 SH LCLR Funding bid'!#REF!,$B9,'201819 SH LCLR Funding bid'!#REF!,Q$5)),SUMIFS('201819 SH LCLR Funding bid'!#REF!,'201819 SH LCLR Funding bid'!$C$12:$C$362,"completed",'201819 SH LCLR Funding bid'!#REF!,$B9,'201819 SH LCLR Funding bid'!#REF!,Q$5))</f>
        <v>#REF!</v>
      </c>
      <c r="R59" s="44" t="e">
        <f>IF($D$4="Agreed",(SUMIFS('201819 SH LCLR Funding bid'!#REF!,'201819 SH LCLR Funding bid'!$C$12:$C$362,"in construction (agreed)",'201819 SH LCLR Funding bid'!#REF!,$B9,'201819 SH LCLR Funding bid'!#REF!,R$5)+SUMIFS('201819 SH LCLR Funding bid'!#REF!,'201819 SH LCLR Funding bid'!$C$12:$C$362,"in planning (agreed)",'201819 SH LCLR Funding bid'!#REF!,$B9,'201819 SH LCLR Funding bid'!#REF!,R$5)+SUMIFS('201819 SH LCLR Funding bid'!#REF!,'201819 SH LCLR Funding bid'!$C$12:$C$362,"agreed with nzta",'201819 SH LCLR Funding bid'!#REF!,$B9,'201819 SH LCLR Funding bid'!#REF!,R$5)+SUMIFS('201819 SH LCLR Funding bid'!#REF!,'201819 SH LCLR Funding bid'!$C$12:$C$362,"completed",'201819 SH LCLR Funding bid'!#REF!,$B9,'201819 SH LCLR Funding bid'!#REF!,R$5)),SUMIFS('201819 SH LCLR Funding bid'!#REF!,'201819 SH LCLR Funding bid'!$C$12:$C$362,"completed",'201819 SH LCLR Funding bid'!#REF!,$B9,'201819 SH LCLR Funding bid'!#REF!,R$5))</f>
        <v>#REF!</v>
      </c>
      <c r="S59" s="44" t="e">
        <f>IF($D$4="Agreed",(SUMIFS('201819 SH LCLR Funding bid'!#REF!,'201819 SH LCLR Funding bid'!$C$12:$C$362,"in construction (agreed)",'201819 SH LCLR Funding bid'!#REF!,$B9,'201819 SH LCLR Funding bid'!#REF!,S$5)+SUMIFS('201819 SH LCLR Funding bid'!#REF!,'201819 SH LCLR Funding bid'!$C$12:$C$362,"in planning (agreed)",'201819 SH LCLR Funding bid'!#REF!,$B9,'201819 SH LCLR Funding bid'!#REF!,S$5)+SUMIFS('201819 SH LCLR Funding bid'!#REF!,'201819 SH LCLR Funding bid'!$C$12:$C$362,"agreed with nzta",'201819 SH LCLR Funding bid'!#REF!,$B9,'201819 SH LCLR Funding bid'!#REF!,S$5)+SUMIFS('201819 SH LCLR Funding bid'!#REF!,'201819 SH LCLR Funding bid'!$C$12:$C$362,"completed",'201819 SH LCLR Funding bid'!#REF!,$B9,'201819 SH LCLR Funding bid'!#REF!,S$5)),SUMIFS('201819 SH LCLR Funding bid'!#REF!,'201819 SH LCLR Funding bid'!$C$12:$C$362,"completed",'201819 SH LCLR Funding bid'!#REF!,$B9,'201819 SH LCLR Funding bid'!#REF!,S$5))</f>
        <v>#REF!</v>
      </c>
      <c r="T59" s="44" t="e">
        <f>IF($D$4="Agreed",(SUMIFS('201819 SH LCLR Funding bid'!#REF!,'201819 SH LCLR Funding bid'!$C$12:$C$362,"in construction (agreed)",'201819 SH LCLR Funding bid'!#REF!,$B9,'201819 SH LCLR Funding bid'!#REF!,T$5)+SUMIFS('201819 SH LCLR Funding bid'!#REF!,'201819 SH LCLR Funding bid'!$C$12:$C$362,"in planning (agreed)",'201819 SH LCLR Funding bid'!#REF!,$B9,'201819 SH LCLR Funding bid'!#REF!,T$5)+SUMIFS('201819 SH LCLR Funding bid'!#REF!,'201819 SH LCLR Funding bid'!$C$12:$C$362,"agreed with nzta",'201819 SH LCLR Funding bid'!#REF!,$B9,'201819 SH LCLR Funding bid'!#REF!,T$5)+SUMIFS('201819 SH LCLR Funding bid'!#REF!,'201819 SH LCLR Funding bid'!$C$12:$C$362,"completed",'201819 SH LCLR Funding bid'!#REF!,$B9,'201819 SH LCLR Funding bid'!#REF!,T$5)),SUMIFS('201819 SH LCLR Funding bid'!#REF!,'201819 SH LCLR Funding bid'!$C$12:$C$362,"completed",'201819 SH LCLR Funding bid'!#REF!,$B9,'201819 SH LCLR Funding bid'!#REF!,T$5))</f>
        <v>#REF!</v>
      </c>
      <c r="U59" s="13" t="e">
        <f>SUM(C59:T59)</f>
        <v>#REF!</v>
      </c>
      <c r="V59" s="22"/>
      <c r="W59" s="22"/>
      <c r="X59" s="22"/>
      <c r="Y59" s="22"/>
      <c r="Z59" s="22"/>
      <c r="AA59" s="22"/>
      <c r="AB59" s="22"/>
      <c r="AC59" s="22"/>
      <c r="AD59" s="22"/>
      <c r="AE59" s="22"/>
      <c r="AF59" s="22"/>
    </row>
    <row r="60" spans="1:32" ht="12" customHeight="1" x14ac:dyDescent="0.15">
      <c r="A60" s="20"/>
      <c r="B60" s="37" t="str">
        <f t="shared" si="8"/>
        <v>Guardrail improvements</v>
      </c>
      <c r="C60" s="44" t="e">
        <f>IF($D$4="Agreed",(SUMIFS('201819 SH LCLR Funding bid'!#REF!,'201819 SH LCLR Funding bid'!$C$12:$C$362,"in construction (agreed)",'201819 SH LCLR Funding bid'!#REF!,$B10,'201819 SH LCLR Funding bid'!#REF!,C$5)+SUMIFS('201819 SH LCLR Funding bid'!#REF!,'201819 SH LCLR Funding bid'!$C$12:$C$362,"in planning (agreed)",'201819 SH LCLR Funding bid'!#REF!,$B10,'201819 SH LCLR Funding bid'!#REF!,C$5)+SUMIFS('201819 SH LCLR Funding bid'!#REF!,'201819 SH LCLR Funding bid'!$C$12:$C$362,"agreed with nzta",'201819 SH LCLR Funding bid'!#REF!,$B10,'201819 SH LCLR Funding bid'!#REF!,C$5)+SUMIFS('201819 SH LCLR Funding bid'!#REF!,'201819 SH LCLR Funding bid'!$C$12:$C$362,"completed",'201819 SH LCLR Funding bid'!#REF!,$B10,'201819 SH LCLR Funding bid'!#REF!,C$5)),SUMIFS('201819 SH LCLR Funding bid'!#REF!,'201819 SH LCLR Funding bid'!$C$12:$C$362,"completed",'201819 SH LCLR Funding bid'!#REF!,$B10,'201819 SH LCLR Funding bid'!#REF!,C$5))</f>
        <v>#REF!</v>
      </c>
      <c r="D60" s="44" t="e">
        <f>IF($D$4="Agreed",(SUMIFS('201819 SH LCLR Funding bid'!#REF!,'201819 SH LCLR Funding bid'!$C$12:$C$362,"in construction (agreed)",'201819 SH LCLR Funding bid'!#REF!,$B10,'201819 SH LCLR Funding bid'!#REF!,D$5)+SUMIFS('201819 SH LCLR Funding bid'!#REF!,'201819 SH LCLR Funding bid'!$C$12:$C$362,"in planning (agreed)",'201819 SH LCLR Funding bid'!#REF!,$B10,'201819 SH LCLR Funding bid'!#REF!,D$5)+SUMIFS('201819 SH LCLR Funding bid'!#REF!,'201819 SH LCLR Funding bid'!$C$12:$C$362,"agreed with nzta",'201819 SH LCLR Funding bid'!#REF!,$B10,'201819 SH LCLR Funding bid'!#REF!,D$5)+SUMIFS('201819 SH LCLR Funding bid'!#REF!,'201819 SH LCLR Funding bid'!$C$12:$C$362,"completed",'201819 SH LCLR Funding bid'!#REF!,$B10,'201819 SH LCLR Funding bid'!#REF!,D$5)),SUMIFS('201819 SH LCLR Funding bid'!#REF!,'201819 SH LCLR Funding bid'!$C$12:$C$362,"completed",'201819 SH LCLR Funding bid'!#REF!,$B10,'201819 SH LCLR Funding bid'!#REF!,D$5))</f>
        <v>#REF!</v>
      </c>
      <c r="E60" s="44" t="e">
        <f>IF($D$4="Agreed",(SUMIFS('201819 SH LCLR Funding bid'!#REF!,'201819 SH LCLR Funding bid'!$C$12:$C$362,"in construction (agreed)",'201819 SH LCLR Funding bid'!#REF!,$B10,'201819 SH LCLR Funding bid'!#REF!,E$5)+SUMIFS('201819 SH LCLR Funding bid'!#REF!,'201819 SH LCLR Funding bid'!$C$12:$C$362,"in planning (agreed)",'201819 SH LCLR Funding bid'!#REF!,$B10,'201819 SH LCLR Funding bid'!#REF!,E$5)+SUMIFS('201819 SH LCLR Funding bid'!#REF!,'201819 SH LCLR Funding bid'!$C$12:$C$362,"agreed with nzta",'201819 SH LCLR Funding bid'!#REF!,$B10,'201819 SH LCLR Funding bid'!#REF!,E$5)+SUMIFS('201819 SH LCLR Funding bid'!#REF!,'201819 SH LCLR Funding bid'!$C$12:$C$362,"completed",'201819 SH LCLR Funding bid'!#REF!,$B10,'201819 SH LCLR Funding bid'!#REF!,E$5)),SUMIFS('201819 SH LCLR Funding bid'!#REF!,'201819 SH LCLR Funding bid'!$C$12:$C$362,"completed",'201819 SH LCLR Funding bid'!#REF!,$B10,'201819 SH LCLR Funding bid'!#REF!,E$5))</f>
        <v>#REF!</v>
      </c>
      <c r="F60" s="44" t="e">
        <f>IF($D$4="Agreed",(SUMIFS('201819 SH LCLR Funding bid'!#REF!,'201819 SH LCLR Funding bid'!$C$12:$C$362,"in construction (agreed)",'201819 SH LCLR Funding bid'!#REF!,$B10,'201819 SH LCLR Funding bid'!#REF!,F$5)+SUMIFS('201819 SH LCLR Funding bid'!#REF!,'201819 SH LCLR Funding bid'!$C$12:$C$362,"in planning (agreed)",'201819 SH LCLR Funding bid'!#REF!,$B10,'201819 SH LCLR Funding bid'!#REF!,F$5)+SUMIFS('201819 SH LCLR Funding bid'!#REF!,'201819 SH LCLR Funding bid'!$C$12:$C$362,"agreed with nzta",'201819 SH LCLR Funding bid'!#REF!,$B10,'201819 SH LCLR Funding bid'!#REF!,F$5)+SUMIFS('201819 SH LCLR Funding bid'!#REF!,'201819 SH LCLR Funding bid'!$C$12:$C$362,"completed",'201819 SH LCLR Funding bid'!#REF!,$B10,'201819 SH LCLR Funding bid'!#REF!,F$5)),SUMIFS('201819 SH LCLR Funding bid'!#REF!,'201819 SH LCLR Funding bid'!$C$12:$C$362,"completed",'201819 SH LCLR Funding bid'!#REF!,$B10,'201819 SH LCLR Funding bid'!#REF!,F$5))</f>
        <v>#REF!</v>
      </c>
      <c r="G60" s="44" t="e">
        <f>IF($D$4="Agreed",(SUMIFS('201819 SH LCLR Funding bid'!#REF!,'201819 SH LCLR Funding bid'!$C$12:$C$362,"in construction (agreed)",'201819 SH LCLR Funding bid'!#REF!,$B10,'201819 SH LCLR Funding bid'!#REF!,G$5)+SUMIFS('201819 SH LCLR Funding bid'!#REF!,'201819 SH LCLR Funding bid'!$C$12:$C$362,"in planning (agreed)",'201819 SH LCLR Funding bid'!#REF!,$B10,'201819 SH LCLR Funding bid'!#REF!,G$5)+SUMIFS('201819 SH LCLR Funding bid'!#REF!,'201819 SH LCLR Funding bid'!$C$12:$C$362,"agreed with nzta",'201819 SH LCLR Funding bid'!#REF!,$B10,'201819 SH LCLR Funding bid'!#REF!,G$5)+SUMIFS('201819 SH LCLR Funding bid'!#REF!,'201819 SH LCLR Funding bid'!$C$12:$C$362,"completed",'201819 SH LCLR Funding bid'!#REF!,$B10,'201819 SH LCLR Funding bid'!#REF!,G$5)),SUMIFS('201819 SH LCLR Funding bid'!#REF!,'201819 SH LCLR Funding bid'!$C$12:$C$362,"completed",'201819 SH LCLR Funding bid'!#REF!,$B10,'201819 SH LCLR Funding bid'!#REF!,G$5))</f>
        <v>#REF!</v>
      </c>
      <c r="H60" s="44" t="e">
        <f>IF($D$4="Agreed",(SUMIFS('201819 SH LCLR Funding bid'!#REF!,'201819 SH LCLR Funding bid'!$C$12:$C$362,"in construction (agreed)",'201819 SH LCLR Funding bid'!#REF!,$B10,'201819 SH LCLR Funding bid'!#REF!,H$5)+SUMIFS('201819 SH LCLR Funding bid'!#REF!,'201819 SH LCLR Funding bid'!$C$12:$C$362,"in planning (agreed)",'201819 SH LCLR Funding bid'!#REF!,$B10,'201819 SH LCLR Funding bid'!#REF!,H$5)+SUMIFS('201819 SH LCLR Funding bid'!#REF!,'201819 SH LCLR Funding bid'!$C$12:$C$362,"agreed with nzta",'201819 SH LCLR Funding bid'!#REF!,$B10,'201819 SH LCLR Funding bid'!#REF!,H$5)+SUMIFS('201819 SH LCLR Funding bid'!#REF!,'201819 SH LCLR Funding bid'!$C$12:$C$362,"completed",'201819 SH LCLR Funding bid'!#REF!,$B10,'201819 SH LCLR Funding bid'!#REF!,H$5)),SUMIFS('201819 SH LCLR Funding bid'!#REF!,'201819 SH LCLR Funding bid'!$C$12:$C$362,"completed",'201819 SH LCLR Funding bid'!#REF!,$B10,'201819 SH LCLR Funding bid'!#REF!,H$5))</f>
        <v>#REF!</v>
      </c>
      <c r="I60" s="44" t="e">
        <f>IF($D$4="Agreed",(SUMIFS('201819 SH LCLR Funding bid'!#REF!,'201819 SH LCLR Funding bid'!$C$12:$C$362,"in construction (agreed)",'201819 SH LCLR Funding bid'!#REF!,$B10,'201819 SH LCLR Funding bid'!#REF!,I$5)+SUMIFS('201819 SH LCLR Funding bid'!#REF!,'201819 SH LCLR Funding bid'!$C$12:$C$362,"in planning (agreed)",'201819 SH LCLR Funding bid'!#REF!,$B10,'201819 SH LCLR Funding bid'!#REF!,I$5)+SUMIFS('201819 SH LCLR Funding bid'!#REF!,'201819 SH LCLR Funding bid'!$C$12:$C$362,"agreed with nzta",'201819 SH LCLR Funding bid'!#REF!,$B10,'201819 SH LCLR Funding bid'!#REF!,I$5)+SUMIFS('201819 SH LCLR Funding bid'!#REF!,'201819 SH LCLR Funding bid'!$C$12:$C$362,"completed",'201819 SH LCLR Funding bid'!#REF!,$B10,'201819 SH LCLR Funding bid'!#REF!,I$5)),SUMIFS('201819 SH LCLR Funding bid'!#REF!,'201819 SH LCLR Funding bid'!$C$12:$C$362,"completed",'201819 SH LCLR Funding bid'!#REF!,$B10,'201819 SH LCLR Funding bid'!#REF!,I$5))</f>
        <v>#REF!</v>
      </c>
      <c r="J60" s="44" t="e">
        <f>IF($D$4="Agreed",(SUMIFS('201819 SH LCLR Funding bid'!#REF!,'201819 SH LCLR Funding bid'!$C$12:$C$362,"in construction (agreed)",'201819 SH LCLR Funding bid'!#REF!,$B10,'201819 SH LCLR Funding bid'!#REF!,J$5)+SUMIFS('201819 SH LCLR Funding bid'!#REF!,'201819 SH LCLR Funding bid'!$C$12:$C$362,"in planning (agreed)",'201819 SH LCLR Funding bid'!#REF!,$B10,'201819 SH LCLR Funding bid'!#REF!,J$5)+SUMIFS('201819 SH LCLR Funding bid'!#REF!,'201819 SH LCLR Funding bid'!$C$12:$C$362,"agreed with nzta",'201819 SH LCLR Funding bid'!#REF!,$B10,'201819 SH LCLR Funding bid'!#REF!,J$5)+SUMIFS('201819 SH LCLR Funding bid'!#REF!,'201819 SH LCLR Funding bid'!$C$12:$C$362,"completed",'201819 SH LCLR Funding bid'!#REF!,$B10,'201819 SH LCLR Funding bid'!#REF!,J$5)),SUMIFS('201819 SH LCLR Funding bid'!#REF!,'201819 SH LCLR Funding bid'!$C$12:$C$362,"completed",'201819 SH LCLR Funding bid'!#REF!,$B10,'201819 SH LCLR Funding bid'!#REF!,J$5))</f>
        <v>#REF!</v>
      </c>
      <c r="K60" s="44" t="e">
        <f>IF($D$4="Agreed",(SUMIFS('201819 SH LCLR Funding bid'!#REF!,'201819 SH LCLR Funding bid'!$C$12:$C$362,"in construction (agreed)",'201819 SH LCLR Funding bid'!#REF!,$B10,'201819 SH LCLR Funding bid'!#REF!,K$5)+SUMIFS('201819 SH LCLR Funding bid'!#REF!,'201819 SH LCLR Funding bid'!$C$12:$C$362,"in planning (agreed)",'201819 SH LCLR Funding bid'!#REF!,$B10,'201819 SH LCLR Funding bid'!#REF!,K$5)+SUMIFS('201819 SH LCLR Funding bid'!#REF!,'201819 SH LCLR Funding bid'!$C$12:$C$362,"agreed with nzta",'201819 SH LCLR Funding bid'!#REF!,$B10,'201819 SH LCLR Funding bid'!#REF!,K$5)+SUMIFS('201819 SH LCLR Funding bid'!#REF!,'201819 SH LCLR Funding bid'!$C$12:$C$362,"completed",'201819 SH LCLR Funding bid'!#REF!,$B10,'201819 SH LCLR Funding bid'!#REF!,K$5)),SUMIFS('201819 SH LCLR Funding bid'!#REF!,'201819 SH LCLR Funding bid'!$C$12:$C$362,"completed",'201819 SH LCLR Funding bid'!#REF!,$B10,'201819 SH LCLR Funding bid'!#REF!,K$5))</f>
        <v>#REF!</v>
      </c>
      <c r="L60" s="44" t="e">
        <f>IF($D$4="Agreed",(SUMIFS('201819 SH LCLR Funding bid'!#REF!,'201819 SH LCLR Funding bid'!$C$12:$C$362,"in construction (agreed)",'201819 SH LCLR Funding bid'!#REF!,$B10,'201819 SH LCLR Funding bid'!#REF!,L$5)+SUMIFS('201819 SH LCLR Funding bid'!#REF!,'201819 SH LCLR Funding bid'!$C$12:$C$362,"in planning (agreed)",'201819 SH LCLR Funding bid'!#REF!,$B10,'201819 SH LCLR Funding bid'!#REF!,L$5)+SUMIFS('201819 SH LCLR Funding bid'!#REF!,'201819 SH LCLR Funding bid'!$C$12:$C$362,"agreed with nzta",'201819 SH LCLR Funding bid'!#REF!,$B10,'201819 SH LCLR Funding bid'!#REF!,L$5)+SUMIFS('201819 SH LCLR Funding bid'!#REF!,'201819 SH LCLR Funding bid'!$C$12:$C$362,"completed",'201819 SH LCLR Funding bid'!#REF!,$B10,'201819 SH LCLR Funding bid'!#REF!,L$5)),SUMIFS('201819 SH LCLR Funding bid'!#REF!,'201819 SH LCLR Funding bid'!$C$12:$C$362,"completed",'201819 SH LCLR Funding bid'!#REF!,$B10,'201819 SH LCLR Funding bid'!#REF!,L$5))</f>
        <v>#REF!</v>
      </c>
      <c r="M60" s="44" t="e">
        <f>IF($D$4="Agreed",(SUMIFS('201819 SH LCLR Funding bid'!#REF!,'201819 SH LCLR Funding bid'!$C$12:$C$362,"in construction (agreed)",'201819 SH LCLR Funding bid'!#REF!,$B10,'201819 SH LCLR Funding bid'!#REF!,M$5)+SUMIFS('201819 SH LCLR Funding bid'!#REF!,'201819 SH LCLR Funding bid'!$C$12:$C$362,"in planning (agreed)",'201819 SH LCLR Funding bid'!#REF!,$B10,'201819 SH LCLR Funding bid'!#REF!,M$5)+SUMIFS('201819 SH LCLR Funding bid'!#REF!,'201819 SH LCLR Funding bid'!$C$12:$C$362,"agreed with nzta",'201819 SH LCLR Funding bid'!#REF!,$B10,'201819 SH LCLR Funding bid'!#REF!,M$5)+SUMIFS('201819 SH LCLR Funding bid'!#REF!,'201819 SH LCLR Funding bid'!$C$12:$C$362,"completed",'201819 SH LCLR Funding bid'!#REF!,$B10,'201819 SH LCLR Funding bid'!#REF!,M$5)),SUMIFS('201819 SH LCLR Funding bid'!#REF!,'201819 SH LCLR Funding bid'!$C$12:$C$362,"completed",'201819 SH LCLR Funding bid'!#REF!,$B10,'201819 SH LCLR Funding bid'!#REF!,M$5))</f>
        <v>#REF!</v>
      </c>
      <c r="N60" s="44" t="e">
        <f>IF($D$4="Agreed",(SUMIFS('201819 SH LCLR Funding bid'!#REF!,'201819 SH LCLR Funding bid'!$C$12:$C$362,"in construction (agreed)",'201819 SH LCLR Funding bid'!#REF!,$B10,'201819 SH LCLR Funding bid'!#REF!,N$5)+SUMIFS('201819 SH LCLR Funding bid'!#REF!,'201819 SH LCLR Funding bid'!$C$12:$C$362,"in planning (agreed)",'201819 SH LCLR Funding bid'!#REF!,$B10,'201819 SH LCLR Funding bid'!#REF!,N$5)+SUMIFS('201819 SH LCLR Funding bid'!#REF!,'201819 SH LCLR Funding bid'!$C$12:$C$362,"agreed with nzta",'201819 SH LCLR Funding bid'!#REF!,$B10,'201819 SH LCLR Funding bid'!#REF!,N$5)+SUMIFS('201819 SH LCLR Funding bid'!#REF!,'201819 SH LCLR Funding bid'!$C$12:$C$362,"completed",'201819 SH LCLR Funding bid'!#REF!,$B10,'201819 SH LCLR Funding bid'!#REF!,N$5)),SUMIFS('201819 SH LCLR Funding bid'!#REF!,'201819 SH LCLR Funding bid'!$C$12:$C$362,"completed",'201819 SH LCLR Funding bid'!#REF!,$B10,'201819 SH LCLR Funding bid'!#REF!,N$5))</f>
        <v>#REF!</v>
      </c>
      <c r="O60" s="44" t="e">
        <f>IF($D$4="Agreed",(SUMIFS('201819 SH LCLR Funding bid'!#REF!,'201819 SH LCLR Funding bid'!$C$12:$C$362,"in construction (agreed)",'201819 SH LCLR Funding bid'!#REF!,$B10,'201819 SH LCLR Funding bid'!#REF!,O$5)+SUMIFS('201819 SH LCLR Funding bid'!#REF!,'201819 SH LCLR Funding bid'!$C$12:$C$362,"in planning (agreed)",'201819 SH LCLR Funding bid'!#REF!,$B10,'201819 SH LCLR Funding bid'!#REF!,O$5)+SUMIFS('201819 SH LCLR Funding bid'!#REF!,'201819 SH LCLR Funding bid'!$C$12:$C$362,"agreed with nzta",'201819 SH LCLR Funding bid'!#REF!,$B10,'201819 SH LCLR Funding bid'!#REF!,O$5)+SUMIFS('201819 SH LCLR Funding bid'!#REF!,'201819 SH LCLR Funding bid'!$C$12:$C$362,"completed",'201819 SH LCLR Funding bid'!#REF!,$B10,'201819 SH LCLR Funding bid'!#REF!,O$5)),SUMIFS('201819 SH LCLR Funding bid'!#REF!,'201819 SH LCLR Funding bid'!$C$12:$C$362,"completed",'201819 SH LCLR Funding bid'!#REF!,$B10,'201819 SH LCLR Funding bid'!#REF!,O$5))</f>
        <v>#REF!</v>
      </c>
      <c r="P60" s="44" t="e">
        <f>IF($D$4="Agreed",(SUMIFS('201819 SH LCLR Funding bid'!#REF!,'201819 SH LCLR Funding bid'!$C$12:$C$362,"in construction (agreed)",'201819 SH LCLR Funding bid'!#REF!,$B10,'201819 SH LCLR Funding bid'!#REF!,P$5)+SUMIFS('201819 SH LCLR Funding bid'!#REF!,'201819 SH LCLR Funding bid'!$C$12:$C$362,"in planning (agreed)",'201819 SH LCLR Funding bid'!#REF!,$B10,'201819 SH LCLR Funding bid'!#REF!,P$5)+SUMIFS('201819 SH LCLR Funding bid'!#REF!,'201819 SH LCLR Funding bid'!$C$12:$C$362,"agreed with nzta",'201819 SH LCLR Funding bid'!#REF!,$B10,'201819 SH LCLR Funding bid'!#REF!,P$5)+SUMIFS('201819 SH LCLR Funding bid'!#REF!,'201819 SH LCLR Funding bid'!$C$12:$C$362,"completed",'201819 SH LCLR Funding bid'!#REF!,$B10,'201819 SH LCLR Funding bid'!#REF!,P$5)),SUMIFS('201819 SH LCLR Funding bid'!#REF!,'201819 SH LCLR Funding bid'!$C$12:$C$362,"completed",'201819 SH LCLR Funding bid'!#REF!,$B10,'201819 SH LCLR Funding bid'!#REF!,P$5))</f>
        <v>#REF!</v>
      </c>
      <c r="Q60" s="44" t="e">
        <f>IF($D$4="Agreed",(SUMIFS('201819 SH LCLR Funding bid'!#REF!,'201819 SH LCLR Funding bid'!$C$12:$C$362,"in construction (agreed)",'201819 SH LCLR Funding bid'!#REF!,$B10,'201819 SH LCLR Funding bid'!#REF!,Q$5)+SUMIFS('201819 SH LCLR Funding bid'!#REF!,'201819 SH LCLR Funding bid'!$C$12:$C$362,"in planning (agreed)",'201819 SH LCLR Funding bid'!#REF!,$B10,'201819 SH LCLR Funding bid'!#REF!,Q$5)+SUMIFS('201819 SH LCLR Funding bid'!#REF!,'201819 SH LCLR Funding bid'!$C$12:$C$362,"agreed with nzta",'201819 SH LCLR Funding bid'!#REF!,$B10,'201819 SH LCLR Funding bid'!#REF!,Q$5)+SUMIFS('201819 SH LCLR Funding bid'!#REF!,'201819 SH LCLR Funding bid'!$C$12:$C$362,"completed",'201819 SH LCLR Funding bid'!#REF!,$B10,'201819 SH LCLR Funding bid'!#REF!,Q$5)),SUMIFS('201819 SH LCLR Funding bid'!#REF!,'201819 SH LCLR Funding bid'!$C$12:$C$362,"completed",'201819 SH LCLR Funding bid'!#REF!,$B10,'201819 SH LCLR Funding bid'!#REF!,Q$5))</f>
        <v>#REF!</v>
      </c>
      <c r="R60" s="44" t="e">
        <f>IF($D$4="Agreed",(SUMIFS('201819 SH LCLR Funding bid'!#REF!,'201819 SH LCLR Funding bid'!$C$12:$C$362,"in construction (agreed)",'201819 SH LCLR Funding bid'!#REF!,$B10,'201819 SH LCLR Funding bid'!#REF!,R$5)+SUMIFS('201819 SH LCLR Funding bid'!#REF!,'201819 SH LCLR Funding bid'!$C$12:$C$362,"in planning (agreed)",'201819 SH LCLR Funding bid'!#REF!,$B10,'201819 SH LCLR Funding bid'!#REF!,R$5)+SUMIFS('201819 SH LCLR Funding bid'!#REF!,'201819 SH LCLR Funding bid'!$C$12:$C$362,"agreed with nzta",'201819 SH LCLR Funding bid'!#REF!,$B10,'201819 SH LCLR Funding bid'!#REF!,R$5)+SUMIFS('201819 SH LCLR Funding bid'!#REF!,'201819 SH LCLR Funding bid'!$C$12:$C$362,"completed",'201819 SH LCLR Funding bid'!#REF!,$B10,'201819 SH LCLR Funding bid'!#REF!,R$5)),SUMIFS('201819 SH LCLR Funding bid'!#REF!,'201819 SH LCLR Funding bid'!$C$12:$C$362,"completed",'201819 SH LCLR Funding bid'!#REF!,$B10,'201819 SH LCLR Funding bid'!#REF!,R$5))</f>
        <v>#REF!</v>
      </c>
      <c r="S60" s="44" t="e">
        <f>IF($D$4="Agreed",(SUMIFS('201819 SH LCLR Funding bid'!#REF!,'201819 SH LCLR Funding bid'!$C$12:$C$362,"in construction (agreed)",'201819 SH LCLR Funding bid'!#REF!,$B10,'201819 SH LCLR Funding bid'!#REF!,S$5)+SUMIFS('201819 SH LCLR Funding bid'!#REF!,'201819 SH LCLR Funding bid'!$C$12:$C$362,"in planning (agreed)",'201819 SH LCLR Funding bid'!#REF!,$B10,'201819 SH LCLR Funding bid'!#REF!,S$5)+SUMIFS('201819 SH LCLR Funding bid'!#REF!,'201819 SH LCLR Funding bid'!$C$12:$C$362,"agreed with nzta",'201819 SH LCLR Funding bid'!#REF!,$B10,'201819 SH LCLR Funding bid'!#REF!,S$5)+SUMIFS('201819 SH LCLR Funding bid'!#REF!,'201819 SH LCLR Funding bid'!$C$12:$C$362,"completed",'201819 SH LCLR Funding bid'!#REF!,$B10,'201819 SH LCLR Funding bid'!#REF!,S$5)),SUMIFS('201819 SH LCLR Funding bid'!#REF!,'201819 SH LCLR Funding bid'!$C$12:$C$362,"completed",'201819 SH LCLR Funding bid'!#REF!,$B10,'201819 SH LCLR Funding bid'!#REF!,S$5))</f>
        <v>#REF!</v>
      </c>
      <c r="T60" s="44" t="e">
        <f>IF($D$4="Agreed",(SUMIFS('201819 SH LCLR Funding bid'!#REF!,'201819 SH LCLR Funding bid'!$C$12:$C$362,"in construction (agreed)",'201819 SH LCLR Funding bid'!#REF!,$B10,'201819 SH LCLR Funding bid'!#REF!,T$5)+SUMIFS('201819 SH LCLR Funding bid'!#REF!,'201819 SH LCLR Funding bid'!$C$12:$C$362,"in planning (agreed)",'201819 SH LCLR Funding bid'!#REF!,$B10,'201819 SH LCLR Funding bid'!#REF!,T$5)+SUMIFS('201819 SH LCLR Funding bid'!#REF!,'201819 SH LCLR Funding bid'!$C$12:$C$362,"agreed with nzta",'201819 SH LCLR Funding bid'!#REF!,$B10,'201819 SH LCLR Funding bid'!#REF!,T$5)+SUMIFS('201819 SH LCLR Funding bid'!#REF!,'201819 SH LCLR Funding bid'!$C$12:$C$362,"completed",'201819 SH LCLR Funding bid'!#REF!,$B10,'201819 SH LCLR Funding bid'!#REF!,T$5)),SUMIFS('201819 SH LCLR Funding bid'!#REF!,'201819 SH LCLR Funding bid'!$C$12:$C$362,"completed",'201819 SH LCLR Funding bid'!#REF!,$B10,'201819 SH LCLR Funding bid'!#REF!,T$5))</f>
        <v>#REF!</v>
      </c>
      <c r="U60" s="13" t="e">
        <f>SUM(C60:T60)</f>
        <v>#REF!</v>
      </c>
      <c r="V60" s="22"/>
      <c r="W60" s="22"/>
      <c r="X60" s="22"/>
      <c r="Y60" s="22"/>
      <c r="Z60" s="22"/>
      <c r="AA60" s="22"/>
      <c r="AB60" s="22"/>
      <c r="AC60" s="22"/>
      <c r="AD60" s="22"/>
      <c r="AE60" s="22"/>
      <c r="AF60" s="22"/>
    </row>
    <row r="61" spans="1:32" ht="12" customHeight="1" x14ac:dyDescent="0.15">
      <c r="A61" s="20"/>
      <c r="B61" s="37" t="str">
        <f t="shared" si="8"/>
        <v>Intersection improvements (inc. signalisation / roundabouts, traffic islands, slip lanes)</v>
      </c>
      <c r="C61" s="44" t="e">
        <f>IF($D$4="Agreed",(SUMIFS('201819 SH LCLR Funding bid'!#REF!,'201819 SH LCLR Funding bid'!$C$12:$C$362,"in construction (agreed)",'201819 SH LCLR Funding bid'!#REF!,$B11,'201819 SH LCLR Funding bid'!#REF!,C$5)+SUMIFS('201819 SH LCLR Funding bid'!#REF!,'201819 SH LCLR Funding bid'!$C$12:$C$362,"in planning (agreed)",'201819 SH LCLR Funding bid'!#REF!,$B11,'201819 SH LCLR Funding bid'!#REF!,C$5)+SUMIFS('201819 SH LCLR Funding bid'!#REF!,'201819 SH LCLR Funding bid'!$C$12:$C$362,"agreed with nzta",'201819 SH LCLR Funding bid'!#REF!,$B11,'201819 SH LCLR Funding bid'!#REF!,C$5)+SUMIFS('201819 SH LCLR Funding bid'!#REF!,'201819 SH LCLR Funding bid'!$C$12:$C$362,"completed",'201819 SH LCLR Funding bid'!#REF!,$B11,'201819 SH LCLR Funding bid'!#REF!,C$5)),SUMIFS('201819 SH LCLR Funding bid'!#REF!,'201819 SH LCLR Funding bid'!$C$12:$C$362,"completed",'201819 SH LCLR Funding bid'!#REF!,$B11,'201819 SH LCLR Funding bid'!#REF!,C$5))</f>
        <v>#REF!</v>
      </c>
      <c r="D61" s="44" t="e">
        <f>IF($D$4="Agreed",(SUMIFS('201819 SH LCLR Funding bid'!#REF!,'201819 SH LCLR Funding bid'!$C$12:$C$362,"in construction (agreed)",'201819 SH LCLR Funding bid'!#REF!,$B11,'201819 SH LCLR Funding bid'!#REF!,D$5)+SUMIFS('201819 SH LCLR Funding bid'!#REF!,'201819 SH LCLR Funding bid'!$C$12:$C$362,"in planning (agreed)",'201819 SH LCLR Funding bid'!#REF!,$B11,'201819 SH LCLR Funding bid'!#REF!,D$5)+SUMIFS('201819 SH LCLR Funding bid'!#REF!,'201819 SH LCLR Funding bid'!$C$12:$C$362,"agreed with nzta",'201819 SH LCLR Funding bid'!#REF!,$B11,'201819 SH LCLR Funding bid'!#REF!,D$5)+SUMIFS('201819 SH LCLR Funding bid'!#REF!,'201819 SH LCLR Funding bid'!$C$12:$C$362,"completed",'201819 SH LCLR Funding bid'!#REF!,$B11,'201819 SH LCLR Funding bid'!#REF!,D$5)),SUMIFS('201819 SH LCLR Funding bid'!#REF!,'201819 SH LCLR Funding bid'!$C$12:$C$362,"completed",'201819 SH LCLR Funding bid'!#REF!,$B11,'201819 SH LCLR Funding bid'!#REF!,D$5))</f>
        <v>#REF!</v>
      </c>
      <c r="E61" s="44" t="e">
        <f>IF($D$4="Agreed",(SUMIFS('201819 SH LCLR Funding bid'!#REF!,'201819 SH LCLR Funding bid'!$C$12:$C$362,"in construction (agreed)",'201819 SH LCLR Funding bid'!#REF!,$B11,'201819 SH LCLR Funding bid'!#REF!,E$5)+SUMIFS('201819 SH LCLR Funding bid'!#REF!,'201819 SH LCLR Funding bid'!$C$12:$C$362,"in planning (agreed)",'201819 SH LCLR Funding bid'!#REF!,$B11,'201819 SH LCLR Funding bid'!#REF!,E$5)+SUMIFS('201819 SH LCLR Funding bid'!#REF!,'201819 SH LCLR Funding bid'!$C$12:$C$362,"agreed with nzta",'201819 SH LCLR Funding bid'!#REF!,$B11,'201819 SH LCLR Funding bid'!#REF!,E$5)+SUMIFS('201819 SH LCLR Funding bid'!#REF!,'201819 SH LCLR Funding bid'!$C$12:$C$362,"completed",'201819 SH LCLR Funding bid'!#REF!,$B11,'201819 SH LCLR Funding bid'!#REF!,E$5)),SUMIFS('201819 SH LCLR Funding bid'!#REF!,'201819 SH LCLR Funding bid'!$C$12:$C$362,"completed",'201819 SH LCLR Funding bid'!#REF!,$B11,'201819 SH LCLR Funding bid'!#REF!,E$5))</f>
        <v>#REF!</v>
      </c>
      <c r="F61" s="44" t="e">
        <f>IF($D$4="Agreed",(SUMIFS('201819 SH LCLR Funding bid'!#REF!,'201819 SH LCLR Funding bid'!$C$12:$C$362,"in construction (agreed)",'201819 SH LCLR Funding bid'!#REF!,$B11,'201819 SH LCLR Funding bid'!#REF!,F$5)+SUMIFS('201819 SH LCLR Funding bid'!#REF!,'201819 SH LCLR Funding bid'!$C$12:$C$362,"in planning (agreed)",'201819 SH LCLR Funding bid'!#REF!,$B11,'201819 SH LCLR Funding bid'!#REF!,F$5)+SUMIFS('201819 SH LCLR Funding bid'!#REF!,'201819 SH LCLR Funding bid'!$C$12:$C$362,"agreed with nzta",'201819 SH LCLR Funding bid'!#REF!,$B11,'201819 SH LCLR Funding bid'!#REF!,F$5)+SUMIFS('201819 SH LCLR Funding bid'!#REF!,'201819 SH LCLR Funding bid'!$C$12:$C$362,"completed",'201819 SH LCLR Funding bid'!#REF!,$B11,'201819 SH LCLR Funding bid'!#REF!,F$5)),SUMIFS('201819 SH LCLR Funding bid'!#REF!,'201819 SH LCLR Funding bid'!$C$12:$C$362,"completed",'201819 SH LCLR Funding bid'!#REF!,$B11,'201819 SH LCLR Funding bid'!#REF!,F$5))</f>
        <v>#REF!</v>
      </c>
      <c r="G61" s="44" t="e">
        <f>IF($D$4="Agreed",(SUMIFS('201819 SH LCLR Funding bid'!#REF!,'201819 SH LCLR Funding bid'!$C$12:$C$362,"in construction (agreed)",'201819 SH LCLR Funding bid'!#REF!,$B11,'201819 SH LCLR Funding bid'!#REF!,G$5)+SUMIFS('201819 SH LCLR Funding bid'!#REF!,'201819 SH LCLR Funding bid'!$C$12:$C$362,"in planning (agreed)",'201819 SH LCLR Funding bid'!#REF!,$B11,'201819 SH LCLR Funding bid'!#REF!,G$5)+SUMIFS('201819 SH LCLR Funding bid'!#REF!,'201819 SH LCLR Funding bid'!$C$12:$C$362,"agreed with nzta",'201819 SH LCLR Funding bid'!#REF!,$B11,'201819 SH LCLR Funding bid'!#REF!,G$5)+SUMIFS('201819 SH LCLR Funding bid'!#REF!,'201819 SH LCLR Funding bid'!$C$12:$C$362,"completed",'201819 SH LCLR Funding bid'!#REF!,$B11,'201819 SH LCLR Funding bid'!#REF!,G$5)),SUMIFS('201819 SH LCLR Funding bid'!#REF!,'201819 SH LCLR Funding bid'!$C$12:$C$362,"completed",'201819 SH LCLR Funding bid'!#REF!,$B11,'201819 SH LCLR Funding bid'!#REF!,G$5))</f>
        <v>#REF!</v>
      </c>
      <c r="H61" s="44" t="e">
        <f>IF($D$4="Agreed",(SUMIFS('201819 SH LCLR Funding bid'!#REF!,'201819 SH LCLR Funding bid'!$C$12:$C$362,"in construction (agreed)",'201819 SH LCLR Funding bid'!#REF!,$B11,'201819 SH LCLR Funding bid'!#REF!,H$5)+SUMIFS('201819 SH LCLR Funding bid'!#REF!,'201819 SH LCLR Funding bid'!$C$12:$C$362,"in planning (agreed)",'201819 SH LCLR Funding bid'!#REF!,$B11,'201819 SH LCLR Funding bid'!#REF!,H$5)+SUMIFS('201819 SH LCLR Funding bid'!#REF!,'201819 SH LCLR Funding bid'!$C$12:$C$362,"agreed with nzta",'201819 SH LCLR Funding bid'!#REF!,$B11,'201819 SH LCLR Funding bid'!#REF!,H$5)+SUMIFS('201819 SH LCLR Funding bid'!#REF!,'201819 SH LCLR Funding bid'!$C$12:$C$362,"completed",'201819 SH LCLR Funding bid'!#REF!,$B11,'201819 SH LCLR Funding bid'!#REF!,H$5)),SUMIFS('201819 SH LCLR Funding bid'!#REF!,'201819 SH LCLR Funding bid'!$C$12:$C$362,"completed",'201819 SH LCLR Funding bid'!#REF!,$B11,'201819 SH LCLR Funding bid'!#REF!,H$5))</f>
        <v>#REF!</v>
      </c>
      <c r="I61" s="44" t="e">
        <f>IF($D$4="Agreed",(SUMIFS('201819 SH LCLR Funding bid'!#REF!,'201819 SH LCLR Funding bid'!$C$12:$C$362,"in construction (agreed)",'201819 SH LCLR Funding bid'!#REF!,$B11,'201819 SH LCLR Funding bid'!#REF!,I$5)+SUMIFS('201819 SH LCLR Funding bid'!#REF!,'201819 SH LCLR Funding bid'!$C$12:$C$362,"in planning (agreed)",'201819 SH LCLR Funding bid'!#REF!,$B11,'201819 SH LCLR Funding bid'!#REF!,I$5)+SUMIFS('201819 SH LCLR Funding bid'!#REF!,'201819 SH LCLR Funding bid'!$C$12:$C$362,"agreed with nzta",'201819 SH LCLR Funding bid'!#REF!,$B11,'201819 SH LCLR Funding bid'!#REF!,I$5)+SUMIFS('201819 SH LCLR Funding bid'!#REF!,'201819 SH LCLR Funding bid'!$C$12:$C$362,"completed",'201819 SH LCLR Funding bid'!#REF!,$B11,'201819 SH LCLR Funding bid'!#REF!,I$5)),SUMIFS('201819 SH LCLR Funding bid'!#REF!,'201819 SH LCLR Funding bid'!$C$12:$C$362,"completed",'201819 SH LCLR Funding bid'!#REF!,$B11,'201819 SH LCLR Funding bid'!#REF!,I$5))</f>
        <v>#REF!</v>
      </c>
      <c r="J61" s="44" t="e">
        <f>IF($D$4="Agreed",(SUMIFS('201819 SH LCLR Funding bid'!#REF!,'201819 SH LCLR Funding bid'!$C$12:$C$362,"in construction (agreed)",'201819 SH LCLR Funding bid'!#REF!,$B11,'201819 SH LCLR Funding bid'!#REF!,J$5)+SUMIFS('201819 SH LCLR Funding bid'!#REF!,'201819 SH LCLR Funding bid'!$C$12:$C$362,"in planning (agreed)",'201819 SH LCLR Funding bid'!#REF!,$B11,'201819 SH LCLR Funding bid'!#REF!,J$5)+SUMIFS('201819 SH LCLR Funding bid'!#REF!,'201819 SH LCLR Funding bid'!$C$12:$C$362,"agreed with nzta",'201819 SH LCLR Funding bid'!#REF!,$B11,'201819 SH LCLR Funding bid'!#REF!,J$5)+SUMIFS('201819 SH LCLR Funding bid'!#REF!,'201819 SH LCLR Funding bid'!$C$12:$C$362,"completed",'201819 SH LCLR Funding bid'!#REF!,$B11,'201819 SH LCLR Funding bid'!#REF!,J$5)),SUMIFS('201819 SH LCLR Funding bid'!#REF!,'201819 SH LCLR Funding bid'!$C$12:$C$362,"completed",'201819 SH LCLR Funding bid'!#REF!,$B11,'201819 SH LCLR Funding bid'!#REF!,J$5))</f>
        <v>#REF!</v>
      </c>
      <c r="K61" s="44" t="e">
        <f>IF($D$4="Agreed",(SUMIFS('201819 SH LCLR Funding bid'!#REF!,'201819 SH LCLR Funding bid'!$C$12:$C$362,"in construction (agreed)",'201819 SH LCLR Funding bid'!#REF!,$B11,'201819 SH LCLR Funding bid'!#REF!,K$5)+SUMIFS('201819 SH LCLR Funding bid'!#REF!,'201819 SH LCLR Funding bid'!$C$12:$C$362,"in planning (agreed)",'201819 SH LCLR Funding bid'!#REF!,$B11,'201819 SH LCLR Funding bid'!#REF!,K$5)+SUMIFS('201819 SH LCLR Funding bid'!#REF!,'201819 SH LCLR Funding bid'!$C$12:$C$362,"agreed with nzta",'201819 SH LCLR Funding bid'!#REF!,$B11,'201819 SH LCLR Funding bid'!#REF!,K$5)+SUMIFS('201819 SH LCLR Funding bid'!#REF!,'201819 SH LCLR Funding bid'!$C$12:$C$362,"completed",'201819 SH LCLR Funding bid'!#REF!,$B11,'201819 SH LCLR Funding bid'!#REF!,K$5)),SUMIFS('201819 SH LCLR Funding bid'!#REF!,'201819 SH LCLR Funding bid'!$C$12:$C$362,"completed",'201819 SH LCLR Funding bid'!#REF!,$B11,'201819 SH LCLR Funding bid'!#REF!,K$5))</f>
        <v>#REF!</v>
      </c>
      <c r="L61" s="44" t="e">
        <f>IF($D$4="Agreed",(SUMIFS('201819 SH LCLR Funding bid'!#REF!,'201819 SH LCLR Funding bid'!$C$12:$C$362,"in construction (agreed)",'201819 SH LCLR Funding bid'!#REF!,$B11,'201819 SH LCLR Funding bid'!#REF!,L$5)+SUMIFS('201819 SH LCLR Funding bid'!#REF!,'201819 SH LCLR Funding bid'!$C$12:$C$362,"in planning (agreed)",'201819 SH LCLR Funding bid'!#REF!,$B11,'201819 SH LCLR Funding bid'!#REF!,L$5)+SUMIFS('201819 SH LCLR Funding bid'!#REF!,'201819 SH LCLR Funding bid'!$C$12:$C$362,"agreed with nzta",'201819 SH LCLR Funding bid'!#REF!,$B11,'201819 SH LCLR Funding bid'!#REF!,L$5)+SUMIFS('201819 SH LCLR Funding bid'!#REF!,'201819 SH LCLR Funding bid'!$C$12:$C$362,"completed",'201819 SH LCLR Funding bid'!#REF!,$B11,'201819 SH LCLR Funding bid'!#REF!,L$5)),SUMIFS('201819 SH LCLR Funding bid'!#REF!,'201819 SH LCLR Funding bid'!$C$12:$C$362,"completed",'201819 SH LCLR Funding bid'!#REF!,$B11,'201819 SH LCLR Funding bid'!#REF!,L$5))</f>
        <v>#REF!</v>
      </c>
      <c r="M61" s="44" t="e">
        <f>IF($D$4="Agreed",(SUMIFS('201819 SH LCLR Funding bid'!#REF!,'201819 SH LCLR Funding bid'!$C$12:$C$362,"in construction (agreed)",'201819 SH LCLR Funding bid'!#REF!,$B11,'201819 SH LCLR Funding bid'!#REF!,M$5)+SUMIFS('201819 SH LCLR Funding bid'!#REF!,'201819 SH LCLR Funding bid'!$C$12:$C$362,"in planning (agreed)",'201819 SH LCLR Funding bid'!#REF!,$B11,'201819 SH LCLR Funding bid'!#REF!,M$5)+SUMIFS('201819 SH LCLR Funding bid'!#REF!,'201819 SH LCLR Funding bid'!$C$12:$C$362,"agreed with nzta",'201819 SH LCLR Funding bid'!#REF!,$B11,'201819 SH LCLR Funding bid'!#REF!,M$5)+SUMIFS('201819 SH LCLR Funding bid'!#REF!,'201819 SH LCLR Funding bid'!$C$12:$C$362,"completed",'201819 SH LCLR Funding bid'!#REF!,$B11,'201819 SH LCLR Funding bid'!#REF!,M$5)),SUMIFS('201819 SH LCLR Funding bid'!#REF!,'201819 SH LCLR Funding bid'!$C$12:$C$362,"completed",'201819 SH LCLR Funding bid'!#REF!,$B11,'201819 SH LCLR Funding bid'!#REF!,M$5))</f>
        <v>#REF!</v>
      </c>
      <c r="N61" s="44" t="e">
        <f>IF($D$4="Agreed",(SUMIFS('201819 SH LCLR Funding bid'!#REF!,'201819 SH LCLR Funding bid'!$C$12:$C$362,"in construction (agreed)",'201819 SH LCLR Funding bid'!#REF!,$B11,'201819 SH LCLR Funding bid'!#REF!,N$5)+SUMIFS('201819 SH LCLR Funding bid'!#REF!,'201819 SH LCLR Funding bid'!$C$12:$C$362,"in planning (agreed)",'201819 SH LCLR Funding bid'!#REF!,$B11,'201819 SH LCLR Funding bid'!#REF!,N$5)+SUMIFS('201819 SH LCLR Funding bid'!#REF!,'201819 SH LCLR Funding bid'!$C$12:$C$362,"agreed with nzta",'201819 SH LCLR Funding bid'!#REF!,$B11,'201819 SH LCLR Funding bid'!#REF!,N$5)+SUMIFS('201819 SH LCLR Funding bid'!#REF!,'201819 SH LCLR Funding bid'!$C$12:$C$362,"completed",'201819 SH LCLR Funding bid'!#REF!,$B11,'201819 SH LCLR Funding bid'!#REF!,N$5)),SUMIFS('201819 SH LCLR Funding bid'!#REF!,'201819 SH LCLR Funding bid'!$C$12:$C$362,"completed",'201819 SH LCLR Funding bid'!#REF!,$B11,'201819 SH LCLR Funding bid'!#REF!,N$5))</f>
        <v>#REF!</v>
      </c>
      <c r="O61" s="44" t="e">
        <f>IF($D$4="Agreed",(SUMIFS('201819 SH LCLR Funding bid'!#REF!,'201819 SH LCLR Funding bid'!$C$12:$C$362,"in construction (agreed)",'201819 SH LCLR Funding bid'!#REF!,$B11,'201819 SH LCLR Funding bid'!#REF!,O$5)+SUMIFS('201819 SH LCLR Funding bid'!#REF!,'201819 SH LCLR Funding bid'!$C$12:$C$362,"in planning (agreed)",'201819 SH LCLR Funding bid'!#REF!,$B11,'201819 SH LCLR Funding bid'!#REF!,O$5)+SUMIFS('201819 SH LCLR Funding bid'!#REF!,'201819 SH LCLR Funding bid'!$C$12:$C$362,"agreed with nzta",'201819 SH LCLR Funding bid'!#REF!,$B11,'201819 SH LCLR Funding bid'!#REF!,O$5)+SUMIFS('201819 SH LCLR Funding bid'!#REF!,'201819 SH LCLR Funding bid'!$C$12:$C$362,"completed",'201819 SH LCLR Funding bid'!#REF!,$B11,'201819 SH LCLR Funding bid'!#REF!,O$5)),SUMIFS('201819 SH LCLR Funding bid'!#REF!,'201819 SH LCLR Funding bid'!$C$12:$C$362,"completed",'201819 SH LCLR Funding bid'!#REF!,$B11,'201819 SH LCLR Funding bid'!#REF!,O$5))</f>
        <v>#REF!</v>
      </c>
      <c r="P61" s="44" t="e">
        <f>IF($D$4="Agreed",(SUMIFS('201819 SH LCLR Funding bid'!#REF!,'201819 SH LCLR Funding bid'!$C$12:$C$362,"in construction (agreed)",'201819 SH LCLR Funding bid'!#REF!,$B11,'201819 SH LCLR Funding bid'!#REF!,P$5)+SUMIFS('201819 SH LCLR Funding bid'!#REF!,'201819 SH LCLR Funding bid'!$C$12:$C$362,"in planning (agreed)",'201819 SH LCLR Funding bid'!#REF!,$B11,'201819 SH LCLR Funding bid'!#REF!,P$5)+SUMIFS('201819 SH LCLR Funding bid'!#REF!,'201819 SH LCLR Funding bid'!$C$12:$C$362,"agreed with nzta",'201819 SH LCLR Funding bid'!#REF!,$B11,'201819 SH LCLR Funding bid'!#REF!,P$5)+SUMIFS('201819 SH LCLR Funding bid'!#REF!,'201819 SH LCLR Funding bid'!$C$12:$C$362,"completed",'201819 SH LCLR Funding bid'!#REF!,$B11,'201819 SH LCLR Funding bid'!#REF!,P$5)),SUMIFS('201819 SH LCLR Funding bid'!#REF!,'201819 SH LCLR Funding bid'!$C$12:$C$362,"completed",'201819 SH LCLR Funding bid'!#REF!,$B11,'201819 SH LCLR Funding bid'!#REF!,P$5))</f>
        <v>#REF!</v>
      </c>
      <c r="Q61" s="44" t="e">
        <f>IF($D$4="Agreed",(SUMIFS('201819 SH LCLR Funding bid'!#REF!,'201819 SH LCLR Funding bid'!$C$12:$C$362,"in construction (agreed)",'201819 SH LCLR Funding bid'!#REF!,$B11,'201819 SH LCLR Funding bid'!#REF!,Q$5)+SUMIFS('201819 SH LCLR Funding bid'!#REF!,'201819 SH LCLR Funding bid'!$C$12:$C$362,"in planning (agreed)",'201819 SH LCLR Funding bid'!#REF!,$B11,'201819 SH LCLR Funding bid'!#REF!,Q$5)+SUMIFS('201819 SH LCLR Funding bid'!#REF!,'201819 SH LCLR Funding bid'!$C$12:$C$362,"agreed with nzta",'201819 SH LCLR Funding bid'!#REF!,$B11,'201819 SH LCLR Funding bid'!#REF!,Q$5)+SUMIFS('201819 SH LCLR Funding bid'!#REF!,'201819 SH LCLR Funding bid'!$C$12:$C$362,"completed",'201819 SH LCLR Funding bid'!#REF!,$B11,'201819 SH LCLR Funding bid'!#REF!,Q$5)),SUMIFS('201819 SH LCLR Funding bid'!#REF!,'201819 SH LCLR Funding bid'!$C$12:$C$362,"completed",'201819 SH LCLR Funding bid'!#REF!,$B11,'201819 SH LCLR Funding bid'!#REF!,Q$5))</f>
        <v>#REF!</v>
      </c>
      <c r="R61" s="44" t="e">
        <f>IF($D$4="Agreed",(SUMIFS('201819 SH LCLR Funding bid'!#REF!,'201819 SH LCLR Funding bid'!$C$12:$C$362,"in construction (agreed)",'201819 SH LCLR Funding bid'!#REF!,$B11,'201819 SH LCLR Funding bid'!#REF!,R$5)+SUMIFS('201819 SH LCLR Funding bid'!#REF!,'201819 SH LCLR Funding bid'!$C$12:$C$362,"in planning (agreed)",'201819 SH LCLR Funding bid'!#REF!,$B11,'201819 SH LCLR Funding bid'!#REF!,R$5)+SUMIFS('201819 SH LCLR Funding bid'!#REF!,'201819 SH LCLR Funding bid'!$C$12:$C$362,"agreed with nzta",'201819 SH LCLR Funding bid'!#REF!,$B11,'201819 SH LCLR Funding bid'!#REF!,R$5)+SUMIFS('201819 SH LCLR Funding bid'!#REF!,'201819 SH LCLR Funding bid'!$C$12:$C$362,"completed",'201819 SH LCLR Funding bid'!#REF!,$B11,'201819 SH LCLR Funding bid'!#REF!,R$5)),SUMIFS('201819 SH LCLR Funding bid'!#REF!,'201819 SH LCLR Funding bid'!$C$12:$C$362,"completed",'201819 SH LCLR Funding bid'!#REF!,$B11,'201819 SH LCLR Funding bid'!#REF!,R$5))</f>
        <v>#REF!</v>
      </c>
      <c r="S61" s="44" t="e">
        <f>IF($D$4="Agreed",(SUMIFS('201819 SH LCLR Funding bid'!#REF!,'201819 SH LCLR Funding bid'!$C$12:$C$362,"in construction (agreed)",'201819 SH LCLR Funding bid'!#REF!,$B11,'201819 SH LCLR Funding bid'!#REF!,S$5)+SUMIFS('201819 SH LCLR Funding bid'!#REF!,'201819 SH LCLR Funding bid'!$C$12:$C$362,"in planning (agreed)",'201819 SH LCLR Funding bid'!#REF!,$B11,'201819 SH LCLR Funding bid'!#REF!,S$5)+SUMIFS('201819 SH LCLR Funding bid'!#REF!,'201819 SH LCLR Funding bid'!$C$12:$C$362,"agreed with nzta",'201819 SH LCLR Funding bid'!#REF!,$B11,'201819 SH LCLR Funding bid'!#REF!,S$5)+SUMIFS('201819 SH LCLR Funding bid'!#REF!,'201819 SH LCLR Funding bid'!$C$12:$C$362,"completed",'201819 SH LCLR Funding bid'!#REF!,$B11,'201819 SH LCLR Funding bid'!#REF!,S$5)),SUMIFS('201819 SH LCLR Funding bid'!#REF!,'201819 SH LCLR Funding bid'!$C$12:$C$362,"completed",'201819 SH LCLR Funding bid'!#REF!,$B11,'201819 SH LCLR Funding bid'!#REF!,S$5))</f>
        <v>#REF!</v>
      </c>
      <c r="T61" s="44" t="e">
        <f>IF($D$4="Agreed",(SUMIFS('201819 SH LCLR Funding bid'!#REF!,'201819 SH LCLR Funding bid'!$C$12:$C$362,"in construction (agreed)",'201819 SH LCLR Funding bid'!#REF!,$B11,'201819 SH LCLR Funding bid'!#REF!,T$5)+SUMIFS('201819 SH LCLR Funding bid'!#REF!,'201819 SH LCLR Funding bid'!$C$12:$C$362,"in planning (agreed)",'201819 SH LCLR Funding bid'!#REF!,$B11,'201819 SH LCLR Funding bid'!#REF!,T$5)+SUMIFS('201819 SH LCLR Funding bid'!#REF!,'201819 SH LCLR Funding bid'!$C$12:$C$362,"agreed with nzta",'201819 SH LCLR Funding bid'!#REF!,$B11,'201819 SH LCLR Funding bid'!#REF!,T$5)+SUMIFS('201819 SH LCLR Funding bid'!#REF!,'201819 SH LCLR Funding bid'!$C$12:$C$362,"completed",'201819 SH LCLR Funding bid'!#REF!,$B11,'201819 SH LCLR Funding bid'!#REF!,T$5)),SUMIFS('201819 SH LCLR Funding bid'!#REF!,'201819 SH LCLR Funding bid'!$C$12:$C$362,"completed",'201819 SH LCLR Funding bid'!#REF!,$B11,'201819 SH LCLR Funding bid'!#REF!,T$5))</f>
        <v>#REF!</v>
      </c>
      <c r="U61" s="13" t="e">
        <f t="shared" ref="U61:U67" si="9">SUM(C61:T61)</f>
        <v>#REF!</v>
      </c>
      <c r="V61" s="22"/>
      <c r="W61" s="22"/>
      <c r="X61" s="22"/>
      <c r="Y61" s="22"/>
      <c r="Z61" s="22"/>
      <c r="AA61" s="22"/>
      <c r="AB61" s="22"/>
      <c r="AC61" s="22"/>
      <c r="AD61" s="22"/>
      <c r="AE61" s="22"/>
      <c r="AF61" s="22"/>
    </row>
    <row r="62" spans="1:32" ht="12" customHeight="1" x14ac:dyDescent="0.15">
      <c r="A62" s="20"/>
      <c r="B62" s="37" t="str">
        <f t="shared" si="8"/>
        <v>Lighting improvements</v>
      </c>
      <c r="C62" s="44" t="e">
        <f>IF($D$4="Agreed",(SUMIFS('201819 SH LCLR Funding bid'!#REF!,'201819 SH LCLR Funding bid'!$C$12:$C$362,"in construction (agreed)",'201819 SH LCLR Funding bid'!#REF!,$B12,'201819 SH LCLR Funding bid'!#REF!,C$5)+SUMIFS('201819 SH LCLR Funding bid'!#REF!,'201819 SH LCLR Funding bid'!$C$12:$C$362,"in planning (agreed)",'201819 SH LCLR Funding bid'!#REF!,$B12,'201819 SH LCLR Funding bid'!#REF!,C$5)+SUMIFS('201819 SH LCLR Funding bid'!#REF!,'201819 SH LCLR Funding bid'!$C$12:$C$362,"agreed with nzta",'201819 SH LCLR Funding bid'!#REF!,$B12,'201819 SH LCLR Funding bid'!#REF!,C$5)+SUMIFS('201819 SH LCLR Funding bid'!#REF!,'201819 SH LCLR Funding bid'!$C$12:$C$362,"completed",'201819 SH LCLR Funding bid'!#REF!,$B12,'201819 SH LCLR Funding bid'!#REF!,C$5)),SUMIFS('201819 SH LCLR Funding bid'!#REF!,'201819 SH LCLR Funding bid'!$C$12:$C$362,"completed",'201819 SH LCLR Funding bid'!#REF!,$B12,'201819 SH LCLR Funding bid'!#REF!,C$5))</f>
        <v>#REF!</v>
      </c>
      <c r="D62" s="44" t="e">
        <f>IF($D$4="Agreed",(SUMIFS('201819 SH LCLR Funding bid'!#REF!,'201819 SH LCLR Funding bid'!$C$12:$C$362,"in construction (agreed)",'201819 SH LCLR Funding bid'!#REF!,$B12,'201819 SH LCLR Funding bid'!#REF!,D$5)+SUMIFS('201819 SH LCLR Funding bid'!#REF!,'201819 SH LCLR Funding bid'!$C$12:$C$362,"in planning (agreed)",'201819 SH LCLR Funding bid'!#REF!,$B12,'201819 SH LCLR Funding bid'!#REF!,D$5)+SUMIFS('201819 SH LCLR Funding bid'!#REF!,'201819 SH LCLR Funding bid'!$C$12:$C$362,"agreed with nzta",'201819 SH LCLR Funding bid'!#REF!,$B12,'201819 SH LCLR Funding bid'!#REF!,D$5)+SUMIFS('201819 SH LCLR Funding bid'!#REF!,'201819 SH LCLR Funding bid'!$C$12:$C$362,"completed",'201819 SH LCLR Funding bid'!#REF!,$B12,'201819 SH LCLR Funding bid'!#REF!,D$5)),SUMIFS('201819 SH LCLR Funding bid'!#REF!,'201819 SH LCLR Funding bid'!$C$12:$C$362,"completed",'201819 SH LCLR Funding bid'!#REF!,$B12,'201819 SH LCLR Funding bid'!#REF!,D$5))</f>
        <v>#REF!</v>
      </c>
      <c r="E62" s="44" t="e">
        <f>IF($D$4="Agreed",(SUMIFS('201819 SH LCLR Funding bid'!#REF!,'201819 SH LCLR Funding bid'!$C$12:$C$362,"in construction (agreed)",'201819 SH LCLR Funding bid'!#REF!,$B12,'201819 SH LCLR Funding bid'!#REF!,E$5)+SUMIFS('201819 SH LCLR Funding bid'!#REF!,'201819 SH LCLR Funding bid'!$C$12:$C$362,"in planning (agreed)",'201819 SH LCLR Funding bid'!#REF!,$B12,'201819 SH LCLR Funding bid'!#REF!,E$5)+SUMIFS('201819 SH LCLR Funding bid'!#REF!,'201819 SH LCLR Funding bid'!$C$12:$C$362,"agreed with nzta",'201819 SH LCLR Funding bid'!#REF!,$B12,'201819 SH LCLR Funding bid'!#REF!,E$5)+SUMIFS('201819 SH LCLR Funding bid'!#REF!,'201819 SH LCLR Funding bid'!$C$12:$C$362,"completed",'201819 SH LCLR Funding bid'!#REF!,$B12,'201819 SH LCLR Funding bid'!#REF!,E$5)),SUMIFS('201819 SH LCLR Funding bid'!#REF!,'201819 SH LCLR Funding bid'!$C$12:$C$362,"completed",'201819 SH LCLR Funding bid'!#REF!,$B12,'201819 SH LCLR Funding bid'!#REF!,E$5))</f>
        <v>#REF!</v>
      </c>
      <c r="F62" s="44" t="e">
        <f>IF($D$4="Agreed",(SUMIFS('201819 SH LCLR Funding bid'!#REF!,'201819 SH LCLR Funding bid'!$C$12:$C$362,"in construction (agreed)",'201819 SH LCLR Funding bid'!#REF!,$B12,'201819 SH LCLR Funding bid'!#REF!,F$5)+SUMIFS('201819 SH LCLR Funding bid'!#REF!,'201819 SH LCLR Funding bid'!$C$12:$C$362,"in planning (agreed)",'201819 SH LCLR Funding bid'!#REF!,$B12,'201819 SH LCLR Funding bid'!#REF!,F$5)+SUMIFS('201819 SH LCLR Funding bid'!#REF!,'201819 SH LCLR Funding bid'!$C$12:$C$362,"agreed with nzta",'201819 SH LCLR Funding bid'!#REF!,$B12,'201819 SH LCLR Funding bid'!#REF!,F$5)+SUMIFS('201819 SH LCLR Funding bid'!#REF!,'201819 SH LCLR Funding bid'!$C$12:$C$362,"completed",'201819 SH LCLR Funding bid'!#REF!,$B12,'201819 SH LCLR Funding bid'!#REF!,F$5)),SUMIFS('201819 SH LCLR Funding bid'!#REF!,'201819 SH LCLR Funding bid'!$C$12:$C$362,"completed",'201819 SH LCLR Funding bid'!#REF!,$B12,'201819 SH LCLR Funding bid'!#REF!,F$5))</f>
        <v>#REF!</v>
      </c>
      <c r="G62" s="44" t="e">
        <f>IF($D$4="Agreed",(SUMIFS('201819 SH LCLR Funding bid'!#REF!,'201819 SH LCLR Funding bid'!$C$12:$C$362,"in construction (agreed)",'201819 SH LCLR Funding bid'!#REF!,$B12,'201819 SH LCLR Funding bid'!#REF!,G$5)+SUMIFS('201819 SH LCLR Funding bid'!#REF!,'201819 SH LCLR Funding bid'!$C$12:$C$362,"in planning (agreed)",'201819 SH LCLR Funding bid'!#REF!,$B12,'201819 SH LCLR Funding bid'!#REF!,G$5)+SUMIFS('201819 SH LCLR Funding bid'!#REF!,'201819 SH LCLR Funding bid'!$C$12:$C$362,"agreed with nzta",'201819 SH LCLR Funding bid'!#REF!,$B12,'201819 SH LCLR Funding bid'!#REF!,G$5)+SUMIFS('201819 SH LCLR Funding bid'!#REF!,'201819 SH LCLR Funding bid'!$C$12:$C$362,"completed",'201819 SH LCLR Funding bid'!#REF!,$B12,'201819 SH LCLR Funding bid'!#REF!,G$5)),SUMIFS('201819 SH LCLR Funding bid'!#REF!,'201819 SH LCLR Funding bid'!$C$12:$C$362,"completed",'201819 SH LCLR Funding bid'!#REF!,$B12,'201819 SH LCLR Funding bid'!#REF!,G$5))</f>
        <v>#REF!</v>
      </c>
      <c r="H62" s="44" t="e">
        <f>IF($D$4="Agreed",(SUMIFS('201819 SH LCLR Funding bid'!#REF!,'201819 SH LCLR Funding bid'!$C$12:$C$362,"in construction (agreed)",'201819 SH LCLR Funding bid'!#REF!,$B12,'201819 SH LCLR Funding bid'!#REF!,H$5)+SUMIFS('201819 SH LCLR Funding bid'!#REF!,'201819 SH LCLR Funding bid'!$C$12:$C$362,"in planning (agreed)",'201819 SH LCLR Funding bid'!#REF!,$B12,'201819 SH LCLR Funding bid'!#REF!,H$5)+SUMIFS('201819 SH LCLR Funding bid'!#REF!,'201819 SH LCLR Funding bid'!$C$12:$C$362,"agreed with nzta",'201819 SH LCLR Funding bid'!#REF!,$B12,'201819 SH LCLR Funding bid'!#REF!,H$5)+SUMIFS('201819 SH LCLR Funding bid'!#REF!,'201819 SH LCLR Funding bid'!$C$12:$C$362,"completed",'201819 SH LCLR Funding bid'!#REF!,$B12,'201819 SH LCLR Funding bid'!#REF!,H$5)),SUMIFS('201819 SH LCLR Funding bid'!#REF!,'201819 SH LCLR Funding bid'!$C$12:$C$362,"completed",'201819 SH LCLR Funding bid'!#REF!,$B12,'201819 SH LCLR Funding bid'!#REF!,H$5))</f>
        <v>#REF!</v>
      </c>
      <c r="I62" s="44" t="e">
        <f>IF($D$4="Agreed",(SUMIFS('201819 SH LCLR Funding bid'!#REF!,'201819 SH LCLR Funding bid'!$C$12:$C$362,"in construction (agreed)",'201819 SH LCLR Funding bid'!#REF!,$B12,'201819 SH LCLR Funding bid'!#REF!,I$5)+SUMIFS('201819 SH LCLR Funding bid'!#REF!,'201819 SH LCLR Funding bid'!$C$12:$C$362,"in planning (agreed)",'201819 SH LCLR Funding bid'!#REF!,$B12,'201819 SH LCLR Funding bid'!#REF!,I$5)+SUMIFS('201819 SH LCLR Funding bid'!#REF!,'201819 SH LCLR Funding bid'!$C$12:$C$362,"agreed with nzta",'201819 SH LCLR Funding bid'!#REF!,$B12,'201819 SH LCLR Funding bid'!#REF!,I$5)+SUMIFS('201819 SH LCLR Funding bid'!#REF!,'201819 SH LCLR Funding bid'!$C$12:$C$362,"completed",'201819 SH LCLR Funding bid'!#REF!,$B12,'201819 SH LCLR Funding bid'!#REF!,I$5)),SUMIFS('201819 SH LCLR Funding bid'!#REF!,'201819 SH LCLR Funding bid'!$C$12:$C$362,"completed",'201819 SH LCLR Funding bid'!#REF!,$B12,'201819 SH LCLR Funding bid'!#REF!,I$5))</f>
        <v>#REF!</v>
      </c>
      <c r="J62" s="44" t="e">
        <f>IF($D$4="Agreed",(SUMIFS('201819 SH LCLR Funding bid'!#REF!,'201819 SH LCLR Funding bid'!$C$12:$C$362,"in construction (agreed)",'201819 SH LCLR Funding bid'!#REF!,$B12,'201819 SH LCLR Funding bid'!#REF!,J$5)+SUMIFS('201819 SH LCLR Funding bid'!#REF!,'201819 SH LCLR Funding bid'!$C$12:$C$362,"in planning (agreed)",'201819 SH LCLR Funding bid'!#REF!,$B12,'201819 SH LCLR Funding bid'!#REF!,J$5)+SUMIFS('201819 SH LCLR Funding bid'!#REF!,'201819 SH LCLR Funding bid'!$C$12:$C$362,"agreed with nzta",'201819 SH LCLR Funding bid'!#REF!,$B12,'201819 SH LCLR Funding bid'!#REF!,J$5)+SUMIFS('201819 SH LCLR Funding bid'!#REF!,'201819 SH LCLR Funding bid'!$C$12:$C$362,"completed",'201819 SH LCLR Funding bid'!#REF!,$B12,'201819 SH LCLR Funding bid'!#REF!,J$5)),SUMIFS('201819 SH LCLR Funding bid'!#REF!,'201819 SH LCLR Funding bid'!$C$12:$C$362,"completed",'201819 SH LCLR Funding bid'!#REF!,$B12,'201819 SH LCLR Funding bid'!#REF!,J$5))</f>
        <v>#REF!</v>
      </c>
      <c r="K62" s="44" t="e">
        <f>IF($D$4="Agreed",(SUMIFS('201819 SH LCLR Funding bid'!#REF!,'201819 SH LCLR Funding bid'!$C$12:$C$362,"in construction (agreed)",'201819 SH LCLR Funding bid'!#REF!,$B12,'201819 SH LCLR Funding bid'!#REF!,K$5)+SUMIFS('201819 SH LCLR Funding bid'!#REF!,'201819 SH LCLR Funding bid'!$C$12:$C$362,"in planning (agreed)",'201819 SH LCLR Funding bid'!#REF!,$B12,'201819 SH LCLR Funding bid'!#REF!,K$5)+SUMIFS('201819 SH LCLR Funding bid'!#REF!,'201819 SH LCLR Funding bid'!$C$12:$C$362,"agreed with nzta",'201819 SH LCLR Funding bid'!#REF!,$B12,'201819 SH LCLR Funding bid'!#REF!,K$5)+SUMIFS('201819 SH LCLR Funding bid'!#REF!,'201819 SH LCLR Funding bid'!$C$12:$C$362,"completed",'201819 SH LCLR Funding bid'!#REF!,$B12,'201819 SH LCLR Funding bid'!#REF!,K$5)),SUMIFS('201819 SH LCLR Funding bid'!#REF!,'201819 SH LCLR Funding bid'!$C$12:$C$362,"completed",'201819 SH LCLR Funding bid'!#REF!,$B12,'201819 SH LCLR Funding bid'!#REF!,K$5))</f>
        <v>#REF!</v>
      </c>
      <c r="L62" s="44" t="e">
        <f>IF($D$4="Agreed",(SUMIFS('201819 SH LCLR Funding bid'!#REF!,'201819 SH LCLR Funding bid'!$C$12:$C$362,"in construction (agreed)",'201819 SH LCLR Funding bid'!#REF!,$B12,'201819 SH LCLR Funding bid'!#REF!,L$5)+SUMIFS('201819 SH LCLR Funding bid'!#REF!,'201819 SH LCLR Funding bid'!$C$12:$C$362,"in planning (agreed)",'201819 SH LCLR Funding bid'!#REF!,$B12,'201819 SH LCLR Funding bid'!#REF!,L$5)+SUMIFS('201819 SH LCLR Funding bid'!#REF!,'201819 SH LCLR Funding bid'!$C$12:$C$362,"agreed with nzta",'201819 SH LCLR Funding bid'!#REF!,$B12,'201819 SH LCLR Funding bid'!#REF!,L$5)+SUMIFS('201819 SH LCLR Funding bid'!#REF!,'201819 SH LCLR Funding bid'!$C$12:$C$362,"completed",'201819 SH LCLR Funding bid'!#REF!,$B12,'201819 SH LCLR Funding bid'!#REF!,L$5)),SUMIFS('201819 SH LCLR Funding bid'!#REF!,'201819 SH LCLR Funding bid'!$C$12:$C$362,"completed",'201819 SH LCLR Funding bid'!#REF!,$B12,'201819 SH LCLR Funding bid'!#REF!,L$5))</f>
        <v>#REF!</v>
      </c>
      <c r="M62" s="44" t="e">
        <f>IF($D$4="Agreed",(SUMIFS('201819 SH LCLR Funding bid'!#REF!,'201819 SH LCLR Funding bid'!$C$12:$C$362,"in construction (agreed)",'201819 SH LCLR Funding bid'!#REF!,$B12,'201819 SH LCLR Funding bid'!#REF!,M$5)+SUMIFS('201819 SH LCLR Funding bid'!#REF!,'201819 SH LCLR Funding bid'!$C$12:$C$362,"in planning (agreed)",'201819 SH LCLR Funding bid'!#REF!,$B12,'201819 SH LCLR Funding bid'!#REF!,M$5)+SUMIFS('201819 SH LCLR Funding bid'!#REF!,'201819 SH LCLR Funding bid'!$C$12:$C$362,"agreed with nzta",'201819 SH LCLR Funding bid'!#REF!,$B12,'201819 SH LCLR Funding bid'!#REF!,M$5)+SUMIFS('201819 SH LCLR Funding bid'!#REF!,'201819 SH LCLR Funding bid'!$C$12:$C$362,"completed",'201819 SH LCLR Funding bid'!#REF!,$B12,'201819 SH LCLR Funding bid'!#REF!,M$5)),SUMIFS('201819 SH LCLR Funding bid'!#REF!,'201819 SH LCLR Funding bid'!$C$12:$C$362,"completed",'201819 SH LCLR Funding bid'!#REF!,$B12,'201819 SH LCLR Funding bid'!#REF!,M$5))</f>
        <v>#REF!</v>
      </c>
      <c r="N62" s="44" t="e">
        <f>IF($D$4="Agreed",(SUMIFS('201819 SH LCLR Funding bid'!#REF!,'201819 SH LCLR Funding bid'!$C$12:$C$362,"in construction (agreed)",'201819 SH LCLR Funding bid'!#REF!,$B12,'201819 SH LCLR Funding bid'!#REF!,N$5)+SUMIFS('201819 SH LCLR Funding bid'!#REF!,'201819 SH LCLR Funding bid'!$C$12:$C$362,"in planning (agreed)",'201819 SH LCLR Funding bid'!#REF!,$B12,'201819 SH LCLR Funding bid'!#REF!,N$5)+SUMIFS('201819 SH LCLR Funding bid'!#REF!,'201819 SH LCLR Funding bid'!$C$12:$C$362,"agreed with nzta",'201819 SH LCLR Funding bid'!#REF!,$B12,'201819 SH LCLR Funding bid'!#REF!,N$5)+SUMIFS('201819 SH LCLR Funding bid'!#REF!,'201819 SH LCLR Funding bid'!$C$12:$C$362,"completed",'201819 SH LCLR Funding bid'!#REF!,$B12,'201819 SH LCLR Funding bid'!#REF!,N$5)),SUMIFS('201819 SH LCLR Funding bid'!#REF!,'201819 SH LCLR Funding bid'!$C$12:$C$362,"completed",'201819 SH LCLR Funding bid'!#REF!,$B12,'201819 SH LCLR Funding bid'!#REF!,N$5))</f>
        <v>#REF!</v>
      </c>
      <c r="O62" s="44" t="e">
        <f>IF($D$4="Agreed",(SUMIFS('201819 SH LCLR Funding bid'!#REF!,'201819 SH LCLR Funding bid'!$C$12:$C$362,"in construction (agreed)",'201819 SH LCLR Funding bid'!#REF!,$B12,'201819 SH LCLR Funding bid'!#REF!,O$5)+SUMIFS('201819 SH LCLR Funding bid'!#REF!,'201819 SH LCLR Funding bid'!$C$12:$C$362,"in planning (agreed)",'201819 SH LCLR Funding bid'!#REF!,$B12,'201819 SH LCLR Funding bid'!#REF!,O$5)+SUMIFS('201819 SH LCLR Funding bid'!#REF!,'201819 SH LCLR Funding bid'!$C$12:$C$362,"agreed with nzta",'201819 SH LCLR Funding bid'!#REF!,$B12,'201819 SH LCLR Funding bid'!#REF!,O$5)+SUMIFS('201819 SH LCLR Funding bid'!#REF!,'201819 SH LCLR Funding bid'!$C$12:$C$362,"completed",'201819 SH LCLR Funding bid'!#REF!,$B12,'201819 SH LCLR Funding bid'!#REF!,O$5)),SUMIFS('201819 SH LCLR Funding bid'!#REF!,'201819 SH LCLR Funding bid'!$C$12:$C$362,"completed",'201819 SH LCLR Funding bid'!#REF!,$B12,'201819 SH LCLR Funding bid'!#REF!,O$5))</f>
        <v>#REF!</v>
      </c>
      <c r="P62" s="44" t="e">
        <f>IF($D$4="Agreed",(SUMIFS('201819 SH LCLR Funding bid'!#REF!,'201819 SH LCLR Funding bid'!$C$12:$C$362,"in construction (agreed)",'201819 SH LCLR Funding bid'!#REF!,$B12,'201819 SH LCLR Funding bid'!#REF!,P$5)+SUMIFS('201819 SH LCLR Funding bid'!#REF!,'201819 SH LCLR Funding bid'!$C$12:$C$362,"in planning (agreed)",'201819 SH LCLR Funding bid'!#REF!,$B12,'201819 SH LCLR Funding bid'!#REF!,P$5)+SUMIFS('201819 SH LCLR Funding bid'!#REF!,'201819 SH LCLR Funding bid'!$C$12:$C$362,"agreed with nzta",'201819 SH LCLR Funding bid'!#REF!,$B12,'201819 SH LCLR Funding bid'!#REF!,P$5)+SUMIFS('201819 SH LCLR Funding bid'!#REF!,'201819 SH LCLR Funding bid'!$C$12:$C$362,"completed",'201819 SH LCLR Funding bid'!#REF!,$B12,'201819 SH LCLR Funding bid'!#REF!,P$5)),SUMIFS('201819 SH LCLR Funding bid'!#REF!,'201819 SH LCLR Funding bid'!$C$12:$C$362,"completed",'201819 SH LCLR Funding bid'!#REF!,$B12,'201819 SH LCLR Funding bid'!#REF!,P$5))</f>
        <v>#REF!</v>
      </c>
      <c r="Q62" s="44" t="e">
        <f>IF($D$4="Agreed",(SUMIFS('201819 SH LCLR Funding bid'!#REF!,'201819 SH LCLR Funding bid'!$C$12:$C$362,"in construction (agreed)",'201819 SH LCLR Funding bid'!#REF!,$B12,'201819 SH LCLR Funding bid'!#REF!,Q$5)+SUMIFS('201819 SH LCLR Funding bid'!#REF!,'201819 SH LCLR Funding bid'!$C$12:$C$362,"in planning (agreed)",'201819 SH LCLR Funding bid'!#REF!,$B12,'201819 SH LCLR Funding bid'!#REF!,Q$5)+SUMIFS('201819 SH LCLR Funding bid'!#REF!,'201819 SH LCLR Funding bid'!$C$12:$C$362,"agreed with nzta",'201819 SH LCLR Funding bid'!#REF!,$B12,'201819 SH LCLR Funding bid'!#REF!,Q$5)+SUMIFS('201819 SH LCLR Funding bid'!#REF!,'201819 SH LCLR Funding bid'!$C$12:$C$362,"completed",'201819 SH LCLR Funding bid'!#REF!,$B12,'201819 SH LCLR Funding bid'!#REF!,Q$5)),SUMIFS('201819 SH LCLR Funding bid'!#REF!,'201819 SH LCLR Funding bid'!$C$12:$C$362,"completed",'201819 SH LCLR Funding bid'!#REF!,$B12,'201819 SH LCLR Funding bid'!#REF!,Q$5))</f>
        <v>#REF!</v>
      </c>
      <c r="R62" s="44" t="e">
        <f>IF($D$4="Agreed",(SUMIFS('201819 SH LCLR Funding bid'!#REF!,'201819 SH LCLR Funding bid'!$C$12:$C$362,"in construction (agreed)",'201819 SH LCLR Funding bid'!#REF!,$B12,'201819 SH LCLR Funding bid'!#REF!,R$5)+SUMIFS('201819 SH LCLR Funding bid'!#REF!,'201819 SH LCLR Funding bid'!$C$12:$C$362,"in planning (agreed)",'201819 SH LCLR Funding bid'!#REF!,$B12,'201819 SH LCLR Funding bid'!#REF!,R$5)+SUMIFS('201819 SH LCLR Funding bid'!#REF!,'201819 SH LCLR Funding bid'!$C$12:$C$362,"agreed with nzta",'201819 SH LCLR Funding bid'!#REF!,$B12,'201819 SH LCLR Funding bid'!#REF!,R$5)+SUMIFS('201819 SH LCLR Funding bid'!#REF!,'201819 SH LCLR Funding bid'!$C$12:$C$362,"completed",'201819 SH LCLR Funding bid'!#REF!,$B12,'201819 SH LCLR Funding bid'!#REF!,R$5)),SUMIFS('201819 SH LCLR Funding bid'!#REF!,'201819 SH LCLR Funding bid'!$C$12:$C$362,"completed",'201819 SH LCLR Funding bid'!#REF!,$B12,'201819 SH LCLR Funding bid'!#REF!,R$5))</f>
        <v>#REF!</v>
      </c>
      <c r="S62" s="44" t="e">
        <f>IF($D$4="Agreed",(SUMIFS('201819 SH LCLR Funding bid'!#REF!,'201819 SH LCLR Funding bid'!$C$12:$C$362,"in construction (agreed)",'201819 SH LCLR Funding bid'!#REF!,$B12,'201819 SH LCLR Funding bid'!#REF!,S$5)+SUMIFS('201819 SH LCLR Funding bid'!#REF!,'201819 SH LCLR Funding bid'!$C$12:$C$362,"in planning (agreed)",'201819 SH LCLR Funding bid'!#REF!,$B12,'201819 SH LCLR Funding bid'!#REF!,S$5)+SUMIFS('201819 SH LCLR Funding bid'!#REF!,'201819 SH LCLR Funding bid'!$C$12:$C$362,"agreed with nzta",'201819 SH LCLR Funding bid'!#REF!,$B12,'201819 SH LCLR Funding bid'!#REF!,S$5)+SUMIFS('201819 SH LCLR Funding bid'!#REF!,'201819 SH LCLR Funding bid'!$C$12:$C$362,"completed",'201819 SH LCLR Funding bid'!#REF!,$B12,'201819 SH LCLR Funding bid'!#REF!,S$5)),SUMIFS('201819 SH LCLR Funding bid'!#REF!,'201819 SH LCLR Funding bid'!$C$12:$C$362,"completed",'201819 SH LCLR Funding bid'!#REF!,$B12,'201819 SH LCLR Funding bid'!#REF!,S$5))</f>
        <v>#REF!</v>
      </c>
      <c r="T62" s="44" t="e">
        <f>IF($D$4="Agreed",(SUMIFS('201819 SH LCLR Funding bid'!#REF!,'201819 SH LCLR Funding bid'!$C$12:$C$362,"in construction (agreed)",'201819 SH LCLR Funding bid'!#REF!,$B12,'201819 SH LCLR Funding bid'!#REF!,T$5)+SUMIFS('201819 SH LCLR Funding bid'!#REF!,'201819 SH LCLR Funding bid'!$C$12:$C$362,"in planning (agreed)",'201819 SH LCLR Funding bid'!#REF!,$B12,'201819 SH LCLR Funding bid'!#REF!,T$5)+SUMIFS('201819 SH LCLR Funding bid'!#REF!,'201819 SH LCLR Funding bid'!$C$12:$C$362,"agreed with nzta",'201819 SH LCLR Funding bid'!#REF!,$B12,'201819 SH LCLR Funding bid'!#REF!,T$5)+SUMIFS('201819 SH LCLR Funding bid'!#REF!,'201819 SH LCLR Funding bid'!$C$12:$C$362,"completed",'201819 SH LCLR Funding bid'!#REF!,$B12,'201819 SH LCLR Funding bid'!#REF!,T$5)),SUMIFS('201819 SH LCLR Funding bid'!#REF!,'201819 SH LCLR Funding bid'!$C$12:$C$362,"completed",'201819 SH LCLR Funding bid'!#REF!,$B12,'201819 SH LCLR Funding bid'!#REF!,T$5))</f>
        <v>#REF!</v>
      </c>
      <c r="U62" s="13" t="e">
        <f t="shared" si="9"/>
        <v>#REF!</v>
      </c>
      <c r="V62" s="22"/>
      <c r="W62" s="22"/>
      <c r="X62" s="22"/>
      <c r="Y62" s="22"/>
      <c r="Z62" s="22"/>
      <c r="AA62" s="22"/>
      <c r="AB62" s="22"/>
      <c r="AC62" s="22"/>
      <c r="AD62" s="22"/>
      <c r="AE62" s="22"/>
      <c r="AF62" s="22"/>
    </row>
    <row r="63" spans="1:32" ht="12" customHeight="1" x14ac:dyDescent="0.15">
      <c r="A63" s="20"/>
      <c r="B63" s="37" t="str">
        <f t="shared" si="8"/>
        <v>Minor geometric improvements</v>
      </c>
      <c r="C63" s="44" t="e">
        <f>IF($D$4="Agreed",(SUMIFS('201819 SH LCLR Funding bid'!#REF!,'201819 SH LCLR Funding bid'!$C$12:$C$362,"in construction (agreed)",'201819 SH LCLR Funding bid'!#REF!,$B13,'201819 SH LCLR Funding bid'!#REF!,C$5)+SUMIFS('201819 SH LCLR Funding bid'!#REF!,'201819 SH LCLR Funding bid'!$C$12:$C$362,"in planning (agreed)",'201819 SH LCLR Funding bid'!#REF!,$B13,'201819 SH LCLR Funding bid'!#REF!,C$5)+SUMIFS('201819 SH LCLR Funding bid'!#REF!,'201819 SH LCLR Funding bid'!$C$12:$C$362,"agreed with nzta",'201819 SH LCLR Funding bid'!#REF!,$B13,'201819 SH LCLR Funding bid'!#REF!,C$5)+SUMIFS('201819 SH LCLR Funding bid'!#REF!,'201819 SH LCLR Funding bid'!$C$12:$C$362,"completed",'201819 SH LCLR Funding bid'!#REF!,$B13,'201819 SH LCLR Funding bid'!#REF!,C$5)),SUMIFS('201819 SH LCLR Funding bid'!#REF!,'201819 SH LCLR Funding bid'!$C$12:$C$362,"completed",'201819 SH LCLR Funding bid'!#REF!,$B13,'201819 SH LCLR Funding bid'!#REF!,C$5))</f>
        <v>#REF!</v>
      </c>
      <c r="D63" s="44" t="e">
        <f>IF($D$4="Agreed",(SUMIFS('201819 SH LCLR Funding bid'!#REF!,'201819 SH LCLR Funding bid'!$C$12:$C$362,"in construction (agreed)",'201819 SH LCLR Funding bid'!#REF!,$B13,'201819 SH LCLR Funding bid'!#REF!,D$5)+SUMIFS('201819 SH LCLR Funding bid'!#REF!,'201819 SH LCLR Funding bid'!$C$12:$C$362,"in planning (agreed)",'201819 SH LCLR Funding bid'!#REF!,$B13,'201819 SH LCLR Funding bid'!#REF!,D$5)+SUMIFS('201819 SH LCLR Funding bid'!#REF!,'201819 SH LCLR Funding bid'!$C$12:$C$362,"agreed with nzta",'201819 SH LCLR Funding bid'!#REF!,$B13,'201819 SH LCLR Funding bid'!#REF!,D$5)+SUMIFS('201819 SH LCLR Funding bid'!#REF!,'201819 SH LCLR Funding bid'!$C$12:$C$362,"completed",'201819 SH LCLR Funding bid'!#REF!,$B13,'201819 SH LCLR Funding bid'!#REF!,D$5)),SUMIFS('201819 SH LCLR Funding bid'!#REF!,'201819 SH LCLR Funding bid'!$C$12:$C$362,"completed",'201819 SH LCLR Funding bid'!#REF!,$B13,'201819 SH LCLR Funding bid'!#REF!,D$5))</f>
        <v>#REF!</v>
      </c>
      <c r="E63" s="44" t="e">
        <f>IF($D$4="Agreed",(SUMIFS('201819 SH LCLR Funding bid'!#REF!,'201819 SH LCLR Funding bid'!$C$12:$C$362,"in construction (agreed)",'201819 SH LCLR Funding bid'!#REF!,$B13,'201819 SH LCLR Funding bid'!#REF!,E$5)+SUMIFS('201819 SH LCLR Funding bid'!#REF!,'201819 SH LCLR Funding bid'!$C$12:$C$362,"in planning (agreed)",'201819 SH LCLR Funding bid'!#REF!,$B13,'201819 SH LCLR Funding bid'!#REF!,E$5)+SUMIFS('201819 SH LCLR Funding bid'!#REF!,'201819 SH LCLR Funding bid'!$C$12:$C$362,"agreed with nzta",'201819 SH LCLR Funding bid'!#REF!,$B13,'201819 SH LCLR Funding bid'!#REF!,E$5)+SUMIFS('201819 SH LCLR Funding bid'!#REF!,'201819 SH LCLR Funding bid'!$C$12:$C$362,"completed",'201819 SH LCLR Funding bid'!#REF!,$B13,'201819 SH LCLR Funding bid'!#REF!,E$5)),SUMIFS('201819 SH LCLR Funding bid'!#REF!,'201819 SH LCLR Funding bid'!$C$12:$C$362,"completed",'201819 SH LCLR Funding bid'!#REF!,$B13,'201819 SH LCLR Funding bid'!#REF!,E$5))</f>
        <v>#REF!</v>
      </c>
      <c r="F63" s="44" t="e">
        <f>IF($D$4="Agreed",(SUMIFS('201819 SH LCLR Funding bid'!#REF!,'201819 SH LCLR Funding bid'!$C$12:$C$362,"in construction (agreed)",'201819 SH LCLR Funding bid'!#REF!,$B13,'201819 SH LCLR Funding bid'!#REF!,F$5)+SUMIFS('201819 SH LCLR Funding bid'!#REF!,'201819 SH LCLR Funding bid'!$C$12:$C$362,"in planning (agreed)",'201819 SH LCLR Funding bid'!#REF!,$B13,'201819 SH LCLR Funding bid'!#REF!,F$5)+SUMIFS('201819 SH LCLR Funding bid'!#REF!,'201819 SH LCLR Funding bid'!$C$12:$C$362,"agreed with nzta",'201819 SH LCLR Funding bid'!#REF!,$B13,'201819 SH LCLR Funding bid'!#REF!,F$5)+SUMIFS('201819 SH LCLR Funding bid'!#REF!,'201819 SH LCLR Funding bid'!$C$12:$C$362,"completed",'201819 SH LCLR Funding bid'!#REF!,$B13,'201819 SH LCLR Funding bid'!#REF!,F$5)),SUMIFS('201819 SH LCLR Funding bid'!#REF!,'201819 SH LCLR Funding bid'!$C$12:$C$362,"completed",'201819 SH LCLR Funding bid'!#REF!,$B13,'201819 SH LCLR Funding bid'!#REF!,F$5))</f>
        <v>#REF!</v>
      </c>
      <c r="G63" s="44" t="e">
        <f>IF($D$4="Agreed",(SUMIFS('201819 SH LCLR Funding bid'!#REF!,'201819 SH LCLR Funding bid'!$C$12:$C$362,"in construction (agreed)",'201819 SH LCLR Funding bid'!#REF!,$B13,'201819 SH LCLR Funding bid'!#REF!,G$5)+SUMIFS('201819 SH LCLR Funding bid'!#REF!,'201819 SH LCLR Funding bid'!$C$12:$C$362,"in planning (agreed)",'201819 SH LCLR Funding bid'!#REF!,$B13,'201819 SH LCLR Funding bid'!#REF!,G$5)+SUMIFS('201819 SH LCLR Funding bid'!#REF!,'201819 SH LCLR Funding bid'!$C$12:$C$362,"agreed with nzta",'201819 SH LCLR Funding bid'!#REF!,$B13,'201819 SH LCLR Funding bid'!#REF!,G$5)+SUMIFS('201819 SH LCLR Funding bid'!#REF!,'201819 SH LCLR Funding bid'!$C$12:$C$362,"completed",'201819 SH LCLR Funding bid'!#REF!,$B13,'201819 SH LCLR Funding bid'!#REF!,G$5)),SUMIFS('201819 SH LCLR Funding bid'!#REF!,'201819 SH LCLR Funding bid'!$C$12:$C$362,"completed",'201819 SH LCLR Funding bid'!#REF!,$B13,'201819 SH LCLR Funding bid'!#REF!,G$5))</f>
        <v>#REF!</v>
      </c>
      <c r="H63" s="44" t="e">
        <f>IF($D$4="Agreed",(SUMIFS('201819 SH LCLR Funding bid'!#REF!,'201819 SH LCLR Funding bid'!$C$12:$C$362,"in construction (agreed)",'201819 SH LCLR Funding bid'!#REF!,$B13,'201819 SH LCLR Funding bid'!#REF!,H$5)+SUMIFS('201819 SH LCLR Funding bid'!#REF!,'201819 SH LCLR Funding bid'!$C$12:$C$362,"in planning (agreed)",'201819 SH LCLR Funding bid'!#REF!,$B13,'201819 SH LCLR Funding bid'!#REF!,H$5)+SUMIFS('201819 SH LCLR Funding bid'!#REF!,'201819 SH LCLR Funding bid'!$C$12:$C$362,"agreed with nzta",'201819 SH LCLR Funding bid'!#REF!,$B13,'201819 SH LCLR Funding bid'!#REF!,H$5)+SUMIFS('201819 SH LCLR Funding bid'!#REF!,'201819 SH LCLR Funding bid'!$C$12:$C$362,"completed",'201819 SH LCLR Funding bid'!#REF!,$B13,'201819 SH LCLR Funding bid'!#REF!,H$5)),SUMIFS('201819 SH LCLR Funding bid'!#REF!,'201819 SH LCLR Funding bid'!$C$12:$C$362,"completed",'201819 SH LCLR Funding bid'!#REF!,$B13,'201819 SH LCLR Funding bid'!#REF!,H$5))</f>
        <v>#REF!</v>
      </c>
      <c r="I63" s="44" t="e">
        <f>IF($D$4="Agreed",(SUMIFS('201819 SH LCLR Funding bid'!#REF!,'201819 SH LCLR Funding bid'!$C$12:$C$362,"in construction (agreed)",'201819 SH LCLR Funding bid'!#REF!,$B13,'201819 SH LCLR Funding bid'!#REF!,I$5)+SUMIFS('201819 SH LCLR Funding bid'!#REF!,'201819 SH LCLR Funding bid'!$C$12:$C$362,"in planning (agreed)",'201819 SH LCLR Funding bid'!#REF!,$B13,'201819 SH LCLR Funding bid'!#REF!,I$5)+SUMIFS('201819 SH LCLR Funding bid'!#REF!,'201819 SH LCLR Funding bid'!$C$12:$C$362,"agreed with nzta",'201819 SH LCLR Funding bid'!#REF!,$B13,'201819 SH LCLR Funding bid'!#REF!,I$5)+SUMIFS('201819 SH LCLR Funding bid'!#REF!,'201819 SH LCLR Funding bid'!$C$12:$C$362,"completed",'201819 SH LCLR Funding bid'!#REF!,$B13,'201819 SH LCLR Funding bid'!#REF!,I$5)),SUMIFS('201819 SH LCLR Funding bid'!#REF!,'201819 SH LCLR Funding bid'!$C$12:$C$362,"completed",'201819 SH LCLR Funding bid'!#REF!,$B13,'201819 SH LCLR Funding bid'!#REF!,I$5))</f>
        <v>#REF!</v>
      </c>
      <c r="J63" s="44" t="e">
        <f>IF($D$4="Agreed",(SUMIFS('201819 SH LCLR Funding bid'!#REF!,'201819 SH LCLR Funding bid'!$C$12:$C$362,"in construction (agreed)",'201819 SH LCLR Funding bid'!#REF!,$B13,'201819 SH LCLR Funding bid'!#REF!,J$5)+SUMIFS('201819 SH LCLR Funding bid'!#REF!,'201819 SH LCLR Funding bid'!$C$12:$C$362,"in planning (agreed)",'201819 SH LCLR Funding bid'!#REF!,$B13,'201819 SH LCLR Funding bid'!#REF!,J$5)+SUMIFS('201819 SH LCLR Funding bid'!#REF!,'201819 SH LCLR Funding bid'!$C$12:$C$362,"agreed with nzta",'201819 SH LCLR Funding bid'!#REF!,$B13,'201819 SH LCLR Funding bid'!#REF!,J$5)+SUMIFS('201819 SH LCLR Funding bid'!#REF!,'201819 SH LCLR Funding bid'!$C$12:$C$362,"completed",'201819 SH LCLR Funding bid'!#REF!,$B13,'201819 SH LCLR Funding bid'!#REF!,J$5)),SUMIFS('201819 SH LCLR Funding bid'!#REF!,'201819 SH LCLR Funding bid'!$C$12:$C$362,"completed",'201819 SH LCLR Funding bid'!#REF!,$B13,'201819 SH LCLR Funding bid'!#REF!,J$5))</f>
        <v>#REF!</v>
      </c>
      <c r="K63" s="44" t="e">
        <f>IF($D$4="Agreed",(SUMIFS('201819 SH LCLR Funding bid'!#REF!,'201819 SH LCLR Funding bid'!$C$12:$C$362,"in construction (agreed)",'201819 SH LCLR Funding bid'!#REF!,$B13,'201819 SH LCLR Funding bid'!#REF!,K$5)+SUMIFS('201819 SH LCLR Funding bid'!#REF!,'201819 SH LCLR Funding bid'!$C$12:$C$362,"in planning (agreed)",'201819 SH LCLR Funding bid'!#REF!,$B13,'201819 SH LCLR Funding bid'!#REF!,K$5)+SUMIFS('201819 SH LCLR Funding bid'!#REF!,'201819 SH LCLR Funding bid'!$C$12:$C$362,"agreed with nzta",'201819 SH LCLR Funding bid'!#REF!,$B13,'201819 SH LCLR Funding bid'!#REF!,K$5)+SUMIFS('201819 SH LCLR Funding bid'!#REF!,'201819 SH LCLR Funding bid'!$C$12:$C$362,"completed",'201819 SH LCLR Funding bid'!#REF!,$B13,'201819 SH LCLR Funding bid'!#REF!,K$5)),SUMIFS('201819 SH LCLR Funding bid'!#REF!,'201819 SH LCLR Funding bid'!$C$12:$C$362,"completed",'201819 SH LCLR Funding bid'!#REF!,$B13,'201819 SH LCLR Funding bid'!#REF!,K$5))</f>
        <v>#REF!</v>
      </c>
      <c r="L63" s="44" t="e">
        <f>IF($D$4="Agreed",(SUMIFS('201819 SH LCLR Funding bid'!#REF!,'201819 SH LCLR Funding bid'!$C$12:$C$362,"in construction (agreed)",'201819 SH LCLR Funding bid'!#REF!,$B13,'201819 SH LCLR Funding bid'!#REF!,L$5)+SUMIFS('201819 SH LCLR Funding bid'!#REF!,'201819 SH LCLR Funding bid'!$C$12:$C$362,"in planning (agreed)",'201819 SH LCLR Funding bid'!#REF!,$B13,'201819 SH LCLR Funding bid'!#REF!,L$5)+SUMIFS('201819 SH LCLR Funding bid'!#REF!,'201819 SH LCLR Funding bid'!$C$12:$C$362,"agreed with nzta",'201819 SH LCLR Funding bid'!#REF!,$B13,'201819 SH LCLR Funding bid'!#REF!,L$5)+SUMIFS('201819 SH LCLR Funding bid'!#REF!,'201819 SH LCLR Funding bid'!$C$12:$C$362,"completed",'201819 SH LCLR Funding bid'!#REF!,$B13,'201819 SH LCLR Funding bid'!#REF!,L$5)),SUMIFS('201819 SH LCLR Funding bid'!#REF!,'201819 SH LCLR Funding bid'!$C$12:$C$362,"completed",'201819 SH LCLR Funding bid'!#REF!,$B13,'201819 SH LCLR Funding bid'!#REF!,L$5))</f>
        <v>#REF!</v>
      </c>
      <c r="M63" s="44" t="e">
        <f>IF($D$4="Agreed",(SUMIFS('201819 SH LCLR Funding bid'!#REF!,'201819 SH LCLR Funding bid'!$C$12:$C$362,"in construction (agreed)",'201819 SH LCLR Funding bid'!#REF!,$B13,'201819 SH LCLR Funding bid'!#REF!,M$5)+SUMIFS('201819 SH LCLR Funding bid'!#REF!,'201819 SH LCLR Funding bid'!$C$12:$C$362,"in planning (agreed)",'201819 SH LCLR Funding bid'!#REF!,$B13,'201819 SH LCLR Funding bid'!#REF!,M$5)+SUMIFS('201819 SH LCLR Funding bid'!#REF!,'201819 SH LCLR Funding bid'!$C$12:$C$362,"agreed with nzta",'201819 SH LCLR Funding bid'!#REF!,$B13,'201819 SH LCLR Funding bid'!#REF!,M$5)+SUMIFS('201819 SH LCLR Funding bid'!#REF!,'201819 SH LCLR Funding bid'!$C$12:$C$362,"completed",'201819 SH LCLR Funding bid'!#REF!,$B13,'201819 SH LCLR Funding bid'!#REF!,M$5)),SUMIFS('201819 SH LCLR Funding bid'!#REF!,'201819 SH LCLR Funding bid'!$C$12:$C$362,"completed",'201819 SH LCLR Funding bid'!#REF!,$B13,'201819 SH LCLR Funding bid'!#REF!,M$5))</f>
        <v>#REF!</v>
      </c>
      <c r="N63" s="44" t="e">
        <f>IF($D$4="Agreed",(SUMIFS('201819 SH LCLR Funding bid'!#REF!,'201819 SH LCLR Funding bid'!$C$12:$C$362,"in construction (agreed)",'201819 SH LCLR Funding bid'!#REF!,$B13,'201819 SH LCLR Funding bid'!#REF!,N$5)+SUMIFS('201819 SH LCLR Funding bid'!#REF!,'201819 SH LCLR Funding bid'!$C$12:$C$362,"in planning (agreed)",'201819 SH LCLR Funding bid'!#REF!,$B13,'201819 SH LCLR Funding bid'!#REF!,N$5)+SUMIFS('201819 SH LCLR Funding bid'!#REF!,'201819 SH LCLR Funding bid'!$C$12:$C$362,"agreed with nzta",'201819 SH LCLR Funding bid'!#REF!,$B13,'201819 SH LCLR Funding bid'!#REF!,N$5)+SUMIFS('201819 SH LCLR Funding bid'!#REF!,'201819 SH LCLR Funding bid'!$C$12:$C$362,"completed",'201819 SH LCLR Funding bid'!#REF!,$B13,'201819 SH LCLR Funding bid'!#REF!,N$5)),SUMIFS('201819 SH LCLR Funding bid'!#REF!,'201819 SH LCLR Funding bid'!$C$12:$C$362,"completed",'201819 SH LCLR Funding bid'!#REF!,$B13,'201819 SH LCLR Funding bid'!#REF!,N$5))</f>
        <v>#REF!</v>
      </c>
      <c r="O63" s="44" t="e">
        <f>IF($D$4="Agreed",(SUMIFS('201819 SH LCLR Funding bid'!#REF!,'201819 SH LCLR Funding bid'!$C$12:$C$362,"in construction (agreed)",'201819 SH LCLR Funding bid'!#REF!,$B13,'201819 SH LCLR Funding bid'!#REF!,O$5)+SUMIFS('201819 SH LCLR Funding bid'!#REF!,'201819 SH LCLR Funding bid'!$C$12:$C$362,"in planning (agreed)",'201819 SH LCLR Funding bid'!#REF!,$B13,'201819 SH LCLR Funding bid'!#REF!,O$5)+SUMIFS('201819 SH LCLR Funding bid'!#REF!,'201819 SH LCLR Funding bid'!$C$12:$C$362,"agreed with nzta",'201819 SH LCLR Funding bid'!#REF!,$B13,'201819 SH LCLR Funding bid'!#REF!,O$5)+SUMIFS('201819 SH LCLR Funding bid'!#REF!,'201819 SH LCLR Funding bid'!$C$12:$C$362,"completed",'201819 SH LCLR Funding bid'!#REF!,$B13,'201819 SH LCLR Funding bid'!#REF!,O$5)),SUMIFS('201819 SH LCLR Funding bid'!#REF!,'201819 SH LCLR Funding bid'!$C$12:$C$362,"completed",'201819 SH LCLR Funding bid'!#REF!,$B13,'201819 SH LCLR Funding bid'!#REF!,O$5))</f>
        <v>#REF!</v>
      </c>
      <c r="P63" s="44" t="e">
        <f>IF($D$4="Agreed",(SUMIFS('201819 SH LCLR Funding bid'!#REF!,'201819 SH LCLR Funding bid'!$C$12:$C$362,"in construction (agreed)",'201819 SH LCLR Funding bid'!#REF!,$B13,'201819 SH LCLR Funding bid'!#REF!,P$5)+SUMIFS('201819 SH LCLR Funding bid'!#REF!,'201819 SH LCLR Funding bid'!$C$12:$C$362,"in planning (agreed)",'201819 SH LCLR Funding bid'!#REF!,$B13,'201819 SH LCLR Funding bid'!#REF!,P$5)+SUMIFS('201819 SH LCLR Funding bid'!#REF!,'201819 SH LCLR Funding bid'!$C$12:$C$362,"agreed with nzta",'201819 SH LCLR Funding bid'!#REF!,$B13,'201819 SH LCLR Funding bid'!#REF!,P$5)+SUMIFS('201819 SH LCLR Funding bid'!#REF!,'201819 SH LCLR Funding bid'!$C$12:$C$362,"completed",'201819 SH LCLR Funding bid'!#REF!,$B13,'201819 SH LCLR Funding bid'!#REF!,P$5)),SUMIFS('201819 SH LCLR Funding bid'!#REF!,'201819 SH LCLR Funding bid'!$C$12:$C$362,"completed",'201819 SH LCLR Funding bid'!#REF!,$B13,'201819 SH LCLR Funding bid'!#REF!,P$5))</f>
        <v>#REF!</v>
      </c>
      <c r="Q63" s="44" t="e">
        <f>IF($D$4="Agreed",(SUMIFS('201819 SH LCLR Funding bid'!#REF!,'201819 SH LCLR Funding bid'!$C$12:$C$362,"in construction (agreed)",'201819 SH LCLR Funding bid'!#REF!,$B13,'201819 SH LCLR Funding bid'!#REF!,Q$5)+SUMIFS('201819 SH LCLR Funding bid'!#REF!,'201819 SH LCLR Funding bid'!$C$12:$C$362,"in planning (agreed)",'201819 SH LCLR Funding bid'!#REF!,$B13,'201819 SH LCLR Funding bid'!#REF!,Q$5)+SUMIFS('201819 SH LCLR Funding bid'!#REF!,'201819 SH LCLR Funding bid'!$C$12:$C$362,"agreed with nzta",'201819 SH LCLR Funding bid'!#REF!,$B13,'201819 SH LCLR Funding bid'!#REF!,Q$5)+SUMIFS('201819 SH LCLR Funding bid'!#REF!,'201819 SH LCLR Funding bid'!$C$12:$C$362,"completed",'201819 SH LCLR Funding bid'!#REF!,$B13,'201819 SH LCLR Funding bid'!#REF!,Q$5)),SUMIFS('201819 SH LCLR Funding bid'!#REF!,'201819 SH LCLR Funding bid'!$C$12:$C$362,"completed",'201819 SH LCLR Funding bid'!#REF!,$B13,'201819 SH LCLR Funding bid'!#REF!,Q$5))</f>
        <v>#REF!</v>
      </c>
      <c r="R63" s="44" t="e">
        <f>IF($D$4="Agreed",(SUMIFS('201819 SH LCLR Funding bid'!#REF!,'201819 SH LCLR Funding bid'!$C$12:$C$362,"in construction (agreed)",'201819 SH LCLR Funding bid'!#REF!,$B13,'201819 SH LCLR Funding bid'!#REF!,R$5)+SUMIFS('201819 SH LCLR Funding bid'!#REF!,'201819 SH LCLR Funding bid'!$C$12:$C$362,"in planning (agreed)",'201819 SH LCLR Funding bid'!#REF!,$B13,'201819 SH LCLR Funding bid'!#REF!,R$5)+SUMIFS('201819 SH LCLR Funding bid'!#REF!,'201819 SH LCLR Funding bid'!$C$12:$C$362,"agreed with nzta",'201819 SH LCLR Funding bid'!#REF!,$B13,'201819 SH LCLR Funding bid'!#REF!,R$5)+SUMIFS('201819 SH LCLR Funding bid'!#REF!,'201819 SH LCLR Funding bid'!$C$12:$C$362,"completed",'201819 SH LCLR Funding bid'!#REF!,$B13,'201819 SH LCLR Funding bid'!#REF!,R$5)),SUMIFS('201819 SH LCLR Funding bid'!#REF!,'201819 SH LCLR Funding bid'!$C$12:$C$362,"completed",'201819 SH LCLR Funding bid'!#REF!,$B13,'201819 SH LCLR Funding bid'!#REF!,R$5))</f>
        <v>#REF!</v>
      </c>
      <c r="S63" s="44" t="e">
        <f>IF($D$4="Agreed",(SUMIFS('201819 SH LCLR Funding bid'!#REF!,'201819 SH LCLR Funding bid'!$C$12:$C$362,"in construction (agreed)",'201819 SH LCLR Funding bid'!#REF!,$B13,'201819 SH LCLR Funding bid'!#REF!,S$5)+SUMIFS('201819 SH LCLR Funding bid'!#REF!,'201819 SH LCLR Funding bid'!$C$12:$C$362,"in planning (agreed)",'201819 SH LCLR Funding bid'!#REF!,$B13,'201819 SH LCLR Funding bid'!#REF!,S$5)+SUMIFS('201819 SH LCLR Funding bid'!#REF!,'201819 SH LCLR Funding bid'!$C$12:$C$362,"agreed with nzta",'201819 SH LCLR Funding bid'!#REF!,$B13,'201819 SH LCLR Funding bid'!#REF!,S$5)+SUMIFS('201819 SH LCLR Funding bid'!#REF!,'201819 SH LCLR Funding bid'!$C$12:$C$362,"completed",'201819 SH LCLR Funding bid'!#REF!,$B13,'201819 SH LCLR Funding bid'!#REF!,S$5)),SUMIFS('201819 SH LCLR Funding bid'!#REF!,'201819 SH LCLR Funding bid'!$C$12:$C$362,"completed",'201819 SH LCLR Funding bid'!#REF!,$B13,'201819 SH LCLR Funding bid'!#REF!,S$5))</f>
        <v>#REF!</v>
      </c>
      <c r="T63" s="44" t="e">
        <f>IF($D$4="Agreed",(SUMIFS('201819 SH LCLR Funding bid'!#REF!,'201819 SH LCLR Funding bid'!$C$12:$C$362,"in construction (agreed)",'201819 SH LCLR Funding bid'!#REF!,$B13,'201819 SH LCLR Funding bid'!#REF!,T$5)+SUMIFS('201819 SH LCLR Funding bid'!#REF!,'201819 SH LCLR Funding bid'!$C$12:$C$362,"in planning (agreed)",'201819 SH LCLR Funding bid'!#REF!,$B13,'201819 SH LCLR Funding bid'!#REF!,T$5)+SUMIFS('201819 SH LCLR Funding bid'!#REF!,'201819 SH LCLR Funding bid'!$C$12:$C$362,"agreed with nzta",'201819 SH LCLR Funding bid'!#REF!,$B13,'201819 SH LCLR Funding bid'!#REF!,T$5)+SUMIFS('201819 SH LCLR Funding bid'!#REF!,'201819 SH LCLR Funding bid'!$C$12:$C$362,"completed",'201819 SH LCLR Funding bid'!#REF!,$B13,'201819 SH LCLR Funding bid'!#REF!,T$5)),SUMIFS('201819 SH LCLR Funding bid'!#REF!,'201819 SH LCLR Funding bid'!$C$12:$C$362,"completed",'201819 SH LCLR Funding bid'!#REF!,$B13,'201819 SH LCLR Funding bid'!#REF!,T$5))</f>
        <v>#REF!</v>
      </c>
      <c r="U63" s="13" t="e">
        <f t="shared" si="9"/>
        <v>#REF!</v>
      </c>
      <c r="V63" s="22"/>
      <c r="W63" s="22"/>
      <c r="X63" s="22"/>
      <c r="Y63" s="22"/>
      <c r="Z63" s="22"/>
      <c r="AA63" s="22"/>
      <c r="AB63" s="22"/>
      <c r="AC63" s="22"/>
      <c r="AD63" s="22"/>
      <c r="AE63" s="22"/>
      <c r="AF63" s="22"/>
    </row>
    <row r="64" spans="1:32" ht="12" customHeight="1" x14ac:dyDescent="0.15">
      <c r="A64" s="20"/>
      <c r="B64" s="37" t="str">
        <f t="shared" si="8"/>
        <v>Bus or transit lane / priority improvements</v>
      </c>
      <c r="C64" s="44" t="e">
        <f>IF($D$4="Agreed",(SUMIFS('201819 SH LCLR Funding bid'!#REF!,'201819 SH LCLR Funding bid'!$C$12:$C$362,"in construction (agreed)",'201819 SH LCLR Funding bid'!#REF!,$B14,'201819 SH LCLR Funding bid'!#REF!,C$5)+SUMIFS('201819 SH LCLR Funding bid'!#REF!,'201819 SH LCLR Funding bid'!$C$12:$C$362,"in planning (agreed)",'201819 SH LCLR Funding bid'!#REF!,$B14,'201819 SH LCLR Funding bid'!#REF!,C$5)+SUMIFS('201819 SH LCLR Funding bid'!#REF!,'201819 SH LCLR Funding bid'!$C$12:$C$362,"agreed with nzta",'201819 SH LCLR Funding bid'!#REF!,$B14,'201819 SH LCLR Funding bid'!#REF!,C$5)+SUMIFS('201819 SH LCLR Funding bid'!#REF!,'201819 SH LCLR Funding bid'!$C$12:$C$362,"completed",'201819 SH LCLR Funding bid'!#REF!,$B14,'201819 SH LCLR Funding bid'!#REF!,C$5)),SUMIFS('201819 SH LCLR Funding bid'!#REF!,'201819 SH LCLR Funding bid'!$C$12:$C$362,"completed",'201819 SH LCLR Funding bid'!#REF!,$B14,'201819 SH LCLR Funding bid'!#REF!,C$5))</f>
        <v>#REF!</v>
      </c>
      <c r="D64" s="44" t="e">
        <f>IF($D$4="Agreed",(SUMIFS('201819 SH LCLR Funding bid'!#REF!,'201819 SH LCLR Funding bid'!$C$12:$C$362,"in construction (agreed)",'201819 SH LCLR Funding bid'!#REF!,$B14,'201819 SH LCLR Funding bid'!#REF!,D$5)+SUMIFS('201819 SH LCLR Funding bid'!#REF!,'201819 SH LCLR Funding bid'!$C$12:$C$362,"in planning (agreed)",'201819 SH LCLR Funding bid'!#REF!,$B14,'201819 SH LCLR Funding bid'!#REF!,D$5)+SUMIFS('201819 SH LCLR Funding bid'!#REF!,'201819 SH LCLR Funding bid'!$C$12:$C$362,"agreed with nzta",'201819 SH LCLR Funding bid'!#REF!,$B14,'201819 SH LCLR Funding bid'!#REF!,D$5)+SUMIFS('201819 SH LCLR Funding bid'!#REF!,'201819 SH LCLR Funding bid'!$C$12:$C$362,"completed",'201819 SH LCLR Funding bid'!#REF!,$B14,'201819 SH LCLR Funding bid'!#REF!,D$5)),SUMIFS('201819 SH LCLR Funding bid'!#REF!,'201819 SH LCLR Funding bid'!$C$12:$C$362,"completed",'201819 SH LCLR Funding bid'!#REF!,$B14,'201819 SH LCLR Funding bid'!#REF!,D$5))</f>
        <v>#REF!</v>
      </c>
      <c r="E64" s="44" t="e">
        <f>IF($D$4="Agreed",(SUMIFS('201819 SH LCLR Funding bid'!#REF!,'201819 SH LCLR Funding bid'!$C$12:$C$362,"in construction (agreed)",'201819 SH LCLR Funding bid'!#REF!,$B14,'201819 SH LCLR Funding bid'!#REF!,E$5)+SUMIFS('201819 SH LCLR Funding bid'!#REF!,'201819 SH LCLR Funding bid'!$C$12:$C$362,"in planning (agreed)",'201819 SH LCLR Funding bid'!#REF!,$B14,'201819 SH LCLR Funding bid'!#REF!,E$5)+SUMIFS('201819 SH LCLR Funding bid'!#REF!,'201819 SH LCLR Funding bid'!$C$12:$C$362,"agreed with nzta",'201819 SH LCLR Funding bid'!#REF!,$B14,'201819 SH LCLR Funding bid'!#REF!,E$5)+SUMIFS('201819 SH LCLR Funding bid'!#REF!,'201819 SH LCLR Funding bid'!$C$12:$C$362,"completed",'201819 SH LCLR Funding bid'!#REF!,$B14,'201819 SH LCLR Funding bid'!#REF!,E$5)),SUMIFS('201819 SH LCLR Funding bid'!#REF!,'201819 SH LCLR Funding bid'!$C$12:$C$362,"completed",'201819 SH LCLR Funding bid'!#REF!,$B14,'201819 SH LCLR Funding bid'!#REF!,E$5))</f>
        <v>#REF!</v>
      </c>
      <c r="F64" s="44" t="e">
        <f>IF($D$4="Agreed",(SUMIFS('201819 SH LCLR Funding bid'!#REF!,'201819 SH LCLR Funding bid'!$C$12:$C$362,"in construction (agreed)",'201819 SH LCLR Funding bid'!#REF!,$B14,'201819 SH LCLR Funding bid'!#REF!,F$5)+SUMIFS('201819 SH LCLR Funding bid'!#REF!,'201819 SH LCLR Funding bid'!$C$12:$C$362,"in planning (agreed)",'201819 SH LCLR Funding bid'!#REF!,$B14,'201819 SH LCLR Funding bid'!#REF!,F$5)+SUMIFS('201819 SH LCLR Funding bid'!#REF!,'201819 SH LCLR Funding bid'!$C$12:$C$362,"agreed with nzta",'201819 SH LCLR Funding bid'!#REF!,$B14,'201819 SH LCLR Funding bid'!#REF!,F$5)+SUMIFS('201819 SH LCLR Funding bid'!#REF!,'201819 SH LCLR Funding bid'!$C$12:$C$362,"completed",'201819 SH LCLR Funding bid'!#REF!,$B14,'201819 SH LCLR Funding bid'!#REF!,F$5)),SUMIFS('201819 SH LCLR Funding bid'!#REF!,'201819 SH LCLR Funding bid'!$C$12:$C$362,"completed",'201819 SH LCLR Funding bid'!#REF!,$B14,'201819 SH LCLR Funding bid'!#REF!,F$5))</f>
        <v>#REF!</v>
      </c>
      <c r="G64" s="44" t="e">
        <f>IF($D$4="Agreed",(SUMIFS('201819 SH LCLR Funding bid'!#REF!,'201819 SH LCLR Funding bid'!$C$12:$C$362,"in construction (agreed)",'201819 SH LCLR Funding bid'!#REF!,$B14,'201819 SH LCLR Funding bid'!#REF!,G$5)+SUMIFS('201819 SH LCLR Funding bid'!#REF!,'201819 SH LCLR Funding bid'!$C$12:$C$362,"in planning (agreed)",'201819 SH LCLR Funding bid'!#REF!,$B14,'201819 SH LCLR Funding bid'!#REF!,G$5)+SUMIFS('201819 SH LCLR Funding bid'!#REF!,'201819 SH LCLR Funding bid'!$C$12:$C$362,"agreed with nzta",'201819 SH LCLR Funding bid'!#REF!,$B14,'201819 SH LCLR Funding bid'!#REF!,G$5)+SUMIFS('201819 SH LCLR Funding bid'!#REF!,'201819 SH LCLR Funding bid'!$C$12:$C$362,"completed",'201819 SH LCLR Funding bid'!#REF!,$B14,'201819 SH LCLR Funding bid'!#REF!,G$5)),SUMIFS('201819 SH LCLR Funding bid'!#REF!,'201819 SH LCLR Funding bid'!$C$12:$C$362,"completed",'201819 SH LCLR Funding bid'!#REF!,$B14,'201819 SH LCLR Funding bid'!#REF!,G$5))</f>
        <v>#REF!</v>
      </c>
      <c r="H64" s="44" t="e">
        <f>IF($D$4="Agreed",(SUMIFS('201819 SH LCLR Funding bid'!#REF!,'201819 SH LCLR Funding bid'!$C$12:$C$362,"in construction (agreed)",'201819 SH LCLR Funding bid'!#REF!,$B14,'201819 SH LCLR Funding bid'!#REF!,H$5)+SUMIFS('201819 SH LCLR Funding bid'!#REF!,'201819 SH LCLR Funding bid'!$C$12:$C$362,"in planning (agreed)",'201819 SH LCLR Funding bid'!#REF!,$B14,'201819 SH LCLR Funding bid'!#REF!,H$5)+SUMIFS('201819 SH LCLR Funding bid'!#REF!,'201819 SH LCLR Funding bid'!$C$12:$C$362,"agreed with nzta",'201819 SH LCLR Funding bid'!#REF!,$B14,'201819 SH LCLR Funding bid'!#REF!,H$5)+SUMIFS('201819 SH LCLR Funding bid'!#REF!,'201819 SH LCLR Funding bid'!$C$12:$C$362,"completed",'201819 SH LCLR Funding bid'!#REF!,$B14,'201819 SH LCLR Funding bid'!#REF!,H$5)),SUMIFS('201819 SH LCLR Funding bid'!#REF!,'201819 SH LCLR Funding bid'!$C$12:$C$362,"completed",'201819 SH LCLR Funding bid'!#REF!,$B14,'201819 SH LCLR Funding bid'!#REF!,H$5))</f>
        <v>#REF!</v>
      </c>
      <c r="I64" s="44" t="e">
        <f>IF($D$4="Agreed",(SUMIFS('201819 SH LCLR Funding bid'!#REF!,'201819 SH LCLR Funding bid'!$C$12:$C$362,"in construction (agreed)",'201819 SH LCLR Funding bid'!#REF!,$B14,'201819 SH LCLR Funding bid'!#REF!,I$5)+SUMIFS('201819 SH LCLR Funding bid'!#REF!,'201819 SH LCLR Funding bid'!$C$12:$C$362,"in planning (agreed)",'201819 SH LCLR Funding bid'!#REF!,$B14,'201819 SH LCLR Funding bid'!#REF!,I$5)+SUMIFS('201819 SH LCLR Funding bid'!#REF!,'201819 SH LCLR Funding bid'!$C$12:$C$362,"agreed with nzta",'201819 SH LCLR Funding bid'!#REF!,$B14,'201819 SH LCLR Funding bid'!#REF!,I$5)+SUMIFS('201819 SH LCLR Funding bid'!#REF!,'201819 SH LCLR Funding bid'!$C$12:$C$362,"completed",'201819 SH LCLR Funding bid'!#REF!,$B14,'201819 SH LCLR Funding bid'!#REF!,I$5)),SUMIFS('201819 SH LCLR Funding bid'!#REF!,'201819 SH LCLR Funding bid'!$C$12:$C$362,"completed",'201819 SH LCLR Funding bid'!#REF!,$B14,'201819 SH LCLR Funding bid'!#REF!,I$5))</f>
        <v>#REF!</v>
      </c>
      <c r="J64" s="44" t="e">
        <f>IF($D$4="Agreed",(SUMIFS('201819 SH LCLR Funding bid'!#REF!,'201819 SH LCLR Funding bid'!$C$12:$C$362,"in construction (agreed)",'201819 SH LCLR Funding bid'!#REF!,$B14,'201819 SH LCLR Funding bid'!#REF!,J$5)+SUMIFS('201819 SH LCLR Funding bid'!#REF!,'201819 SH LCLR Funding bid'!$C$12:$C$362,"in planning (agreed)",'201819 SH LCLR Funding bid'!#REF!,$B14,'201819 SH LCLR Funding bid'!#REF!,J$5)+SUMIFS('201819 SH LCLR Funding bid'!#REF!,'201819 SH LCLR Funding bid'!$C$12:$C$362,"agreed with nzta",'201819 SH LCLR Funding bid'!#REF!,$B14,'201819 SH LCLR Funding bid'!#REF!,J$5)+SUMIFS('201819 SH LCLR Funding bid'!#REF!,'201819 SH LCLR Funding bid'!$C$12:$C$362,"completed",'201819 SH LCLR Funding bid'!#REF!,$B14,'201819 SH LCLR Funding bid'!#REF!,J$5)),SUMIFS('201819 SH LCLR Funding bid'!#REF!,'201819 SH LCLR Funding bid'!$C$12:$C$362,"completed",'201819 SH LCLR Funding bid'!#REF!,$B14,'201819 SH LCLR Funding bid'!#REF!,J$5))</f>
        <v>#REF!</v>
      </c>
      <c r="K64" s="44" t="e">
        <f>IF($D$4="Agreed",(SUMIFS('201819 SH LCLR Funding bid'!#REF!,'201819 SH LCLR Funding bid'!$C$12:$C$362,"in construction (agreed)",'201819 SH LCLR Funding bid'!#REF!,$B14,'201819 SH LCLR Funding bid'!#REF!,K$5)+SUMIFS('201819 SH LCLR Funding bid'!#REF!,'201819 SH LCLR Funding bid'!$C$12:$C$362,"in planning (agreed)",'201819 SH LCLR Funding bid'!#REF!,$B14,'201819 SH LCLR Funding bid'!#REF!,K$5)+SUMIFS('201819 SH LCLR Funding bid'!#REF!,'201819 SH LCLR Funding bid'!$C$12:$C$362,"agreed with nzta",'201819 SH LCLR Funding bid'!#REF!,$B14,'201819 SH LCLR Funding bid'!#REF!,K$5)+SUMIFS('201819 SH LCLR Funding bid'!#REF!,'201819 SH LCLR Funding bid'!$C$12:$C$362,"completed",'201819 SH LCLR Funding bid'!#REF!,$B14,'201819 SH LCLR Funding bid'!#REF!,K$5)),SUMIFS('201819 SH LCLR Funding bid'!#REF!,'201819 SH LCLR Funding bid'!$C$12:$C$362,"completed",'201819 SH LCLR Funding bid'!#REF!,$B14,'201819 SH LCLR Funding bid'!#REF!,K$5))</f>
        <v>#REF!</v>
      </c>
      <c r="L64" s="44" t="e">
        <f>IF($D$4="Agreed",(SUMIFS('201819 SH LCLR Funding bid'!#REF!,'201819 SH LCLR Funding bid'!$C$12:$C$362,"in construction (agreed)",'201819 SH LCLR Funding bid'!#REF!,$B14,'201819 SH LCLR Funding bid'!#REF!,L$5)+SUMIFS('201819 SH LCLR Funding bid'!#REF!,'201819 SH LCLR Funding bid'!$C$12:$C$362,"in planning (agreed)",'201819 SH LCLR Funding bid'!#REF!,$B14,'201819 SH LCLR Funding bid'!#REF!,L$5)+SUMIFS('201819 SH LCLR Funding bid'!#REF!,'201819 SH LCLR Funding bid'!$C$12:$C$362,"agreed with nzta",'201819 SH LCLR Funding bid'!#REF!,$B14,'201819 SH LCLR Funding bid'!#REF!,L$5)+SUMIFS('201819 SH LCLR Funding bid'!#REF!,'201819 SH LCLR Funding bid'!$C$12:$C$362,"completed",'201819 SH LCLR Funding bid'!#REF!,$B14,'201819 SH LCLR Funding bid'!#REF!,L$5)),SUMIFS('201819 SH LCLR Funding bid'!#REF!,'201819 SH LCLR Funding bid'!$C$12:$C$362,"completed",'201819 SH LCLR Funding bid'!#REF!,$B14,'201819 SH LCLR Funding bid'!#REF!,L$5))</f>
        <v>#REF!</v>
      </c>
      <c r="M64" s="44" t="e">
        <f>IF($D$4="Agreed",(SUMIFS('201819 SH LCLR Funding bid'!#REF!,'201819 SH LCLR Funding bid'!$C$12:$C$362,"in construction (agreed)",'201819 SH LCLR Funding bid'!#REF!,$B14,'201819 SH LCLR Funding bid'!#REF!,M$5)+SUMIFS('201819 SH LCLR Funding bid'!#REF!,'201819 SH LCLR Funding bid'!$C$12:$C$362,"in planning (agreed)",'201819 SH LCLR Funding bid'!#REF!,$B14,'201819 SH LCLR Funding bid'!#REF!,M$5)+SUMIFS('201819 SH LCLR Funding bid'!#REF!,'201819 SH LCLR Funding bid'!$C$12:$C$362,"agreed with nzta",'201819 SH LCLR Funding bid'!#REF!,$B14,'201819 SH LCLR Funding bid'!#REF!,M$5)+SUMIFS('201819 SH LCLR Funding bid'!#REF!,'201819 SH LCLR Funding bid'!$C$12:$C$362,"completed",'201819 SH LCLR Funding bid'!#REF!,$B14,'201819 SH LCLR Funding bid'!#REF!,M$5)),SUMIFS('201819 SH LCLR Funding bid'!#REF!,'201819 SH LCLR Funding bid'!$C$12:$C$362,"completed",'201819 SH LCLR Funding bid'!#REF!,$B14,'201819 SH LCLR Funding bid'!#REF!,M$5))</f>
        <v>#REF!</v>
      </c>
      <c r="N64" s="44" t="e">
        <f>IF($D$4="Agreed",(SUMIFS('201819 SH LCLR Funding bid'!#REF!,'201819 SH LCLR Funding bid'!$C$12:$C$362,"in construction (agreed)",'201819 SH LCLR Funding bid'!#REF!,$B14,'201819 SH LCLR Funding bid'!#REF!,N$5)+SUMIFS('201819 SH LCLR Funding bid'!#REF!,'201819 SH LCLR Funding bid'!$C$12:$C$362,"in planning (agreed)",'201819 SH LCLR Funding bid'!#REF!,$B14,'201819 SH LCLR Funding bid'!#REF!,N$5)+SUMIFS('201819 SH LCLR Funding bid'!#REF!,'201819 SH LCLR Funding bid'!$C$12:$C$362,"agreed with nzta",'201819 SH LCLR Funding bid'!#REF!,$B14,'201819 SH LCLR Funding bid'!#REF!,N$5)+SUMIFS('201819 SH LCLR Funding bid'!#REF!,'201819 SH LCLR Funding bid'!$C$12:$C$362,"completed",'201819 SH LCLR Funding bid'!#REF!,$B14,'201819 SH LCLR Funding bid'!#REF!,N$5)),SUMIFS('201819 SH LCLR Funding bid'!#REF!,'201819 SH LCLR Funding bid'!$C$12:$C$362,"completed",'201819 SH LCLR Funding bid'!#REF!,$B14,'201819 SH LCLR Funding bid'!#REF!,N$5))</f>
        <v>#REF!</v>
      </c>
      <c r="O64" s="44" t="e">
        <f>IF($D$4="Agreed",(SUMIFS('201819 SH LCLR Funding bid'!#REF!,'201819 SH LCLR Funding bid'!$C$12:$C$362,"in construction (agreed)",'201819 SH LCLR Funding bid'!#REF!,$B14,'201819 SH LCLR Funding bid'!#REF!,O$5)+SUMIFS('201819 SH LCLR Funding bid'!#REF!,'201819 SH LCLR Funding bid'!$C$12:$C$362,"in planning (agreed)",'201819 SH LCLR Funding bid'!#REF!,$B14,'201819 SH LCLR Funding bid'!#REF!,O$5)+SUMIFS('201819 SH LCLR Funding bid'!#REF!,'201819 SH LCLR Funding bid'!$C$12:$C$362,"agreed with nzta",'201819 SH LCLR Funding bid'!#REF!,$B14,'201819 SH LCLR Funding bid'!#REF!,O$5)+SUMIFS('201819 SH LCLR Funding bid'!#REF!,'201819 SH LCLR Funding bid'!$C$12:$C$362,"completed",'201819 SH LCLR Funding bid'!#REF!,$B14,'201819 SH LCLR Funding bid'!#REF!,O$5)),SUMIFS('201819 SH LCLR Funding bid'!#REF!,'201819 SH LCLR Funding bid'!$C$12:$C$362,"completed",'201819 SH LCLR Funding bid'!#REF!,$B14,'201819 SH LCLR Funding bid'!#REF!,O$5))</f>
        <v>#REF!</v>
      </c>
      <c r="P64" s="44" t="e">
        <f>IF($D$4="Agreed",(SUMIFS('201819 SH LCLR Funding bid'!#REF!,'201819 SH LCLR Funding bid'!$C$12:$C$362,"in construction (agreed)",'201819 SH LCLR Funding bid'!#REF!,$B14,'201819 SH LCLR Funding bid'!#REF!,P$5)+SUMIFS('201819 SH LCLR Funding bid'!#REF!,'201819 SH LCLR Funding bid'!$C$12:$C$362,"in planning (agreed)",'201819 SH LCLR Funding bid'!#REF!,$B14,'201819 SH LCLR Funding bid'!#REF!,P$5)+SUMIFS('201819 SH LCLR Funding bid'!#REF!,'201819 SH LCLR Funding bid'!$C$12:$C$362,"agreed with nzta",'201819 SH LCLR Funding bid'!#REF!,$B14,'201819 SH LCLR Funding bid'!#REF!,P$5)+SUMIFS('201819 SH LCLR Funding bid'!#REF!,'201819 SH LCLR Funding bid'!$C$12:$C$362,"completed",'201819 SH LCLR Funding bid'!#REF!,$B14,'201819 SH LCLR Funding bid'!#REF!,P$5)),SUMIFS('201819 SH LCLR Funding bid'!#REF!,'201819 SH LCLR Funding bid'!$C$12:$C$362,"completed",'201819 SH LCLR Funding bid'!#REF!,$B14,'201819 SH LCLR Funding bid'!#REF!,P$5))</f>
        <v>#REF!</v>
      </c>
      <c r="Q64" s="44" t="e">
        <f>IF($D$4="Agreed",(SUMIFS('201819 SH LCLR Funding bid'!#REF!,'201819 SH LCLR Funding bid'!$C$12:$C$362,"in construction (agreed)",'201819 SH LCLR Funding bid'!#REF!,$B14,'201819 SH LCLR Funding bid'!#REF!,Q$5)+SUMIFS('201819 SH LCLR Funding bid'!#REF!,'201819 SH LCLR Funding bid'!$C$12:$C$362,"in planning (agreed)",'201819 SH LCLR Funding bid'!#REF!,$B14,'201819 SH LCLR Funding bid'!#REF!,Q$5)+SUMIFS('201819 SH LCLR Funding bid'!#REF!,'201819 SH LCLR Funding bid'!$C$12:$C$362,"agreed with nzta",'201819 SH LCLR Funding bid'!#REF!,$B14,'201819 SH LCLR Funding bid'!#REF!,Q$5)+SUMIFS('201819 SH LCLR Funding bid'!#REF!,'201819 SH LCLR Funding bid'!$C$12:$C$362,"completed",'201819 SH LCLR Funding bid'!#REF!,$B14,'201819 SH LCLR Funding bid'!#REF!,Q$5)),SUMIFS('201819 SH LCLR Funding bid'!#REF!,'201819 SH LCLR Funding bid'!$C$12:$C$362,"completed",'201819 SH LCLR Funding bid'!#REF!,$B14,'201819 SH LCLR Funding bid'!#REF!,Q$5))</f>
        <v>#REF!</v>
      </c>
      <c r="R64" s="44" t="e">
        <f>IF($D$4="Agreed",(SUMIFS('201819 SH LCLR Funding bid'!#REF!,'201819 SH LCLR Funding bid'!$C$12:$C$362,"in construction (agreed)",'201819 SH LCLR Funding bid'!#REF!,$B14,'201819 SH LCLR Funding bid'!#REF!,R$5)+SUMIFS('201819 SH LCLR Funding bid'!#REF!,'201819 SH LCLR Funding bid'!$C$12:$C$362,"in planning (agreed)",'201819 SH LCLR Funding bid'!#REF!,$B14,'201819 SH LCLR Funding bid'!#REF!,R$5)+SUMIFS('201819 SH LCLR Funding bid'!#REF!,'201819 SH LCLR Funding bid'!$C$12:$C$362,"agreed with nzta",'201819 SH LCLR Funding bid'!#REF!,$B14,'201819 SH LCLR Funding bid'!#REF!,R$5)+SUMIFS('201819 SH LCLR Funding bid'!#REF!,'201819 SH LCLR Funding bid'!$C$12:$C$362,"completed",'201819 SH LCLR Funding bid'!#REF!,$B14,'201819 SH LCLR Funding bid'!#REF!,R$5)),SUMIFS('201819 SH LCLR Funding bid'!#REF!,'201819 SH LCLR Funding bid'!$C$12:$C$362,"completed",'201819 SH LCLR Funding bid'!#REF!,$B14,'201819 SH LCLR Funding bid'!#REF!,R$5))</f>
        <v>#REF!</v>
      </c>
      <c r="S64" s="44" t="e">
        <f>IF($D$4="Agreed",(SUMIFS('201819 SH LCLR Funding bid'!#REF!,'201819 SH LCLR Funding bid'!$C$12:$C$362,"in construction (agreed)",'201819 SH LCLR Funding bid'!#REF!,$B14,'201819 SH LCLR Funding bid'!#REF!,S$5)+SUMIFS('201819 SH LCLR Funding bid'!#REF!,'201819 SH LCLR Funding bid'!$C$12:$C$362,"in planning (agreed)",'201819 SH LCLR Funding bid'!#REF!,$B14,'201819 SH LCLR Funding bid'!#REF!,S$5)+SUMIFS('201819 SH LCLR Funding bid'!#REF!,'201819 SH LCLR Funding bid'!$C$12:$C$362,"agreed with nzta",'201819 SH LCLR Funding bid'!#REF!,$B14,'201819 SH LCLR Funding bid'!#REF!,S$5)+SUMIFS('201819 SH LCLR Funding bid'!#REF!,'201819 SH LCLR Funding bid'!$C$12:$C$362,"completed",'201819 SH LCLR Funding bid'!#REF!,$B14,'201819 SH LCLR Funding bid'!#REF!,S$5)),SUMIFS('201819 SH LCLR Funding bid'!#REF!,'201819 SH LCLR Funding bid'!$C$12:$C$362,"completed",'201819 SH LCLR Funding bid'!#REF!,$B14,'201819 SH LCLR Funding bid'!#REF!,S$5))</f>
        <v>#REF!</v>
      </c>
      <c r="T64" s="44" t="e">
        <f>IF($D$4="Agreed",(SUMIFS('201819 SH LCLR Funding bid'!#REF!,'201819 SH LCLR Funding bid'!$C$12:$C$362,"in construction (agreed)",'201819 SH LCLR Funding bid'!#REF!,$B14,'201819 SH LCLR Funding bid'!#REF!,T$5)+SUMIFS('201819 SH LCLR Funding bid'!#REF!,'201819 SH LCLR Funding bid'!$C$12:$C$362,"in planning (agreed)",'201819 SH LCLR Funding bid'!#REF!,$B14,'201819 SH LCLR Funding bid'!#REF!,T$5)+SUMIFS('201819 SH LCLR Funding bid'!#REF!,'201819 SH LCLR Funding bid'!$C$12:$C$362,"agreed with nzta",'201819 SH LCLR Funding bid'!#REF!,$B14,'201819 SH LCLR Funding bid'!#REF!,T$5)+SUMIFS('201819 SH LCLR Funding bid'!#REF!,'201819 SH LCLR Funding bid'!$C$12:$C$362,"completed",'201819 SH LCLR Funding bid'!#REF!,$B14,'201819 SH LCLR Funding bid'!#REF!,T$5)),SUMIFS('201819 SH LCLR Funding bid'!#REF!,'201819 SH LCLR Funding bid'!$C$12:$C$362,"completed",'201819 SH LCLR Funding bid'!#REF!,$B14,'201819 SH LCLR Funding bid'!#REF!,T$5))</f>
        <v>#REF!</v>
      </c>
      <c r="U64" s="13" t="e">
        <f t="shared" si="9"/>
        <v>#REF!</v>
      </c>
      <c r="V64" s="22"/>
      <c r="W64" s="22"/>
      <c r="X64" s="22"/>
      <c r="Y64" s="22"/>
      <c r="Z64" s="22"/>
      <c r="AA64" s="22"/>
      <c r="AB64" s="22"/>
      <c r="AC64" s="22"/>
      <c r="AD64" s="22"/>
      <c r="AE64" s="22"/>
      <c r="AF64" s="22"/>
    </row>
    <row r="65" spans="1:32" ht="12" customHeight="1" x14ac:dyDescent="0.15">
      <c r="A65" s="20"/>
      <c r="B65" s="37" t="str">
        <f t="shared" si="8"/>
        <v>Replacement bridges and structures</v>
      </c>
      <c r="C65" s="44" t="e">
        <f>IF($D$4="Agreed",(SUMIFS('201819 SH LCLR Funding bid'!#REF!,'201819 SH LCLR Funding bid'!$C$12:$C$362,"in construction (agreed)",'201819 SH LCLR Funding bid'!#REF!,$B15,'201819 SH LCLR Funding bid'!#REF!,C$5)+SUMIFS('201819 SH LCLR Funding bid'!#REF!,'201819 SH LCLR Funding bid'!$C$12:$C$362,"in planning (agreed)",'201819 SH LCLR Funding bid'!#REF!,$B15,'201819 SH LCLR Funding bid'!#REF!,C$5)+SUMIFS('201819 SH LCLR Funding bid'!#REF!,'201819 SH LCLR Funding bid'!$C$12:$C$362,"agreed with nzta",'201819 SH LCLR Funding bid'!#REF!,$B15,'201819 SH LCLR Funding bid'!#REF!,C$5)+SUMIFS('201819 SH LCLR Funding bid'!#REF!,'201819 SH LCLR Funding bid'!$C$12:$C$362,"completed",'201819 SH LCLR Funding bid'!#REF!,$B15,'201819 SH LCLR Funding bid'!#REF!,C$5)),SUMIFS('201819 SH LCLR Funding bid'!#REF!,'201819 SH LCLR Funding bid'!$C$12:$C$362,"completed",'201819 SH LCLR Funding bid'!#REF!,$B15,'201819 SH LCLR Funding bid'!#REF!,C$5))</f>
        <v>#REF!</v>
      </c>
      <c r="D65" s="44" t="e">
        <f>IF($D$4="Agreed",(SUMIFS('201819 SH LCLR Funding bid'!#REF!,'201819 SH LCLR Funding bid'!$C$12:$C$362,"in construction (agreed)",'201819 SH LCLR Funding bid'!#REF!,$B15,'201819 SH LCLR Funding bid'!#REF!,D$5)+SUMIFS('201819 SH LCLR Funding bid'!#REF!,'201819 SH LCLR Funding bid'!$C$12:$C$362,"in planning (agreed)",'201819 SH LCLR Funding bid'!#REF!,$B15,'201819 SH LCLR Funding bid'!#REF!,D$5)+SUMIFS('201819 SH LCLR Funding bid'!#REF!,'201819 SH LCLR Funding bid'!$C$12:$C$362,"agreed with nzta",'201819 SH LCLR Funding bid'!#REF!,$B15,'201819 SH LCLR Funding bid'!#REF!,D$5)+SUMIFS('201819 SH LCLR Funding bid'!#REF!,'201819 SH LCLR Funding bid'!$C$12:$C$362,"completed",'201819 SH LCLR Funding bid'!#REF!,$B15,'201819 SH LCLR Funding bid'!#REF!,D$5)),SUMIFS('201819 SH LCLR Funding bid'!#REF!,'201819 SH LCLR Funding bid'!$C$12:$C$362,"completed",'201819 SH LCLR Funding bid'!#REF!,$B15,'201819 SH LCLR Funding bid'!#REF!,D$5))</f>
        <v>#REF!</v>
      </c>
      <c r="E65" s="44" t="e">
        <f>IF($D$4="Agreed",(SUMIFS('201819 SH LCLR Funding bid'!#REF!,'201819 SH LCLR Funding bid'!$C$12:$C$362,"in construction (agreed)",'201819 SH LCLR Funding bid'!#REF!,$B15,'201819 SH LCLR Funding bid'!#REF!,E$5)+SUMIFS('201819 SH LCLR Funding bid'!#REF!,'201819 SH LCLR Funding bid'!$C$12:$C$362,"in planning (agreed)",'201819 SH LCLR Funding bid'!#REF!,$B15,'201819 SH LCLR Funding bid'!#REF!,E$5)+SUMIFS('201819 SH LCLR Funding bid'!#REF!,'201819 SH LCLR Funding bid'!$C$12:$C$362,"agreed with nzta",'201819 SH LCLR Funding bid'!#REF!,$B15,'201819 SH LCLR Funding bid'!#REF!,E$5)+SUMIFS('201819 SH LCLR Funding bid'!#REF!,'201819 SH LCLR Funding bid'!$C$12:$C$362,"completed",'201819 SH LCLR Funding bid'!#REF!,$B15,'201819 SH LCLR Funding bid'!#REF!,E$5)),SUMIFS('201819 SH LCLR Funding bid'!#REF!,'201819 SH LCLR Funding bid'!$C$12:$C$362,"completed",'201819 SH LCLR Funding bid'!#REF!,$B15,'201819 SH LCLR Funding bid'!#REF!,E$5))</f>
        <v>#REF!</v>
      </c>
      <c r="F65" s="44" t="e">
        <f>IF($D$4="Agreed",(SUMIFS('201819 SH LCLR Funding bid'!#REF!,'201819 SH LCLR Funding bid'!$C$12:$C$362,"in construction (agreed)",'201819 SH LCLR Funding bid'!#REF!,$B15,'201819 SH LCLR Funding bid'!#REF!,F$5)+SUMIFS('201819 SH LCLR Funding bid'!#REF!,'201819 SH LCLR Funding bid'!$C$12:$C$362,"in planning (agreed)",'201819 SH LCLR Funding bid'!#REF!,$B15,'201819 SH LCLR Funding bid'!#REF!,F$5)+SUMIFS('201819 SH LCLR Funding bid'!#REF!,'201819 SH LCLR Funding bid'!$C$12:$C$362,"agreed with nzta",'201819 SH LCLR Funding bid'!#REF!,$B15,'201819 SH LCLR Funding bid'!#REF!,F$5)+SUMIFS('201819 SH LCLR Funding bid'!#REF!,'201819 SH LCLR Funding bid'!$C$12:$C$362,"completed",'201819 SH LCLR Funding bid'!#REF!,$B15,'201819 SH LCLR Funding bid'!#REF!,F$5)),SUMIFS('201819 SH LCLR Funding bid'!#REF!,'201819 SH LCLR Funding bid'!$C$12:$C$362,"completed",'201819 SH LCLR Funding bid'!#REF!,$B15,'201819 SH LCLR Funding bid'!#REF!,F$5))</f>
        <v>#REF!</v>
      </c>
      <c r="G65" s="44" t="e">
        <f>IF($D$4="Agreed",(SUMIFS('201819 SH LCLR Funding bid'!#REF!,'201819 SH LCLR Funding bid'!$C$12:$C$362,"in construction (agreed)",'201819 SH LCLR Funding bid'!#REF!,$B15,'201819 SH LCLR Funding bid'!#REF!,G$5)+SUMIFS('201819 SH LCLR Funding bid'!#REF!,'201819 SH LCLR Funding bid'!$C$12:$C$362,"in planning (agreed)",'201819 SH LCLR Funding bid'!#REF!,$B15,'201819 SH LCLR Funding bid'!#REF!,G$5)+SUMIFS('201819 SH LCLR Funding bid'!#REF!,'201819 SH LCLR Funding bid'!$C$12:$C$362,"agreed with nzta",'201819 SH LCLR Funding bid'!#REF!,$B15,'201819 SH LCLR Funding bid'!#REF!,G$5)+SUMIFS('201819 SH LCLR Funding bid'!#REF!,'201819 SH LCLR Funding bid'!$C$12:$C$362,"completed",'201819 SH LCLR Funding bid'!#REF!,$B15,'201819 SH LCLR Funding bid'!#REF!,G$5)),SUMIFS('201819 SH LCLR Funding bid'!#REF!,'201819 SH LCLR Funding bid'!$C$12:$C$362,"completed",'201819 SH LCLR Funding bid'!#REF!,$B15,'201819 SH LCLR Funding bid'!#REF!,G$5))</f>
        <v>#REF!</v>
      </c>
      <c r="H65" s="44" t="e">
        <f>IF($D$4="Agreed",(SUMIFS('201819 SH LCLR Funding bid'!#REF!,'201819 SH LCLR Funding bid'!$C$12:$C$362,"in construction (agreed)",'201819 SH LCLR Funding bid'!#REF!,$B15,'201819 SH LCLR Funding bid'!#REF!,H$5)+SUMIFS('201819 SH LCLR Funding bid'!#REF!,'201819 SH LCLR Funding bid'!$C$12:$C$362,"in planning (agreed)",'201819 SH LCLR Funding bid'!#REF!,$B15,'201819 SH LCLR Funding bid'!#REF!,H$5)+SUMIFS('201819 SH LCLR Funding bid'!#REF!,'201819 SH LCLR Funding bid'!$C$12:$C$362,"agreed with nzta",'201819 SH LCLR Funding bid'!#REF!,$B15,'201819 SH LCLR Funding bid'!#REF!,H$5)+SUMIFS('201819 SH LCLR Funding bid'!#REF!,'201819 SH LCLR Funding bid'!$C$12:$C$362,"completed",'201819 SH LCLR Funding bid'!#REF!,$B15,'201819 SH LCLR Funding bid'!#REF!,H$5)),SUMIFS('201819 SH LCLR Funding bid'!#REF!,'201819 SH LCLR Funding bid'!$C$12:$C$362,"completed",'201819 SH LCLR Funding bid'!#REF!,$B15,'201819 SH LCLR Funding bid'!#REF!,H$5))</f>
        <v>#REF!</v>
      </c>
      <c r="I65" s="44" t="e">
        <f>IF($D$4="Agreed",(SUMIFS('201819 SH LCLR Funding bid'!#REF!,'201819 SH LCLR Funding bid'!$C$12:$C$362,"in construction (agreed)",'201819 SH LCLR Funding bid'!#REF!,$B15,'201819 SH LCLR Funding bid'!#REF!,I$5)+SUMIFS('201819 SH LCLR Funding bid'!#REF!,'201819 SH LCLR Funding bid'!$C$12:$C$362,"in planning (agreed)",'201819 SH LCLR Funding bid'!#REF!,$B15,'201819 SH LCLR Funding bid'!#REF!,I$5)+SUMIFS('201819 SH LCLR Funding bid'!#REF!,'201819 SH LCLR Funding bid'!$C$12:$C$362,"agreed with nzta",'201819 SH LCLR Funding bid'!#REF!,$B15,'201819 SH LCLR Funding bid'!#REF!,I$5)+SUMIFS('201819 SH LCLR Funding bid'!#REF!,'201819 SH LCLR Funding bid'!$C$12:$C$362,"completed",'201819 SH LCLR Funding bid'!#REF!,$B15,'201819 SH LCLR Funding bid'!#REF!,I$5)),SUMIFS('201819 SH LCLR Funding bid'!#REF!,'201819 SH LCLR Funding bid'!$C$12:$C$362,"completed",'201819 SH LCLR Funding bid'!#REF!,$B15,'201819 SH LCLR Funding bid'!#REF!,I$5))</f>
        <v>#REF!</v>
      </c>
      <c r="J65" s="44" t="e">
        <f>IF($D$4="Agreed",(SUMIFS('201819 SH LCLR Funding bid'!#REF!,'201819 SH LCLR Funding bid'!$C$12:$C$362,"in construction (agreed)",'201819 SH LCLR Funding bid'!#REF!,$B15,'201819 SH LCLR Funding bid'!#REF!,J$5)+SUMIFS('201819 SH LCLR Funding bid'!#REF!,'201819 SH LCLR Funding bid'!$C$12:$C$362,"in planning (agreed)",'201819 SH LCLR Funding bid'!#REF!,$B15,'201819 SH LCLR Funding bid'!#REF!,J$5)+SUMIFS('201819 SH LCLR Funding bid'!#REF!,'201819 SH LCLR Funding bid'!$C$12:$C$362,"agreed with nzta",'201819 SH LCLR Funding bid'!#REF!,$B15,'201819 SH LCLR Funding bid'!#REF!,J$5)+SUMIFS('201819 SH LCLR Funding bid'!#REF!,'201819 SH LCLR Funding bid'!$C$12:$C$362,"completed",'201819 SH LCLR Funding bid'!#REF!,$B15,'201819 SH LCLR Funding bid'!#REF!,J$5)),SUMIFS('201819 SH LCLR Funding bid'!#REF!,'201819 SH LCLR Funding bid'!$C$12:$C$362,"completed",'201819 SH LCLR Funding bid'!#REF!,$B15,'201819 SH LCLR Funding bid'!#REF!,J$5))</f>
        <v>#REF!</v>
      </c>
      <c r="K65" s="44" t="e">
        <f>IF($D$4="Agreed",(SUMIFS('201819 SH LCLR Funding bid'!#REF!,'201819 SH LCLR Funding bid'!$C$12:$C$362,"in construction (agreed)",'201819 SH LCLR Funding bid'!#REF!,$B15,'201819 SH LCLR Funding bid'!#REF!,K$5)+SUMIFS('201819 SH LCLR Funding bid'!#REF!,'201819 SH LCLR Funding bid'!$C$12:$C$362,"in planning (agreed)",'201819 SH LCLR Funding bid'!#REF!,$B15,'201819 SH LCLR Funding bid'!#REF!,K$5)+SUMIFS('201819 SH LCLR Funding bid'!#REF!,'201819 SH LCLR Funding bid'!$C$12:$C$362,"agreed with nzta",'201819 SH LCLR Funding bid'!#REF!,$B15,'201819 SH LCLR Funding bid'!#REF!,K$5)+SUMIFS('201819 SH LCLR Funding bid'!#REF!,'201819 SH LCLR Funding bid'!$C$12:$C$362,"completed",'201819 SH LCLR Funding bid'!#REF!,$B15,'201819 SH LCLR Funding bid'!#REF!,K$5)),SUMIFS('201819 SH LCLR Funding bid'!#REF!,'201819 SH LCLR Funding bid'!$C$12:$C$362,"completed",'201819 SH LCLR Funding bid'!#REF!,$B15,'201819 SH LCLR Funding bid'!#REF!,K$5))</f>
        <v>#REF!</v>
      </c>
      <c r="L65" s="44" t="e">
        <f>IF($D$4="Agreed",(SUMIFS('201819 SH LCLR Funding bid'!#REF!,'201819 SH LCLR Funding bid'!$C$12:$C$362,"in construction (agreed)",'201819 SH LCLR Funding bid'!#REF!,$B15,'201819 SH LCLR Funding bid'!#REF!,L$5)+SUMIFS('201819 SH LCLR Funding bid'!#REF!,'201819 SH LCLR Funding bid'!$C$12:$C$362,"in planning (agreed)",'201819 SH LCLR Funding bid'!#REF!,$B15,'201819 SH LCLR Funding bid'!#REF!,L$5)+SUMIFS('201819 SH LCLR Funding bid'!#REF!,'201819 SH LCLR Funding bid'!$C$12:$C$362,"agreed with nzta",'201819 SH LCLR Funding bid'!#REF!,$B15,'201819 SH LCLR Funding bid'!#REF!,L$5)+SUMIFS('201819 SH LCLR Funding bid'!#REF!,'201819 SH LCLR Funding bid'!$C$12:$C$362,"completed",'201819 SH LCLR Funding bid'!#REF!,$B15,'201819 SH LCLR Funding bid'!#REF!,L$5)),SUMIFS('201819 SH LCLR Funding bid'!#REF!,'201819 SH LCLR Funding bid'!$C$12:$C$362,"completed",'201819 SH LCLR Funding bid'!#REF!,$B15,'201819 SH LCLR Funding bid'!#REF!,L$5))</f>
        <v>#REF!</v>
      </c>
      <c r="M65" s="44" t="e">
        <f>IF($D$4="Agreed",(SUMIFS('201819 SH LCLR Funding bid'!#REF!,'201819 SH LCLR Funding bid'!$C$12:$C$362,"in construction (agreed)",'201819 SH LCLR Funding bid'!#REF!,$B15,'201819 SH LCLR Funding bid'!#REF!,M$5)+SUMIFS('201819 SH LCLR Funding bid'!#REF!,'201819 SH LCLR Funding bid'!$C$12:$C$362,"in planning (agreed)",'201819 SH LCLR Funding bid'!#REF!,$B15,'201819 SH LCLR Funding bid'!#REF!,M$5)+SUMIFS('201819 SH LCLR Funding bid'!#REF!,'201819 SH LCLR Funding bid'!$C$12:$C$362,"agreed with nzta",'201819 SH LCLR Funding bid'!#REF!,$B15,'201819 SH LCLR Funding bid'!#REF!,M$5)+SUMIFS('201819 SH LCLR Funding bid'!#REF!,'201819 SH LCLR Funding bid'!$C$12:$C$362,"completed",'201819 SH LCLR Funding bid'!#REF!,$B15,'201819 SH LCLR Funding bid'!#REF!,M$5)),SUMIFS('201819 SH LCLR Funding bid'!#REF!,'201819 SH LCLR Funding bid'!$C$12:$C$362,"completed",'201819 SH LCLR Funding bid'!#REF!,$B15,'201819 SH LCLR Funding bid'!#REF!,M$5))</f>
        <v>#REF!</v>
      </c>
      <c r="N65" s="44" t="e">
        <f>IF($D$4="Agreed",(SUMIFS('201819 SH LCLR Funding bid'!#REF!,'201819 SH LCLR Funding bid'!$C$12:$C$362,"in construction (agreed)",'201819 SH LCLR Funding bid'!#REF!,$B15,'201819 SH LCLR Funding bid'!#REF!,N$5)+SUMIFS('201819 SH LCLR Funding bid'!#REF!,'201819 SH LCLR Funding bid'!$C$12:$C$362,"in planning (agreed)",'201819 SH LCLR Funding bid'!#REF!,$B15,'201819 SH LCLR Funding bid'!#REF!,N$5)+SUMIFS('201819 SH LCLR Funding bid'!#REF!,'201819 SH LCLR Funding bid'!$C$12:$C$362,"agreed with nzta",'201819 SH LCLR Funding bid'!#REF!,$B15,'201819 SH LCLR Funding bid'!#REF!,N$5)+SUMIFS('201819 SH LCLR Funding bid'!#REF!,'201819 SH LCLR Funding bid'!$C$12:$C$362,"completed",'201819 SH LCLR Funding bid'!#REF!,$B15,'201819 SH LCLR Funding bid'!#REF!,N$5)),SUMIFS('201819 SH LCLR Funding bid'!#REF!,'201819 SH LCLR Funding bid'!$C$12:$C$362,"completed",'201819 SH LCLR Funding bid'!#REF!,$B15,'201819 SH LCLR Funding bid'!#REF!,N$5))</f>
        <v>#REF!</v>
      </c>
      <c r="O65" s="44" t="e">
        <f>IF($D$4="Agreed",(SUMIFS('201819 SH LCLR Funding bid'!#REF!,'201819 SH LCLR Funding bid'!$C$12:$C$362,"in construction (agreed)",'201819 SH LCLR Funding bid'!#REF!,$B15,'201819 SH LCLR Funding bid'!#REF!,O$5)+SUMIFS('201819 SH LCLR Funding bid'!#REF!,'201819 SH LCLR Funding bid'!$C$12:$C$362,"in planning (agreed)",'201819 SH LCLR Funding bid'!#REF!,$B15,'201819 SH LCLR Funding bid'!#REF!,O$5)+SUMIFS('201819 SH LCLR Funding bid'!#REF!,'201819 SH LCLR Funding bid'!$C$12:$C$362,"agreed with nzta",'201819 SH LCLR Funding bid'!#REF!,$B15,'201819 SH LCLR Funding bid'!#REF!,O$5)+SUMIFS('201819 SH LCLR Funding bid'!#REF!,'201819 SH LCLR Funding bid'!$C$12:$C$362,"completed",'201819 SH LCLR Funding bid'!#REF!,$B15,'201819 SH LCLR Funding bid'!#REF!,O$5)),SUMIFS('201819 SH LCLR Funding bid'!#REF!,'201819 SH LCLR Funding bid'!$C$12:$C$362,"completed",'201819 SH LCLR Funding bid'!#REF!,$B15,'201819 SH LCLR Funding bid'!#REF!,O$5))</f>
        <v>#REF!</v>
      </c>
      <c r="P65" s="44" t="e">
        <f>IF($D$4="Agreed",(SUMIFS('201819 SH LCLR Funding bid'!#REF!,'201819 SH LCLR Funding bid'!$C$12:$C$362,"in construction (agreed)",'201819 SH LCLR Funding bid'!#REF!,$B15,'201819 SH LCLR Funding bid'!#REF!,P$5)+SUMIFS('201819 SH LCLR Funding bid'!#REF!,'201819 SH LCLR Funding bid'!$C$12:$C$362,"in planning (agreed)",'201819 SH LCLR Funding bid'!#REF!,$B15,'201819 SH LCLR Funding bid'!#REF!,P$5)+SUMIFS('201819 SH LCLR Funding bid'!#REF!,'201819 SH LCLR Funding bid'!$C$12:$C$362,"agreed with nzta",'201819 SH LCLR Funding bid'!#REF!,$B15,'201819 SH LCLR Funding bid'!#REF!,P$5)+SUMIFS('201819 SH LCLR Funding bid'!#REF!,'201819 SH LCLR Funding bid'!$C$12:$C$362,"completed",'201819 SH LCLR Funding bid'!#REF!,$B15,'201819 SH LCLR Funding bid'!#REF!,P$5)),SUMIFS('201819 SH LCLR Funding bid'!#REF!,'201819 SH LCLR Funding bid'!$C$12:$C$362,"completed",'201819 SH LCLR Funding bid'!#REF!,$B15,'201819 SH LCLR Funding bid'!#REF!,P$5))</f>
        <v>#REF!</v>
      </c>
      <c r="Q65" s="44" t="e">
        <f>IF($D$4="Agreed",(SUMIFS('201819 SH LCLR Funding bid'!#REF!,'201819 SH LCLR Funding bid'!$C$12:$C$362,"in construction (agreed)",'201819 SH LCLR Funding bid'!#REF!,$B15,'201819 SH LCLR Funding bid'!#REF!,Q$5)+SUMIFS('201819 SH LCLR Funding bid'!#REF!,'201819 SH LCLR Funding bid'!$C$12:$C$362,"in planning (agreed)",'201819 SH LCLR Funding bid'!#REF!,$B15,'201819 SH LCLR Funding bid'!#REF!,Q$5)+SUMIFS('201819 SH LCLR Funding bid'!#REF!,'201819 SH LCLR Funding bid'!$C$12:$C$362,"agreed with nzta",'201819 SH LCLR Funding bid'!#REF!,$B15,'201819 SH LCLR Funding bid'!#REF!,Q$5)+SUMIFS('201819 SH LCLR Funding bid'!#REF!,'201819 SH LCLR Funding bid'!$C$12:$C$362,"completed",'201819 SH LCLR Funding bid'!#REF!,$B15,'201819 SH LCLR Funding bid'!#REF!,Q$5)),SUMIFS('201819 SH LCLR Funding bid'!#REF!,'201819 SH LCLR Funding bid'!$C$12:$C$362,"completed",'201819 SH LCLR Funding bid'!#REF!,$B15,'201819 SH LCLR Funding bid'!#REF!,Q$5))</f>
        <v>#REF!</v>
      </c>
      <c r="R65" s="44" t="e">
        <f>IF($D$4="Agreed",(SUMIFS('201819 SH LCLR Funding bid'!#REF!,'201819 SH LCLR Funding bid'!$C$12:$C$362,"in construction (agreed)",'201819 SH LCLR Funding bid'!#REF!,$B15,'201819 SH LCLR Funding bid'!#REF!,R$5)+SUMIFS('201819 SH LCLR Funding bid'!#REF!,'201819 SH LCLR Funding bid'!$C$12:$C$362,"in planning (agreed)",'201819 SH LCLR Funding bid'!#REF!,$B15,'201819 SH LCLR Funding bid'!#REF!,R$5)+SUMIFS('201819 SH LCLR Funding bid'!#REF!,'201819 SH LCLR Funding bid'!$C$12:$C$362,"agreed with nzta",'201819 SH LCLR Funding bid'!#REF!,$B15,'201819 SH LCLR Funding bid'!#REF!,R$5)+SUMIFS('201819 SH LCLR Funding bid'!#REF!,'201819 SH LCLR Funding bid'!$C$12:$C$362,"completed",'201819 SH LCLR Funding bid'!#REF!,$B15,'201819 SH LCLR Funding bid'!#REF!,R$5)),SUMIFS('201819 SH LCLR Funding bid'!#REF!,'201819 SH LCLR Funding bid'!$C$12:$C$362,"completed",'201819 SH LCLR Funding bid'!#REF!,$B15,'201819 SH LCLR Funding bid'!#REF!,R$5))</f>
        <v>#REF!</v>
      </c>
      <c r="S65" s="44" t="e">
        <f>IF($D$4="Agreed",(SUMIFS('201819 SH LCLR Funding bid'!#REF!,'201819 SH LCLR Funding bid'!$C$12:$C$362,"in construction (agreed)",'201819 SH LCLR Funding bid'!#REF!,$B15,'201819 SH LCLR Funding bid'!#REF!,S$5)+SUMIFS('201819 SH LCLR Funding bid'!#REF!,'201819 SH LCLR Funding bid'!$C$12:$C$362,"in planning (agreed)",'201819 SH LCLR Funding bid'!#REF!,$B15,'201819 SH LCLR Funding bid'!#REF!,S$5)+SUMIFS('201819 SH LCLR Funding bid'!#REF!,'201819 SH LCLR Funding bid'!$C$12:$C$362,"agreed with nzta",'201819 SH LCLR Funding bid'!#REF!,$B15,'201819 SH LCLR Funding bid'!#REF!,S$5)+SUMIFS('201819 SH LCLR Funding bid'!#REF!,'201819 SH LCLR Funding bid'!$C$12:$C$362,"completed",'201819 SH LCLR Funding bid'!#REF!,$B15,'201819 SH LCLR Funding bid'!#REF!,S$5)),SUMIFS('201819 SH LCLR Funding bid'!#REF!,'201819 SH LCLR Funding bid'!$C$12:$C$362,"completed",'201819 SH LCLR Funding bid'!#REF!,$B15,'201819 SH LCLR Funding bid'!#REF!,S$5))</f>
        <v>#REF!</v>
      </c>
      <c r="T65" s="44" t="e">
        <f>IF($D$4="Agreed",(SUMIFS('201819 SH LCLR Funding bid'!#REF!,'201819 SH LCLR Funding bid'!$C$12:$C$362,"in construction (agreed)",'201819 SH LCLR Funding bid'!#REF!,$B15,'201819 SH LCLR Funding bid'!#REF!,T$5)+SUMIFS('201819 SH LCLR Funding bid'!#REF!,'201819 SH LCLR Funding bid'!$C$12:$C$362,"in planning (agreed)",'201819 SH LCLR Funding bid'!#REF!,$B15,'201819 SH LCLR Funding bid'!#REF!,T$5)+SUMIFS('201819 SH LCLR Funding bid'!#REF!,'201819 SH LCLR Funding bid'!$C$12:$C$362,"agreed with nzta",'201819 SH LCLR Funding bid'!#REF!,$B15,'201819 SH LCLR Funding bid'!#REF!,T$5)+SUMIFS('201819 SH LCLR Funding bid'!#REF!,'201819 SH LCLR Funding bid'!$C$12:$C$362,"completed",'201819 SH LCLR Funding bid'!#REF!,$B15,'201819 SH LCLR Funding bid'!#REF!,T$5)),SUMIFS('201819 SH LCLR Funding bid'!#REF!,'201819 SH LCLR Funding bid'!$C$12:$C$362,"completed",'201819 SH LCLR Funding bid'!#REF!,$B15,'201819 SH LCLR Funding bid'!#REF!,T$5))</f>
        <v>#REF!</v>
      </c>
      <c r="U65" s="13" t="e">
        <f t="shared" si="9"/>
        <v>#REF!</v>
      </c>
      <c r="V65" s="22"/>
      <c r="W65" s="22"/>
      <c r="X65" s="22"/>
      <c r="Y65" s="22"/>
      <c r="Z65" s="22"/>
      <c r="AA65" s="22"/>
      <c r="AB65" s="22"/>
      <c r="AC65" s="22"/>
      <c r="AD65" s="22"/>
      <c r="AE65" s="22"/>
      <c r="AF65" s="22"/>
    </row>
    <row r="66" spans="1:32" ht="12" customHeight="1" x14ac:dyDescent="0.15">
      <c r="A66" s="20"/>
      <c r="B66" s="37" t="str">
        <f t="shared" si="8"/>
        <v>Resilience improvements</v>
      </c>
      <c r="C66" s="44" t="e">
        <f>IF($D$4="Agreed",(SUMIFS('201819 SH LCLR Funding bid'!#REF!,'201819 SH LCLR Funding bid'!$C$12:$C$362,"in construction (agreed)",'201819 SH LCLR Funding bid'!#REF!,$B16,'201819 SH LCLR Funding bid'!#REF!,C$5)+SUMIFS('201819 SH LCLR Funding bid'!#REF!,'201819 SH LCLR Funding bid'!$C$12:$C$362,"in planning (agreed)",'201819 SH LCLR Funding bid'!#REF!,$B16,'201819 SH LCLR Funding bid'!#REF!,C$5)+SUMIFS('201819 SH LCLR Funding bid'!#REF!,'201819 SH LCLR Funding bid'!$C$12:$C$362,"agreed with nzta",'201819 SH LCLR Funding bid'!#REF!,$B16,'201819 SH LCLR Funding bid'!#REF!,C$5)+SUMIFS('201819 SH LCLR Funding bid'!#REF!,'201819 SH LCLR Funding bid'!$C$12:$C$362,"completed",'201819 SH LCLR Funding bid'!#REF!,$B16,'201819 SH LCLR Funding bid'!#REF!,C$5)),SUMIFS('201819 SH LCLR Funding bid'!#REF!,'201819 SH LCLR Funding bid'!$C$12:$C$362,"completed",'201819 SH LCLR Funding bid'!#REF!,$B16,'201819 SH LCLR Funding bid'!#REF!,C$5))</f>
        <v>#REF!</v>
      </c>
      <c r="D66" s="44" t="e">
        <f>IF($D$4="Agreed",(SUMIFS('201819 SH LCLR Funding bid'!#REF!,'201819 SH LCLR Funding bid'!$C$12:$C$362,"in construction (agreed)",'201819 SH LCLR Funding bid'!#REF!,$B16,'201819 SH LCLR Funding bid'!#REF!,D$5)+SUMIFS('201819 SH LCLR Funding bid'!#REF!,'201819 SH LCLR Funding bid'!$C$12:$C$362,"in planning (agreed)",'201819 SH LCLR Funding bid'!#REF!,$B16,'201819 SH LCLR Funding bid'!#REF!,D$5)+SUMIFS('201819 SH LCLR Funding bid'!#REF!,'201819 SH LCLR Funding bid'!$C$12:$C$362,"agreed with nzta",'201819 SH LCLR Funding bid'!#REF!,$B16,'201819 SH LCLR Funding bid'!#REF!,D$5)+SUMIFS('201819 SH LCLR Funding bid'!#REF!,'201819 SH LCLR Funding bid'!$C$12:$C$362,"completed",'201819 SH LCLR Funding bid'!#REF!,$B16,'201819 SH LCLR Funding bid'!#REF!,D$5)),SUMIFS('201819 SH LCLR Funding bid'!#REF!,'201819 SH LCLR Funding bid'!$C$12:$C$362,"completed",'201819 SH LCLR Funding bid'!#REF!,$B16,'201819 SH LCLR Funding bid'!#REF!,D$5))</f>
        <v>#REF!</v>
      </c>
      <c r="E66" s="44" t="e">
        <f>IF($D$4="Agreed",(SUMIFS('201819 SH LCLR Funding bid'!#REF!,'201819 SH LCLR Funding bid'!$C$12:$C$362,"in construction (agreed)",'201819 SH LCLR Funding bid'!#REF!,$B16,'201819 SH LCLR Funding bid'!#REF!,E$5)+SUMIFS('201819 SH LCLR Funding bid'!#REF!,'201819 SH LCLR Funding bid'!$C$12:$C$362,"in planning (agreed)",'201819 SH LCLR Funding bid'!#REF!,$B16,'201819 SH LCLR Funding bid'!#REF!,E$5)+SUMIFS('201819 SH LCLR Funding bid'!#REF!,'201819 SH LCLR Funding bid'!$C$12:$C$362,"agreed with nzta",'201819 SH LCLR Funding bid'!#REF!,$B16,'201819 SH LCLR Funding bid'!#REF!,E$5)+SUMIFS('201819 SH LCLR Funding bid'!#REF!,'201819 SH LCLR Funding bid'!$C$12:$C$362,"completed",'201819 SH LCLR Funding bid'!#REF!,$B16,'201819 SH LCLR Funding bid'!#REF!,E$5)),SUMIFS('201819 SH LCLR Funding bid'!#REF!,'201819 SH LCLR Funding bid'!$C$12:$C$362,"completed",'201819 SH LCLR Funding bid'!#REF!,$B16,'201819 SH LCLR Funding bid'!#REF!,E$5))</f>
        <v>#REF!</v>
      </c>
      <c r="F66" s="44" t="e">
        <f>IF($D$4="Agreed",(SUMIFS('201819 SH LCLR Funding bid'!#REF!,'201819 SH LCLR Funding bid'!$C$12:$C$362,"in construction (agreed)",'201819 SH LCLR Funding bid'!#REF!,$B16,'201819 SH LCLR Funding bid'!#REF!,F$5)+SUMIFS('201819 SH LCLR Funding bid'!#REF!,'201819 SH LCLR Funding bid'!$C$12:$C$362,"in planning (agreed)",'201819 SH LCLR Funding bid'!#REF!,$B16,'201819 SH LCLR Funding bid'!#REF!,F$5)+SUMIFS('201819 SH LCLR Funding bid'!#REF!,'201819 SH LCLR Funding bid'!$C$12:$C$362,"agreed with nzta",'201819 SH LCLR Funding bid'!#REF!,$B16,'201819 SH LCLR Funding bid'!#REF!,F$5)+SUMIFS('201819 SH LCLR Funding bid'!#REF!,'201819 SH LCLR Funding bid'!$C$12:$C$362,"completed",'201819 SH LCLR Funding bid'!#REF!,$B16,'201819 SH LCLR Funding bid'!#REF!,F$5)),SUMIFS('201819 SH LCLR Funding bid'!#REF!,'201819 SH LCLR Funding bid'!$C$12:$C$362,"completed",'201819 SH LCLR Funding bid'!#REF!,$B16,'201819 SH LCLR Funding bid'!#REF!,F$5))</f>
        <v>#REF!</v>
      </c>
      <c r="G66" s="44" t="e">
        <f>IF($D$4="Agreed",(SUMIFS('201819 SH LCLR Funding bid'!#REF!,'201819 SH LCLR Funding bid'!$C$12:$C$362,"in construction (agreed)",'201819 SH LCLR Funding bid'!#REF!,$B16,'201819 SH LCLR Funding bid'!#REF!,G$5)+SUMIFS('201819 SH LCLR Funding bid'!#REF!,'201819 SH LCLR Funding bid'!$C$12:$C$362,"in planning (agreed)",'201819 SH LCLR Funding bid'!#REF!,$B16,'201819 SH LCLR Funding bid'!#REF!,G$5)+SUMIFS('201819 SH LCLR Funding bid'!#REF!,'201819 SH LCLR Funding bid'!$C$12:$C$362,"agreed with nzta",'201819 SH LCLR Funding bid'!#REF!,$B16,'201819 SH LCLR Funding bid'!#REF!,G$5)+SUMIFS('201819 SH LCLR Funding bid'!#REF!,'201819 SH LCLR Funding bid'!$C$12:$C$362,"completed",'201819 SH LCLR Funding bid'!#REF!,$B16,'201819 SH LCLR Funding bid'!#REF!,G$5)),SUMIFS('201819 SH LCLR Funding bid'!#REF!,'201819 SH LCLR Funding bid'!$C$12:$C$362,"completed",'201819 SH LCLR Funding bid'!#REF!,$B16,'201819 SH LCLR Funding bid'!#REF!,G$5))</f>
        <v>#REF!</v>
      </c>
      <c r="H66" s="44" t="e">
        <f>IF($D$4="Agreed",(SUMIFS('201819 SH LCLR Funding bid'!#REF!,'201819 SH LCLR Funding bid'!$C$12:$C$362,"in construction (agreed)",'201819 SH LCLR Funding bid'!#REF!,$B16,'201819 SH LCLR Funding bid'!#REF!,H$5)+SUMIFS('201819 SH LCLR Funding bid'!#REF!,'201819 SH LCLR Funding bid'!$C$12:$C$362,"in planning (agreed)",'201819 SH LCLR Funding bid'!#REF!,$B16,'201819 SH LCLR Funding bid'!#REF!,H$5)+SUMIFS('201819 SH LCLR Funding bid'!#REF!,'201819 SH LCLR Funding bid'!$C$12:$C$362,"agreed with nzta",'201819 SH LCLR Funding bid'!#REF!,$B16,'201819 SH LCLR Funding bid'!#REF!,H$5)+SUMIFS('201819 SH LCLR Funding bid'!#REF!,'201819 SH LCLR Funding bid'!$C$12:$C$362,"completed",'201819 SH LCLR Funding bid'!#REF!,$B16,'201819 SH LCLR Funding bid'!#REF!,H$5)),SUMIFS('201819 SH LCLR Funding bid'!#REF!,'201819 SH LCLR Funding bid'!$C$12:$C$362,"completed",'201819 SH LCLR Funding bid'!#REF!,$B16,'201819 SH LCLR Funding bid'!#REF!,H$5))</f>
        <v>#REF!</v>
      </c>
      <c r="I66" s="44" t="e">
        <f>IF($D$4="Agreed",(SUMIFS('201819 SH LCLR Funding bid'!#REF!,'201819 SH LCLR Funding bid'!$C$12:$C$362,"in construction (agreed)",'201819 SH LCLR Funding bid'!#REF!,$B16,'201819 SH LCLR Funding bid'!#REF!,I$5)+SUMIFS('201819 SH LCLR Funding bid'!#REF!,'201819 SH LCLR Funding bid'!$C$12:$C$362,"in planning (agreed)",'201819 SH LCLR Funding bid'!#REF!,$B16,'201819 SH LCLR Funding bid'!#REF!,I$5)+SUMIFS('201819 SH LCLR Funding bid'!#REF!,'201819 SH LCLR Funding bid'!$C$12:$C$362,"agreed with nzta",'201819 SH LCLR Funding bid'!#REF!,$B16,'201819 SH LCLR Funding bid'!#REF!,I$5)+SUMIFS('201819 SH LCLR Funding bid'!#REF!,'201819 SH LCLR Funding bid'!$C$12:$C$362,"completed",'201819 SH LCLR Funding bid'!#REF!,$B16,'201819 SH LCLR Funding bid'!#REF!,I$5)),SUMIFS('201819 SH LCLR Funding bid'!#REF!,'201819 SH LCLR Funding bid'!$C$12:$C$362,"completed",'201819 SH LCLR Funding bid'!#REF!,$B16,'201819 SH LCLR Funding bid'!#REF!,I$5))</f>
        <v>#REF!</v>
      </c>
      <c r="J66" s="44" t="e">
        <f>IF($D$4="Agreed",(SUMIFS('201819 SH LCLR Funding bid'!#REF!,'201819 SH LCLR Funding bid'!$C$12:$C$362,"in construction (agreed)",'201819 SH LCLR Funding bid'!#REF!,$B16,'201819 SH LCLR Funding bid'!#REF!,J$5)+SUMIFS('201819 SH LCLR Funding bid'!#REF!,'201819 SH LCLR Funding bid'!$C$12:$C$362,"in planning (agreed)",'201819 SH LCLR Funding bid'!#REF!,$B16,'201819 SH LCLR Funding bid'!#REF!,J$5)+SUMIFS('201819 SH LCLR Funding bid'!#REF!,'201819 SH LCLR Funding bid'!$C$12:$C$362,"agreed with nzta",'201819 SH LCLR Funding bid'!#REF!,$B16,'201819 SH LCLR Funding bid'!#REF!,J$5)+SUMIFS('201819 SH LCLR Funding bid'!#REF!,'201819 SH LCLR Funding bid'!$C$12:$C$362,"completed",'201819 SH LCLR Funding bid'!#REF!,$B16,'201819 SH LCLR Funding bid'!#REF!,J$5)),SUMIFS('201819 SH LCLR Funding bid'!#REF!,'201819 SH LCLR Funding bid'!$C$12:$C$362,"completed",'201819 SH LCLR Funding bid'!#REF!,$B16,'201819 SH LCLR Funding bid'!#REF!,J$5))</f>
        <v>#REF!</v>
      </c>
      <c r="K66" s="44" t="e">
        <f>IF($D$4="Agreed",(SUMIFS('201819 SH LCLR Funding bid'!#REF!,'201819 SH LCLR Funding bid'!$C$12:$C$362,"in construction (agreed)",'201819 SH LCLR Funding bid'!#REF!,$B16,'201819 SH LCLR Funding bid'!#REF!,K$5)+SUMIFS('201819 SH LCLR Funding bid'!#REF!,'201819 SH LCLR Funding bid'!$C$12:$C$362,"in planning (agreed)",'201819 SH LCLR Funding bid'!#REF!,$B16,'201819 SH LCLR Funding bid'!#REF!,K$5)+SUMIFS('201819 SH LCLR Funding bid'!#REF!,'201819 SH LCLR Funding bid'!$C$12:$C$362,"agreed with nzta",'201819 SH LCLR Funding bid'!#REF!,$B16,'201819 SH LCLR Funding bid'!#REF!,K$5)+SUMIFS('201819 SH LCLR Funding bid'!#REF!,'201819 SH LCLR Funding bid'!$C$12:$C$362,"completed",'201819 SH LCLR Funding bid'!#REF!,$B16,'201819 SH LCLR Funding bid'!#REF!,K$5)),SUMIFS('201819 SH LCLR Funding bid'!#REF!,'201819 SH LCLR Funding bid'!$C$12:$C$362,"completed",'201819 SH LCLR Funding bid'!#REF!,$B16,'201819 SH LCLR Funding bid'!#REF!,K$5))</f>
        <v>#REF!</v>
      </c>
      <c r="L66" s="44" t="e">
        <f>IF($D$4="Agreed",(SUMIFS('201819 SH LCLR Funding bid'!#REF!,'201819 SH LCLR Funding bid'!$C$12:$C$362,"in construction (agreed)",'201819 SH LCLR Funding bid'!#REF!,$B16,'201819 SH LCLR Funding bid'!#REF!,L$5)+SUMIFS('201819 SH LCLR Funding bid'!#REF!,'201819 SH LCLR Funding bid'!$C$12:$C$362,"in planning (agreed)",'201819 SH LCLR Funding bid'!#REF!,$B16,'201819 SH LCLR Funding bid'!#REF!,L$5)+SUMIFS('201819 SH LCLR Funding bid'!#REF!,'201819 SH LCLR Funding bid'!$C$12:$C$362,"agreed with nzta",'201819 SH LCLR Funding bid'!#REF!,$B16,'201819 SH LCLR Funding bid'!#REF!,L$5)+SUMIFS('201819 SH LCLR Funding bid'!#REF!,'201819 SH LCLR Funding bid'!$C$12:$C$362,"completed",'201819 SH LCLR Funding bid'!#REF!,$B16,'201819 SH LCLR Funding bid'!#REF!,L$5)),SUMIFS('201819 SH LCLR Funding bid'!#REF!,'201819 SH LCLR Funding bid'!$C$12:$C$362,"completed",'201819 SH LCLR Funding bid'!#REF!,$B16,'201819 SH LCLR Funding bid'!#REF!,L$5))</f>
        <v>#REF!</v>
      </c>
      <c r="M66" s="44" t="e">
        <f>IF($D$4="Agreed",(SUMIFS('201819 SH LCLR Funding bid'!#REF!,'201819 SH LCLR Funding bid'!$C$12:$C$362,"in construction (agreed)",'201819 SH LCLR Funding bid'!#REF!,$B16,'201819 SH LCLR Funding bid'!#REF!,M$5)+SUMIFS('201819 SH LCLR Funding bid'!#REF!,'201819 SH LCLR Funding bid'!$C$12:$C$362,"in planning (agreed)",'201819 SH LCLR Funding bid'!#REF!,$B16,'201819 SH LCLR Funding bid'!#REF!,M$5)+SUMIFS('201819 SH LCLR Funding bid'!#REF!,'201819 SH LCLR Funding bid'!$C$12:$C$362,"agreed with nzta",'201819 SH LCLR Funding bid'!#REF!,$B16,'201819 SH LCLR Funding bid'!#REF!,M$5)+SUMIFS('201819 SH LCLR Funding bid'!#REF!,'201819 SH LCLR Funding bid'!$C$12:$C$362,"completed",'201819 SH LCLR Funding bid'!#REF!,$B16,'201819 SH LCLR Funding bid'!#REF!,M$5)),SUMIFS('201819 SH LCLR Funding bid'!#REF!,'201819 SH LCLR Funding bid'!$C$12:$C$362,"completed",'201819 SH LCLR Funding bid'!#REF!,$B16,'201819 SH LCLR Funding bid'!#REF!,M$5))</f>
        <v>#REF!</v>
      </c>
      <c r="N66" s="44" t="e">
        <f>IF($D$4="Agreed",(SUMIFS('201819 SH LCLR Funding bid'!#REF!,'201819 SH LCLR Funding bid'!$C$12:$C$362,"in construction (agreed)",'201819 SH LCLR Funding bid'!#REF!,$B16,'201819 SH LCLR Funding bid'!#REF!,N$5)+SUMIFS('201819 SH LCLR Funding bid'!#REF!,'201819 SH LCLR Funding bid'!$C$12:$C$362,"in planning (agreed)",'201819 SH LCLR Funding bid'!#REF!,$B16,'201819 SH LCLR Funding bid'!#REF!,N$5)+SUMIFS('201819 SH LCLR Funding bid'!#REF!,'201819 SH LCLR Funding bid'!$C$12:$C$362,"agreed with nzta",'201819 SH LCLR Funding bid'!#REF!,$B16,'201819 SH LCLR Funding bid'!#REF!,N$5)+SUMIFS('201819 SH LCLR Funding bid'!#REF!,'201819 SH LCLR Funding bid'!$C$12:$C$362,"completed",'201819 SH LCLR Funding bid'!#REF!,$B16,'201819 SH LCLR Funding bid'!#REF!,N$5)),SUMIFS('201819 SH LCLR Funding bid'!#REF!,'201819 SH LCLR Funding bid'!$C$12:$C$362,"completed",'201819 SH LCLR Funding bid'!#REF!,$B16,'201819 SH LCLR Funding bid'!#REF!,N$5))</f>
        <v>#REF!</v>
      </c>
      <c r="O66" s="44" t="e">
        <f>IF($D$4="Agreed",(SUMIFS('201819 SH LCLR Funding bid'!#REF!,'201819 SH LCLR Funding bid'!$C$12:$C$362,"in construction (agreed)",'201819 SH LCLR Funding bid'!#REF!,$B16,'201819 SH LCLR Funding bid'!#REF!,O$5)+SUMIFS('201819 SH LCLR Funding bid'!#REF!,'201819 SH LCLR Funding bid'!$C$12:$C$362,"in planning (agreed)",'201819 SH LCLR Funding bid'!#REF!,$B16,'201819 SH LCLR Funding bid'!#REF!,O$5)+SUMIFS('201819 SH LCLR Funding bid'!#REF!,'201819 SH LCLR Funding bid'!$C$12:$C$362,"agreed with nzta",'201819 SH LCLR Funding bid'!#REF!,$B16,'201819 SH LCLR Funding bid'!#REF!,O$5)+SUMIFS('201819 SH LCLR Funding bid'!#REF!,'201819 SH LCLR Funding bid'!$C$12:$C$362,"completed",'201819 SH LCLR Funding bid'!#REF!,$B16,'201819 SH LCLR Funding bid'!#REF!,O$5)),SUMIFS('201819 SH LCLR Funding bid'!#REF!,'201819 SH LCLR Funding bid'!$C$12:$C$362,"completed",'201819 SH LCLR Funding bid'!#REF!,$B16,'201819 SH LCLR Funding bid'!#REF!,O$5))</f>
        <v>#REF!</v>
      </c>
      <c r="P66" s="44" t="e">
        <f>IF($D$4="Agreed",(SUMIFS('201819 SH LCLR Funding bid'!#REF!,'201819 SH LCLR Funding bid'!$C$12:$C$362,"in construction (agreed)",'201819 SH LCLR Funding bid'!#REF!,$B16,'201819 SH LCLR Funding bid'!#REF!,P$5)+SUMIFS('201819 SH LCLR Funding bid'!#REF!,'201819 SH LCLR Funding bid'!$C$12:$C$362,"in planning (agreed)",'201819 SH LCLR Funding bid'!#REF!,$B16,'201819 SH LCLR Funding bid'!#REF!,P$5)+SUMIFS('201819 SH LCLR Funding bid'!#REF!,'201819 SH LCLR Funding bid'!$C$12:$C$362,"agreed with nzta",'201819 SH LCLR Funding bid'!#REF!,$B16,'201819 SH LCLR Funding bid'!#REF!,P$5)+SUMIFS('201819 SH LCLR Funding bid'!#REF!,'201819 SH LCLR Funding bid'!$C$12:$C$362,"completed",'201819 SH LCLR Funding bid'!#REF!,$B16,'201819 SH LCLR Funding bid'!#REF!,P$5)),SUMIFS('201819 SH LCLR Funding bid'!#REF!,'201819 SH LCLR Funding bid'!$C$12:$C$362,"completed",'201819 SH LCLR Funding bid'!#REF!,$B16,'201819 SH LCLR Funding bid'!#REF!,P$5))</f>
        <v>#REF!</v>
      </c>
      <c r="Q66" s="44" t="e">
        <f>IF($D$4="Agreed",(SUMIFS('201819 SH LCLR Funding bid'!#REF!,'201819 SH LCLR Funding bid'!$C$12:$C$362,"in construction (agreed)",'201819 SH LCLR Funding bid'!#REF!,$B16,'201819 SH LCLR Funding bid'!#REF!,Q$5)+SUMIFS('201819 SH LCLR Funding bid'!#REF!,'201819 SH LCLR Funding bid'!$C$12:$C$362,"in planning (agreed)",'201819 SH LCLR Funding bid'!#REF!,$B16,'201819 SH LCLR Funding bid'!#REF!,Q$5)+SUMIFS('201819 SH LCLR Funding bid'!#REF!,'201819 SH LCLR Funding bid'!$C$12:$C$362,"agreed with nzta",'201819 SH LCLR Funding bid'!#REF!,$B16,'201819 SH LCLR Funding bid'!#REF!,Q$5)+SUMIFS('201819 SH LCLR Funding bid'!#REF!,'201819 SH LCLR Funding bid'!$C$12:$C$362,"completed",'201819 SH LCLR Funding bid'!#REF!,$B16,'201819 SH LCLR Funding bid'!#REF!,Q$5)),SUMIFS('201819 SH LCLR Funding bid'!#REF!,'201819 SH LCLR Funding bid'!$C$12:$C$362,"completed",'201819 SH LCLR Funding bid'!#REF!,$B16,'201819 SH LCLR Funding bid'!#REF!,Q$5))</f>
        <v>#REF!</v>
      </c>
      <c r="R66" s="44" t="e">
        <f>IF($D$4="Agreed",(SUMIFS('201819 SH LCLR Funding bid'!#REF!,'201819 SH LCLR Funding bid'!$C$12:$C$362,"in construction (agreed)",'201819 SH LCLR Funding bid'!#REF!,$B16,'201819 SH LCLR Funding bid'!#REF!,R$5)+SUMIFS('201819 SH LCLR Funding bid'!#REF!,'201819 SH LCLR Funding bid'!$C$12:$C$362,"in planning (agreed)",'201819 SH LCLR Funding bid'!#REF!,$B16,'201819 SH LCLR Funding bid'!#REF!,R$5)+SUMIFS('201819 SH LCLR Funding bid'!#REF!,'201819 SH LCLR Funding bid'!$C$12:$C$362,"agreed with nzta",'201819 SH LCLR Funding bid'!#REF!,$B16,'201819 SH LCLR Funding bid'!#REF!,R$5)+SUMIFS('201819 SH LCLR Funding bid'!#REF!,'201819 SH LCLR Funding bid'!$C$12:$C$362,"completed",'201819 SH LCLR Funding bid'!#REF!,$B16,'201819 SH LCLR Funding bid'!#REF!,R$5)),SUMIFS('201819 SH LCLR Funding bid'!#REF!,'201819 SH LCLR Funding bid'!$C$12:$C$362,"completed",'201819 SH LCLR Funding bid'!#REF!,$B16,'201819 SH LCLR Funding bid'!#REF!,R$5))</f>
        <v>#REF!</v>
      </c>
      <c r="S66" s="44" t="e">
        <f>IF($D$4="Agreed",(SUMIFS('201819 SH LCLR Funding bid'!#REF!,'201819 SH LCLR Funding bid'!$C$12:$C$362,"in construction (agreed)",'201819 SH LCLR Funding bid'!#REF!,$B16,'201819 SH LCLR Funding bid'!#REF!,S$5)+SUMIFS('201819 SH LCLR Funding bid'!#REF!,'201819 SH LCLR Funding bid'!$C$12:$C$362,"in planning (agreed)",'201819 SH LCLR Funding bid'!#REF!,$B16,'201819 SH LCLR Funding bid'!#REF!,S$5)+SUMIFS('201819 SH LCLR Funding bid'!#REF!,'201819 SH LCLR Funding bid'!$C$12:$C$362,"agreed with nzta",'201819 SH LCLR Funding bid'!#REF!,$B16,'201819 SH LCLR Funding bid'!#REF!,S$5)+SUMIFS('201819 SH LCLR Funding bid'!#REF!,'201819 SH LCLR Funding bid'!$C$12:$C$362,"completed",'201819 SH LCLR Funding bid'!#REF!,$B16,'201819 SH LCLR Funding bid'!#REF!,S$5)),SUMIFS('201819 SH LCLR Funding bid'!#REF!,'201819 SH LCLR Funding bid'!$C$12:$C$362,"completed",'201819 SH LCLR Funding bid'!#REF!,$B16,'201819 SH LCLR Funding bid'!#REF!,S$5))</f>
        <v>#REF!</v>
      </c>
      <c r="T66" s="44" t="e">
        <f>IF($D$4="Agreed",(SUMIFS('201819 SH LCLR Funding bid'!#REF!,'201819 SH LCLR Funding bid'!$C$12:$C$362,"in construction (agreed)",'201819 SH LCLR Funding bid'!#REF!,$B16,'201819 SH LCLR Funding bid'!#REF!,T$5)+SUMIFS('201819 SH LCLR Funding bid'!#REF!,'201819 SH LCLR Funding bid'!$C$12:$C$362,"in planning (agreed)",'201819 SH LCLR Funding bid'!#REF!,$B16,'201819 SH LCLR Funding bid'!#REF!,T$5)+SUMIFS('201819 SH LCLR Funding bid'!#REF!,'201819 SH LCLR Funding bid'!$C$12:$C$362,"agreed with nzta",'201819 SH LCLR Funding bid'!#REF!,$B16,'201819 SH LCLR Funding bid'!#REF!,T$5)+SUMIFS('201819 SH LCLR Funding bid'!#REF!,'201819 SH LCLR Funding bid'!$C$12:$C$362,"completed",'201819 SH LCLR Funding bid'!#REF!,$B16,'201819 SH LCLR Funding bid'!#REF!,T$5)),SUMIFS('201819 SH LCLR Funding bid'!#REF!,'201819 SH LCLR Funding bid'!$C$12:$C$362,"completed",'201819 SH LCLR Funding bid'!#REF!,$B16,'201819 SH LCLR Funding bid'!#REF!,T$5))</f>
        <v>#REF!</v>
      </c>
      <c r="U66" s="13" t="e">
        <f t="shared" si="9"/>
        <v>#REF!</v>
      </c>
      <c r="V66" s="22"/>
      <c r="W66" s="22"/>
      <c r="X66" s="22"/>
      <c r="Y66" s="22"/>
      <c r="Z66" s="22"/>
      <c r="AA66" s="22"/>
      <c r="AB66" s="22"/>
      <c r="AC66" s="22"/>
      <c r="AD66" s="22"/>
      <c r="AE66" s="22"/>
      <c r="AF66" s="22"/>
    </row>
    <row r="67" spans="1:32" ht="12" customHeight="1" x14ac:dyDescent="0.15">
      <c r="A67" s="20"/>
      <c r="B67" s="37" t="str">
        <f t="shared" si="8"/>
        <v>Seal widening</v>
      </c>
      <c r="C67" s="44" t="e">
        <f>IF($D$4="Agreed",(SUMIFS('201819 SH LCLR Funding bid'!#REF!,'201819 SH LCLR Funding bid'!$C$12:$C$362,"in construction (agreed)",'201819 SH LCLR Funding bid'!#REF!,$B17,'201819 SH LCLR Funding bid'!#REF!,C$5)+SUMIFS('201819 SH LCLR Funding bid'!#REF!,'201819 SH LCLR Funding bid'!$C$12:$C$362,"in planning (agreed)",'201819 SH LCLR Funding bid'!#REF!,$B17,'201819 SH LCLR Funding bid'!#REF!,C$5)+SUMIFS('201819 SH LCLR Funding bid'!#REF!,'201819 SH LCLR Funding bid'!$C$12:$C$362,"agreed with nzta",'201819 SH LCLR Funding bid'!#REF!,$B17,'201819 SH LCLR Funding bid'!#REF!,C$5)+SUMIFS('201819 SH LCLR Funding bid'!#REF!,'201819 SH LCLR Funding bid'!$C$12:$C$362,"completed",'201819 SH LCLR Funding bid'!#REF!,$B17,'201819 SH LCLR Funding bid'!#REF!,C$5)),SUMIFS('201819 SH LCLR Funding bid'!#REF!,'201819 SH LCLR Funding bid'!$C$12:$C$362,"completed",'201819 SH LCLR Funding bid'!#REF!,$B17,'201819 SH LCLR Funding bid'!#REF!,C$5))</f>
        <v>#REF!</v>
      </c>
      <c r="D67" s="44" t="e">
        <f>IF($D$4="Agreed",(SUMIFS('201819 SH LCLR Funding bid'!#REF!,'201819 SH LCLR Funding bid'!$C$12:$C$362,"in construction (agreed)",'201819 SH LCLR Funding bid'!#REF!,$B17,'201819 SH LCLR Funding bid'!#REF!,D$5)+SUMIFS('201819 SH LCLR Funding bid'!#REF!,'201819 SH LCLR Funding bid'!$C$12:$C$362,"in planning (agreed)",'201819 SH LCLR Funding bid'!#REF!,$B17,'201819 SH LCLR Funding bid'!#REF!,D$5)+SUMIFS('201819 SH LCLR Funding bid'!#REF!,'201819 SH LCLR Funding bid'!$C$12:$C$362,"agreed with nzta",'201819 SH LCLR Funding bid'!#REF!,$B17,'201819 SH LCLR Funding bid'!#REF!,D$5)+SUMIFS('201819 SH LCLR Funding bid'!#REF!,'201819 SH LCLR Funding bid'!$C$12:$C$362,"completed",'201819 SH LCLR Funding bid'!#REF!,$B17,'201819 SH LCLR Funding bid'!#REF!,D$5)),SUMIFS('201819 SH LCLR Funding bid'!#REF!,'201819 SH LCLR Funding bid'!$C$12:$C$362,"completed",'201819 SH LCLR Funding bid'!#REF!,$B17,'201819 SH LCLR Funding bid'!#REF!,D$5))</f>
        <v>#REF!</v>
      </c>
      <c r="E67" s="44" t="e">
        <f>IF($D$4="Agreed",(SUMIFS('201819 SH LCLR Funding bid'!#REF!,'201819 SH LCLR Funding bid'!$C$12:$C$362,"in construction (agreed)",'201819 SH LCLR Funding bid'!#REF!,$B17,'201819 SH LCLR Funding bid'!#REF!,E$5)+SUMIFS('201819 SH LCLR Funding bid'!#REF!,'201819 SH LCLR Funding bid'!$C$12:$C$362,"in planning (agreed)",'201819 SH LCLR Funding bid'!#REF!,$B17,'201819 SH LCLR Funding bid'!#REF!,E$5)+SUMIFS('201819 SH LCLR Funding bid'!#REF!,'201819 SH LCLR Funding bid'!$C$12:$C$362,"agreed with nzta",'201819 SH LCLR Funding bid'!#REF!,$B17,'201819 SH LCLR Funding bid'!#REF!,E$5)+SUMIFS('201819 SH LCLR Funding bid'!#REF!,'201819 SH LCLR Funding bid'!$C$12:$C$362,"completed",'201819 SH LCLR Funding bid'!#REF!,$B17,'201819 SH LCLR Funding bid'!#REF!,E$5)),SUMIFS('201819 SH LCLR Funding bid'!#REF!,'201819 SH LCLR Funding bid'!$C$12:$C$362,"completed",'201819 SH LCLR Funding bid'!#REF!,$B17,'201819 SH LCLR Funding bid'!#REF!,E$5))</f>
        <v>#REF!</v>
      </c>
      <c r="F67" s="44" t="e">
        <f>IF($D$4="Agreed",(SUMIFS('201819 SH LCLR Funding bid'!#REF!,'201819 SH LCLR Funding bid'!$C$12:$C$362,"in construction (agreed)",'201819 SH LCLR Funding bid'!#REF!,$B17,'201819 SH LCLR Funding bid'!#REF!,F$5)+SUMIFS('201819 SH LCLR Funding bid'!#REF!,'201819 SH LCLR Funding bid'!$C$12:$C$362,"in planning (agreed)",'201819 SH LCLR Funding bid'!#REF!,$B17,'201819 SH LCLR Funding bid'!#REF!,F$5)+SUMIFS('201819 SH LCLR Funding bid'!#REF!,'201819 SH LCLR Funding bid'!$C$12:$C$362,"agreed with nzta",'201819 SH LCLR Funding bid'!#REF!,$B17,'201819 SH LCLR Funding bid'!#REF!,F$5)+SUMIFS('201819 SH LCLR Funding bid'!#REF!,'201819 SH LCLR Funding bid'!$C$12:$C$362,"completed",'201819 SH LCLR Funding bid'!#REF!,$B17,'201819 SH LCLR Funding bid'!#REF!,F$5)),SUMIFS('201819 SH LCLR Funding bid'!#REF!,'201819 SH LCLR Funding bid'!$C$12:$C$362,"completed",'201819 SH LCLR Funding bid'!#REF!,$B17,'201819 SH LCLR Funding bid'!#REF!,F$5))</f>
        <v>#REF!</v>
      </c>
      <c r="G67" s="44" t="e">
        <f>IF($D$4="Agreed",(SUMIFS('201819 SH LCLR Funding bid'!#REF!,'201819 SH LCLR Funding bid'!$C$12:$C$362,"in construction (agreed)",'201819 SH LCLR Funding bid'!#REF!,$B17,'201819 SH LCLR Funding bid'!#REF!,G$5)+SUMIFS('201819 SH LCLR Funding bid'!#REF!,'201819 SH LCLR Funding bid'!$C$12:$C$362,"in planning (agreed)",'201819 SH LCLR Funding bid'!#REF!,$B17,'201819 SH LCLR Funding bid'!#REF!,G$5)+SUMIFS('201819 SH LCLR Funding bid'!#REF!,'201819 SH LCLR Funding bid'!$C$12:$C$362,"agreed with nzta",'201819 SH LCLR Funding bid'!#REF!,$B17,'201819 SH LCLR Funding bid'!#REF!,G$5)+SUMIFS('201819 SH LCLR Funding bid'!#REF!,'201819 SH LCLR Funding bid'!$C$12:$C$362,"completed",'201819 SH LCLR Funding bid'!#REF!,$B17,'201819 SH LCLR Funding bid'!#REF!,G$5)),SUMIFS('201819 SH LCLR Funding bid'!#REF!,'201819 SH LCLR Funding bid'!$C$12:$C$362,"completed",'201819 SH LCLR Funding bid'!#REF!,$B17,'201819 SH LCLR Funding bid'!#REF!,G$5))</f>
        <v>#REF!</v>
      </c>
      <c r="H67" s="44" t="e">
        <f>IF($D$4="Agreed",(SUMIFS('201819 SH LCLR Funding bid'!#REF!,'201819 SH LCLR Funding bid'!$C$12:$C$362,"in construction (agreed)",'201819 SH LCLR Funding bid'!#REF!,$B17,'201819 SH LCLR Funding bid'!#REF!,H$5)+SUMIFS('201819 SH LCLR Funding bid'!#REF!,'201819 SH LCLR Funding bid'!$C$12:$C$362,"in planning (agreed)",'201819 SH LCLR Funding bid'!#REF!,$B17,'201819 SH LCLR Funding bid'!#REF!,H$5)+SUMIFS('201819 SH LCLR Funding bid'!#REF!,'201819 SH LCLR Funding bid'!$C$12:$C$362,"agreed with nzta",'201819 SH LCLR Funding bid'!#REF!,$B17,'201819 SH LCLR Funding bid'!#REF!,H$5)+SUMIFS('201819 SH LCLR Funding bid'!#REF!,'201819 SH LCLR Funding bid'!$C$12:$C$362,"completed",'201819 SH LCLR Funding bid'!#REF!,$B17,'201819 SH LCLR Funding bid'!#REF!,H$5)),SUMIFS('201819 SH LCLR Funding bid'!#REF!,'201819 SH LCLR Funding bid'!$C$12:$C$362,"completed",'201819 SH LCLR Funding bid'!#REF!,$B17,'201819 SH LCLR Funding bid'!#REF!,H$5))</f>
        <v>#REF!</v>
      </c>
      <c r="I67" s="44" t="e">
        <f>IF($D$4="Agreed",(SUMIFS('201819 SH LCLR Funding bid'!#REF!,'201819 SH LCLR Funding bid'!$C$12:$C$362,"in construction (agreed)",'201819 SH LCLR Funding bid'!#REF!,$B17,'201819 SH LCLR Funding bid'!#REF!,I$5)+SUMIFS('201819 SH LCLR Funding bid'!#REF!,'201819 SH LCLR Funding bid'!$C$12:$C$362,"in planning (agreed)",'201819 SH LCLR Funding bid'!#REF!,$B17,'201819 SH LCLR Funding bid'!#REF!,I$5)+SUMIFS('201819 SH LCLR Funding bid'!#REF!,'201819 SH LCLR Funding bid'!$C$12:$C$362,"agreed with nzta",'201819 SH LCLR Funding bid'!#REF!,$B17,'201819 SH LCLR Funding bid'!#REF!,I$5)+SUMIFS('201819 SH LCLR Funding bid'!#REF!,'201819 SH LCLR Funding bid'!$C$12:$C$362,"completed",'201819 SH LCLR Funding bid'!#REF!,$B17,'201819 SH LCLR Funding bid'!#REF!,I$5)),SUMIFS('201819 SH LCLR Funding bid'!#REF!,'201819 SH LCLR Funding bid'!$C$12:$C$362,"completed",'201819 SH LCLR Funding bid'!#REF!,$B17,'201819 SH LCLR Funding bid'!#REF!,I$5))</f>
        <v>#REF!</v>
      </c>
      <c r="J67" s="44" t="e">
        <f>IF($D$4="Agreed",(SUMIFS('201819 SH LCLR Funding bid'!#REF!,'201819 SH LCLR Funding bid'!$C$12:$C$362,"in construction (agreed)",'201819 SH LCLR Funding bid'!#REF!,$B17,'201819 SH LCLR Funding bid'!#REF!,J$5)+SUMIFS('201819 SH LCLR Funding bid'!#REF!,'201819 SH LCLR Funding bid'!$C$12:$C$362,"in planning (agreed)",'201819 SH LCLR Funding bid'!#REF!,$B17,'201819 SH LCLR Funding bid'!#REF!,J$5)+SUMIFS('201819 SH LCLR Funding bid'!#REF!,'201819 SH LCLR Funding bid'!$C$12:$C$362,"agreed with nzta",'201819 SH LCLR Funding bid'!#REF!,$B17,'201819 SH LCLR Funding bid'!#REF!,J$5)+SUMIFS('201819 SH LCLR Funding bid'!#REF!,'201819 SH LCLR Funding bid'!$C$12:$C$362,"completed",'201819 SH LCLR Funding bid'!#REF!,$B17,'201819 SH LCLR Funding bid'!#REF!,J$5)),SUMIFS('201819 SH LCLR Funding bid'!#REF!,'201819 SH LCLR Funding bid'!$C$12:$C$362,"completed",'201819 SH LCLR Funding bid'!#REF!,$B17,'201819 SH LCLR Funding bid'!#REF!,J$5))</f>
        <v>#REF!</v>
      </c>
      <c r="K67" s="44" t="e">
        <f>IF($D$4="Agreed",(SUMIFS('201819 SH LCLR Funding bid'!#REF!,'201819 SH LCLR Funding bid'!$C$12:$C$362,"in construction (agreed)",'201819 SH LCLR Funding bid'!#REF!,$B17,'201819 SH LCLR Funding bid'!#REF!,K$5)+SUMIFS('201819 SH LCLR Funding bid'!#REF!,'201819 SH LCLR Funding bid'!$C$12:$C$362,"in planning (agreed)",'201819 SH LCLR Funding bid'!#REF!,$B17,'201819 SH LCLR Funding bid'!#REF!,K$5)+SUMIFS('201819 SH LCLR Funding bid'!#REF!,'201819 SH LCLR Funding bid'!$C$12:$C$362,"agreed with nzta",'201819 SH LCLR Funding bid'!#REF!,$B17,'201819 SH LCLR Funding bid'!#REF!,K$5)+SUMIFS('201819 SH LCLR Funding bid'!#REF!,'201819 SH LCLR Funding bid'!$C$12:$C$362,"completed",'201819 SH LCLR Funding bid'!#REF!,$B17,'201819 SH LCLR Funding bid'!#REF!,K$5)),SUMIFS('201819 SH LCLR Funding bid'!#REF!,'201819 SH LCLR Funding bid'!$C$12:$C$362,"completed",'201819 SH LCLR Funding bid'!#REF!,$B17,'201819 SH LCLR Funding bid'!#REF!,K$5))</f>
        <v>#REF!</v>
      </c>
      <c r="L67" s="44" t="e">
        <f>IF($D$4="Agreed",(SUMIFS('201819 SH LCLR Funding bid'!#REF!,'201819 SH LCLR Funding bid'!$C$12:$C$362,"in construction (agreed)",'201819 SH LCLR Funding bid'!#REF!,$B17,'201819 SH LCLR Funding bid'!#REF!,L$5)+SUMIFS('201819 SH LCLR Funding bid'!#REF!,'201819 SH LCLR Funding bid'!$C$12:$C$362,"in planning (agreed)",'201819 SH LCLR Funding bid'!#REF!,$B17,'201819 SH LCLR Funding bid'!#REF!,L$5)+SUMIFS('201819 SH LCLR Funding bid'!#REF!,'201819 SH LCLR Funding bid'!$C$12:$C$362,"agreed with nzta",'201819 SH LCLR Funding bid'!#REF!,$B17,'201819 SH LCLR Funding bid'!#REF!,L$5)+SUMIFS('201819 SH LCLR Funding bid'!#REF!,'201819 SH LCLR Funding bid'!$C$12:$C$362,"completed",'201819 SH LCLR Funding bid'!#REF!,$B17,'201819 SH LCLR Funding bid'!#REF!,L$5)),SUMIFS('201819 SH LCLR Funding bid'!#REF!,'201819 SH LCLR Funding bid'!$C$12:$C$362,"completed",'201819 SH LCLR Funding bid'!#REF!,$B17,'201819 SH LCLR Funding bid'!#REF!,L$5))</f>
        <v>#REF!</v>
      </c>
      <c r="M67" s="44" t="e">
        <f>IF($D$4="Agreed",(SUMIFS('201819 SH LCLR Funding bid'!#REF!,'201819 SH LCLR Funding bid'!$C$12:$C$362,"in construction (agreed)",'201819 SH LCLR Funding bid'!#REF!,$B17,'201819 SH LCLR Funding bid'!#REF!,M$5)+SUMIFS('201819 SH LCLR Funding bid'!#REF!,'201819 SH LCLR Funding bid'!$C$12:$C$362,"in planning (agreed)",'201819 SH LCLR Funding bid'!#REF!,$B17,'201819 SH LCLR Funding bid'!#REF!,M$5)+SUMIFS('201819 SH LCLR Funding bid'!#REF!,'201819 SH LCLR Funding bid'!$C$12:$C$362,"agreed with nzta",'201819 SH LCLR Funding bid'!#REF!,$B17,'201819 SH LCLR Funding bid'!#REF!,M$5)+SUMIFS('201819 SH LCLR Funding bid'!#REF!,'201819 SH LCLR Funding bid'!$C$12:$C$362,"completed",'201819 SH LCLR Funding bid'!#REF!,$B17,'201819 SH LCLR Funding bid'!#REF!,M$5)),SUMIFS('201819 SH LCLR Funding bid'!#REF!,'201819 SH LCLR Funding bid'!$C$12:$C$362,"completed",'201819 SH LCLR Funding bid'!#REF!,$B17,'201819 SH LCLR Funding bid'!#REF!,M$5))</f>
        <v>#REF!</v>
      </c>
      <c r="N67" s="44" t="e">
        <f>IF($D$4="Agreed",(SUMIFS('201819 SH LCLR Funding bid'!#REF!,'201819 SH LCLR Funding bid'!$C$12:$C$362,"in construction (agreed)",'201819 SH LCLR Funding bid'!#REF!,$B17,'201819 SH LCLR Funding bid'!#REF!,N$5)+SUMIFS('201819 SH LCLR Funding bid'!#REF!,'201819 SH LCLR Funding bid'!$C$12:$C$362,"in planning (agreed)",'201819 SH LCLR Funding bid'!#REF!,$B17,'201819 SH LCLR Funding bid'!#REF!,N$5)+SUMIFS('201819 SH LCLR Funding bid'!#REF!,'201819 SH LCLR Funding bid'!$C$12:$C$362,"agreed with nzta",'201819 SH LCLR Funding bid'!#REF!,$B17,'201819 SH LCLR Funding bid'!#REF!,N$5)+SUMIFS('201819 SH LCLR Funding bid'!#REF!,'201819 SH LCLR Funding bid'!$C$12:$C$362,"completed",'201819 SH LCLR Funding bid'!#REF!,$B17,'201819 SH LCLR Funding bid'!#REF!,N$5)),SUMIFS('201819 SH LCLR Funding bid'!#REF!,'201819 SH LCLR Funding bid'!$C$12:$C$362,"completed",'201819 SH LCLR Funding bid'!#REF!,$B17,'201819 SH LCLR Funding bid'!#REF!,N$5))</f>
        <v>#REF!</v>
      </c>
      <c r="O67" s="44" t="e">
        <f>IF($D$4="Agreed",(SUMIFS('201819 SH LCLR Funding bid'!#REF!,'201819 SH LCLR Funding bid'!$C$12:$C$362,"in construction (agreed)",'201819 SH LCLR Funding bid'!#REF!,$B17,'201819 SH LCLR Funding bid'!#REF!,O$5)+SUMIFS('201819 SH LCLR Funding bid'!#REF!,'201819 SH LCLR Funding bid'!$C$12:$C$362,"in planning (agreed)",'201819 SH LCLR Funding bid'!#REF!,$B17,'201819 SH LCLR Funding bid'!#REF!,O$5)+SUMIFS('201819 SH LCLR Funding bid'!#REF!,'201819 SH LCLR Funding bid'!$C$12:$C$362,"agreed with nzta",'201819 SH LCLR Funding bid'!#REF!,$B17,'201819 SH LCLR Funding bid'!#REF!,O$5)+SUMIFS('201819 SH LCLR Funding bid'!#REF!,'201819 SH LCLR Funding bid'!$C$12:$C$362,"completed",'201819 SH LCLR Funding bid'!#REF!,$B17,'201819 SH LCLR Funding bid'!#REF!,O$5)),SUMIFS('201819 SH LCLR Funding bid'!#REF!,'201819 SH LCLR Funding bid'!$C$12:$C$362,"completed",'201819 SH LCLR Funding bid'!#REF!,$B17,'201819 SH LCLR Funding bid'!#REF!,O$5))</f>
        <v>#REF!</v>
      </c>
      <c r="P67" s="44" t="e">
        <f>IF($D$4="Agreed",(SUMIFS('201819 SH LCLR Funding bid'!#REF!,'201819 SH LCLR Funding bid'!$C$12:$C$362,"in construction (agreed)",'201819 SH LCLR Funding bid'!#REF!,$B17,'201819 SH LCLR Funding bid'!#REF!,P$5)+SUMIFS('201819 SH LCLR Funding bid'!#REF!,'201819 SH LCLR Funding bid'!$C$12:$C$362,"in planning (agreed)",'201819 SH LCLR Funding bid'!#REF!,$B17,'201819 SH LCLR Funding bid'!#REF!,P$5)+SUMIFS('201819 SH LCLR Funding bid'!#REF!,'201819 SH LCLR Funding bid'!$C$12:$C$362,"agreed with nzta",'201819 SH LCLR Funding bid'!#REF!,$B17,'201819 SH LCLR Funding bid'!#REF!,P$5)+SUMIFS('201819 SH LCLR Funding bid'!#REF!,'201819 SH LCLR Funding bid'!$C$12:$C$362,"completed",'201819 SH LCLR Funding bid'!#REF!,$B17,'201819 SH LCLR Funding bid'!#REF!,P$5)),SUMIFS('201819 SH LCLR Funding bid'!#REF!,'201819 SH LCLR Funding bid'!$C$12:$C$362,"completed",'201819 SH LCLR Funding bid'!#REF!,$B17,'201819 SH LCLR Funding bid'!#REF!,P$5))</f>
        <v>#REF!</v>
      </c>
      <c r="Q67" s="44" t="e">
        <f>IF($D$4="Agreed",(SUMIFS('201819 SH LCLR Funding bid'!#REF!,'201819 SH LCLR Funding bid'!$C$12:$C$362,"in construction (agreed)",'201819 SH LCLR Funding bid'!#REF!,$B17,'201819 SH LCLR Funding bid'!#REF!,Q$5)+SUMIFS('201819 SH LCLR Funding bid'!#REF!,'201819 SH LCLR Funding bid'!$C$12:$C$362,"in planning (agreed)",'201819 SH LCLR Funding bid'!#REF!,$B17,'201819 SH LCLR Funding bid'!#REF!,Q$5)+SUMIFS('201819 SH LCLR Funding bid'!#REF!,'201819 SH LCLR Funding bid'!$C$12:$C$362,"agreed with nzta",'201819 SH LCLR Funding bid'!#REF!,$B17,'201819 SH LCLR Funding bid'!#REF!,Q$5)+SUMIFS('201819 SH LCLR Funding bid'!#REF!,'201819 SH LCLR Funding bid'!$C$12:$C$362,"completed",'201819 SH LCLR Funding bid'!#REF!,$B17,'201819 SH LCLR Funding bid'!#REF!,Q$5)),SUMIFS('201819 SH LCLR Funding bid'!#REF!,'201819 SH LCLR Funding bid'!$C$12:$C$362,"completed",'201819 SH LCLR Funding bid'!#REF!,$B17,'201819 SH LCLR Funding bid'!#REF!,Q$5))</f>
        <v>#REF!</v>
      </c>
      <c r="R67" s="44" t="e">
        <f>IF($D$4="Agreed",(SUMIFS('201819 SH LCLR Funding bid'!#REF!,'201819 SH LCLR Funding bid'!$C$12:$C$362,"in construction (agreed)",'201819 SH LCLR Funding bid'!#REF!,$B17,'201819 SH LCLR Funding bid'!#REF!,R$5)+SUMIFS('201819 SH LCLR Funding bid'!#REF!,'201819 SH LCLR Funding bid'!$C$12:$C$362,"in planning (agreed)",'201819 SH LCLR Funding bid'!#REF!,$B17,'201819 SH LCLR Funding bid'!#REF!,R$5)+SUMIFS('201819 SH LCLR Funding bid'!#REF!,'201819 SH LCLR Funding bid'!$C$12:$C$362,"agreed with nzta",'201819 SH LCLR Funding bid'!#REF!,$B17,'201819 SH LCLR Funding bid'!#REF!,R$5)+SUMIFS('201819 SH LCLR Funding bid'!#REF!,'201819 SH LCLR Funding bid'!$C$12:$C$362,"completed",'201819 SH LCLR Funding bid'!#REF!,$B17,'201819 SH LCLR Funding bid'!#REF!,R$5)),SUMIFS('201819 SH LCLR Funding bid'!#REF!,'201819 SH LCLR Funding bid'!$C$12:$C$362,"completed",'201819 SH LCLR Funding bid'!#REF!,$B17,'201819 SH LCLR Funding bid'!#REF!,R$5))</f>
        <v>#REF!</v>
      </c>
      <c r="S67" s="44" t="e">
        <f>IF($D$4="Agreed",(SUMIFS('201819 SH LCLR Funding bid'!#REF!,'201819 SH LCLR Funding bid'!$C$12:$C$362,"in construction (agreed)",'201819 SH LCLR Funding bid'!#REF!,$B17,'201819 SH LCLR Funding bid'!#REF!,S$5)+SUMIFS('201819 SH LCLR Funding bid'!#REF!,'201819 SH LCLR Funding bid'!$C$12:$C$362,"in planning (agreed)",'201819 SH LCLR Funding bid'!#REF!,$B17,'201819 SH LCLR Funding bid'!#REF!,S$5)+SUMIFS('201819 SH LCLR Funding bid'!#REF!,'201819 SH LCLR Funding bid'!$C$12:$C$362,"agreed with nzta",'201819 SH LCLR Funding bid'!#REF!,$B17,'201819 SH LCLR Funding bid'!#REF!,S$5)+SUMIFS('201819 SH LCLR Funding bid'!#REF!,'201819 SH LCLR Funding bid'!$C$12:$C$362,"completed",'201819 SH LCLR Funding bid'!#REF!,$B17,'201819 SH LCLR Funding bid'!#REF!,S$5)),SUMIFS('201819 SH LCLR Funding bid'!#REF!,'201819 SH LCLR Funding bid'!$C$12:$C$362,"completed",'201819 SH LCLR Funding bid'!#REF!,$B17,'201819 SH LCLR Funding bid'!#REF!,S$5))</f>
        <v>#REF!</v>
      </c>
      <c r="T67" s="44" t="e">
        <f>IF($D$4="Agreed",(SUMIFS('201819 SH LCLR Funding bid'!#REF!,'201819 SH LCLR Funding bid'!$C$12:$C$362,"in construction (agreed)",'201819 SH LCLR Funding bid'!#REF!,$B17,'201819 SH LCLR Funding bid'!#REF!,T$5)+SUMIFS('201819 SH LCLR Funding bid'!#REF!,'201819 SH LCLR Funding bid'!$C$12:$C$362,"in planning (agreed)",'201819 SH LCLR Funding bid'!#REF!,$B17,'201819 SH LCLR Funding bid'!#REF!,T$5)+SUMIFS('201819 SH LCLR Funding bid'!#REF!,'201819 SH LCLR Funding bid'!$C$12:$C$362,"agreed with nzta",'201819 SH LCLR Funding bid'!#REF!,$B17,'201819 SH LCLR Funding bid'!#REF!,T$5)+SUMIFS('201819 SH LCLR Funding bid'!#REF!,'201819 SH LCLR Funding bid'!$C$12:$C$362,"completed",'201819 SH LCLR Funding bid'!#REF!,$B17,'201819 SH LCLR Funding bid'!#REF!,T$5)),SUMIFS('201819 SH LCLR Funding bid'!#REF!,'201819 SH LCLR Funding bid'!$C$12:$C$362,"completed",'201819 SH LCLR Funding bid'!#REF!,$B17,'201819 SH LCLR Funding bid'!#REF!,T$5))</f>
        <v>#REF!</v>
      </c>
      <c r="U67" s="13" t="e">
        <f t="shared" si="9"/>
        <v>#REF!</v>
      </c>
      <c r="V67" s="22"/>
      <c r="W67" s="22"/>
      <c r="X67" s="22"/>
      <c r="Y67" s="22"/>
      <c r="Z67" s="22"/>
      <c r="AA67" s="22"/>
      <c r="AB67" s="22"/>
      <c r="AC67" s="22"/>
      <c r="AD67" s="22"/>
      <c r="AE67" s="22"/>
      <c r="AF67" s="22"/>
    </row>
    <row r="68" spans="1:32" ht="12" customHeight="1" x14ac:dyDescent="0.15">
      <c r="A68" s="20"/>
      <c r="B68" s="37" t="str">
        <f t="shared" si="8"/>
        <v>Sight benching</v>
      </c>
      <c r="C68" s="44" t="e">
        <f>IF($D$4="Agreed",(SUMIFS('201819 SH LCLR Funding bid'!#REF!,'201819 SH LCLR Funding bid'!$C$12:$C$362,"in construction (agreed)",'201819 SH LCLR Funding bid'!#REF!,$B18,'201819 SH LCLR Funding bid'!#REF!,C$5)+SUMIFS('201819 SH LCLR Funding bid'!#REF!,'201819 SH LCLR Funding bid'!$C$12:$C$362,"in planning (agreed)",'201819 SH LCLR Funding bid'!#REF!,$B18,'201819 SH LCLR Funding bid'!#REF!,C$5)+SUMIFS('201819 SH LCLR Funding bid'!#REF!,'201819 SH LCLR Funding bid'!$C$12:$C$362,"agreed with nzta",'201819 SH LCLR Funding bid'!#REF!,$B18,'201819 SH LCLR Funding bid'!#REF!,C$5)+SUMIFS('201819 SH LCLR Funding bid'!#REF!,'201819 SH LCLR Funding bid'!$C$12:$C$362,"completed",'201819 SH LCLR Funding bid'!#REF!,$B18,'201819 SH LCLR Funding bid'!#REF!,C$5)),SUMIFS('201819 SH LCLR Funding bid'!#REF!,'201819 SH LCLR Funding bid'!$C$12:$C$362,"completed",'201819 SH LCLR Funding bid'!#REF!,$B18,'201819 SH LCLR Funding bid'!#REF!,C$5))</f>
        <v>#REF!</v>
      </c>
      <c r="D68" s="44" t="e">
        <f>IF($D$4="Agreed",(SUMIFS('201819 SH LCLR Funding bid'!#REF!,'201819 SH LCLR Funding bid'!$C$12:$C$362,"in construction (agreed)",'201819 SH LCLR Funding bid'!#REF!,$B18,'201819 SH LCLR Funding bid'!#REF!,D$5)+SUMIFS('201819 SH LCLR Funding bid'!#REF!,'201819 SH LCLR Funding bid'!$C$12:$C$362,"in planning (agreed)",'201819 SH LCLR Funding bid'!#REF!,$B18,'201819 SH LCLR Funding bid'!#REF!,D$5)+SUMIFS('201819 SH LCLR Funding bid'!#REF!,'201819 SH LCLR Funding bid'!$C$12:$C$362,"agreed with nzta",'201819 SH LCLR Funding bid'!#REF!,$B18,'201819 SH LCLR Funding bid'!#REF!,D$5)+SUMIFS('201819 SH LCLR Funding bid'!#REF!,'201819 SH LCLR Funding bid'!$C$12:$C$362,"completed",'201819 SH LCLR Funding bid'!#REF!,$B18,'201819 SH LCLR Funding bid'!#REF!,D$5)),SUMIFS('201819 SH LCLR Funding bid'!#REF!,'201819 SH LCLR Funding bid'!$C$12:$C$362,"completed",'201819 SH LCLR Funding bid'!#REF!,$B18,'201819 SH LCLR Funding bid'!#REF!,D$5))</f>
        <v>#REF!</v>
      </c>
      <c r="E68" s="44" t="e">
        <f>IF($D$4="Agreed",(SUMIFS('201819 SH LCLR Funding bid'!#REF!,'201819 SH LCLR Funding bid'!$C$12:$C$362,"in construction (agreed)",'201819 SH LCLR Funding bid'!#REF!,$B18,'201819 SH LCLR Funding bid'!#REF!,E$5)+SUMIFS('201819 SH LCLR Funding bid'!#REF!,'201819 SH LCLR Funding bid'!$C$12:$C$362,"in planning (agreed)",'201819 SH LCLR Funding bid'!#REF!,$B18,'201819 SH LCLR Funding bid'!#REF!,E$5)+SUMIFS('201819 SH LCLR Funding bid'!#REF!,'201819 SH LCLR Funding bid'!$C$12:$C$362,"agreed with nzta",'201819 SH LCLR Funding bid'!#REF!,$B18,'201819 SH LCLR Funding bid'!#REF!,E$5)+SUMIFS('201819 SH LCLR Funding bid'!#REF!,'201819 SH LCLR Funding bid'!$C$12:$C$362,"completed",'201819 SH LCLR Funding bid'!#REF!,$B18,'201819 SH LCLR Funding bid'!#REF!,E$5)),SUMIFS('201819 SH LCLR Funding bid'!#REF!,'201819 SH LCLR Funding bid'!$C$12:$C$362,"completed",'201819 SH LCLR Funding bid'!#REF!,$B18,'201819 SH LCLR Funding bid'!#REF!,E$5))</f>
        <v>#REF!</v>
      </c>
      <c r="F68" s="44" t="e">
        <f>IF($D$4="Agreed",(SUMIFS('201819 SH LCLR Funding bid'!#REF!,'201819 SH LCLR Funding bid'!$C$12:$C$362,"in construction (agreed)",'201819 SH LCLR Funding bid'!#REF!,$B18,'201819 SH LCLR Funding bid'!#REF!,F$5)+SUMIFS('201819 SH LCLR Funding bid'!#REF!,'201819 SH LCLR Funding bid'!$C$12:$C$362,"in planning (agreed)",'201819 SH LCLR Funding bid'!#REF!,$B18,'201819 SH LCLR Funding bid'!#REF!,F$5)+SUMIFS('201819 SH LCLR Funding bid'!#REF!,'201819 SH LCLR Funding bid'!$C$12:$C$362,"agreed with nzta",'201819 SH LCLR Funding bid'!#REF!,$B18,'201819 SH LCLR Funding bid'!#REF!,F$5)+SUMIFS('201819 SH LCLR Funding bid'!#REF!,'201819 SH LCLR Funding bid'!$C$12:$C$362,"completed",'201819 SH LCLR Funding bid'!#REF!,$B18,'201819 SH LCLR Funding bid'!#REF!,F$5)),SUMIFS('201819 SH LCLR Funding bid'!#REF!,'201819 SH LCLR Funding bid'!$C$12:$C$362,"completed",'201819 SH LCLR Funding bid'!#REF!,$B18,'201819 SH LCLR Funding bid'!#REF!,F$5))</f>
        <v>#REF!</v>
      </c>
      <c r="G68" s="44" t="e">
        <f>IF($D$4="Agreed",(SUMIFS('201819 SH LCLR Funding bid'!#REF!,'201819 SH LCLR Funding bid'!$C$12:$C$362,"in construction (agreed)",'201819 SH LCLR Funding bid'!#REF!,$B18,'201819 SH LCLR Funding bid'!#REF!,G$5)+SUMIFS('201819 SH LCLR Funding bid'!#REF!,'201819 SH LCLR Funding bid'!$C$12:$C$362,"in planning (agreed)",'201819 SH LCLR Funding bid'!#REF!,$B18,'201819 SH LCLR Funding bid'!#REF!,G$5)+SUMIFS('201819 SH LCLR Funding bid'!#REF!,'201819 SH LCLR Funding bid'!$C$12:$C$362,"agreed with nzta",'201819 SH LCLR Funding bid'!#REF!,$B18,'201819 SH LCLR Funding bid'!#REF!,G$5)+SUMIFS('201819 SH LCLR Funding bid'!#REF!,'201819 SH LCLR Funding bid'!$C$12:$C$362,"completed",'201819 SH LCLR Funding bid'!#REF!,$B18,'201819 SH LCLR Funding bid'!#REF!,G$5)),SUMIFS('201819 SH LCLR Funding bid'!#REF!,'201819 SH LCLR Funding bid'!$C$12:$C$362,"completed",'201819 SH LCLR Funding bid'!#REF!,$B18,'201819 SH LCLR Funding bid'!#REF!,G$5))</f>
        <v>#REF!</v>
      </c>
      <c r="H68" s="44" t="e">
        <f>IF($D$4="Agreed",(SUMIFS('201819 SH LCLR Funding bid'!#REF!,'201819 SH LCLR Funding bid'!$C$12:$C$362,"in construction (agreed)",'201819 SH LCLR Funding bid'!#REF!,$B18,'201819 SH LCLR Funding bid'!#REF!,H$5)+SUMIFS('201819 SH LCLR Funding bid'!#REF!,'201819 SH LCLR Funding bid'!$C$12:$C$362,"in planning (agreed)",'201819 SH LCLR Funding bid'!#REF!,$B18,'201819 SH LCLR Funding bid'!#REF!,H$5)+SUMIFS('201819 SH LCLR Funding bid'!#REF!,'201819 SH LCLR Funding bid'!$C$12:$C$362,"agreed with nzta",'201819 SH LCLR Funding bid'!#REF!,$B18,'201819 SH LCLR Funding bid'!#REF!,H$5)+SUMIFS('201819 SH LCLR Funding bid'!#REF!,'201819 SH LCLR Funding bid'!$C$12:$C$362,"completed",'201819 SH LCLR Funding bid'!#REF!,$B18,'201819 SH LCLR Funding bid'!#REF!,H$5)),SUMIFS('201819 SH LCLR Funding bid'!#REF!,'201819 SH LCLR Funding bid'!$C$12:$C$362,"completed",'201819 SH LCLR Funding bid'!#REF!,$B18,'201819 SH LCLR Funding bid'!#REF!,H$5))</f>
        <v>#REF!</v>
      </c>
      <c r="I68" s="44" t="e">
        <f>IF($D$4="Agreed",(SUMIFS('201819 SH LCLR Funding bid'!#REF!,'201819 SH LCLR Funding bid'!$C$12:$C$362,"in construction (agreed)",'201819 SH LCLR Funding bid'!#REF!,$B18,'201819 SH LCLR Funding bid'!#REF!,I$5)+SUMIFS('201819 SH LCLR Funding bid'!#REF!,'201819 SH LCLR Funding bid'!$C$12:$C$362,"in planning (agreed)",'201819 SH LCLR Funding bid'!#REF!,$B18,'201819 SH LCLR Funding bid'!#REF!,I$5)+SUMIFS('201819 SH LCLR Funding bid'!#REF!,'201819 SH LCLR Funding bid'!$C$12:$C$362,"agreed with nzta",'201819 SH LCLR Funding bid'!#REF!,$B18,'201819 SH LCLR Funding bid'!#REF!,I$5)+SUMIFS('201819 SH LCLR Funding bid'!#REF!,'201819 SH LCLR Funding bid'!$C$12:$C$362,"completed",'201819 SH LCLR Funding bid'!#REF!,$B18,'201819 SH LCLR Funding bid'!#REF!,I$5)),SUMIFS('201819 SH LCLR Funding bid'!#REF!,'201819 SH LCLR Funding bid'!$C$12:$C$362,"completed",'201819 SH LCLR Funding bid'!#REF!,$B18,'201819 SH LCLR Funding bid'!#REF!,I$5))</f>
        <v>#REF!</v>
      </c>
      <c r="J68" s="44" t="e">
        <f>IF($D$4="Agreed",(SUMIFS('201819 SH LCLR Funding bid'!#REF!,'201819 SH LCLR Funding bid'!$C$12:$C$362,"in construction (agreed)",'201819 SH LCLR Funding bid'!#REF!,$B18,'201819 SH LCLR Funding bid'!#REF!,J$5)+SUMIFS('201819 SH LCLR Funding bid'!#REF!,'201819 SH LCLR Funding bid'!$C$12:$C$362,"in planning (agreed)",'201819 SH LCLR Funding bid'!#REF!,$B18,'201819 SH LCLR Funding bid'!#REF!,J$5)+SUMIFS('201819 SH LCLR Funding bid'!#REF!,'201819 SH LCLR Funding bid'!$C$12:$C$362,"agreed with nzta",'201819 SH LCLR Funding bid'!#REF!,$B18,'201819 SH LCLR Funding bid'!#REF!,J$5)+SUMIFS('201819 SH LCLR Funding bid'!#REF!,'201819 SH LCLR Funding bid'!$C$12:$C$362,"completed",'201819 SH LCLR Funding bid'!#REF!,$B18,'201819 SH LCLR Funding bid'!#REF!,J$5)),SUMIFS('201819 SH LCLR Funding bid'!#REF!,'201819 SH LCLR Funding bid'!$C$12:$C$362,"completed",'201819 SH LCLR Funding bid'!#REF!,$B18,'201819 SH LCLR Funding bid'!#REF!,J$5))</f>
        <v>#REF!</v>
      </c>
      <c r="K68" s="44" t="e">
        <f>IF($D$4="Agreed",(SUMIFS('201819 SH LCLR Funding bid'!#REF!,'201819 SH LCLR Funding bid'!$C$12:$C$362,"in construction (agreed)",'201819 SH LCLR Funding bid'!#REF!,$B18,'201819 SH LCLR Funding bid'!#REF!,K$5)+SUMIFS('201819 SH LCLR Funding bid'!#REF!,'201819 SH LCLR Funding bid'!$C$12:$C$362,"in planning (agreed)",'201819 SH LCLR Funding bid'!#REF!,$B18,'201819 SH LCLR Funding bid'!#REF!,K$5)+SUMIFS('201819 SH LCLR Funding bid'!#REF!,'201819 SH LCLR Funding bid'!$C$12:$C$362,"agreed with nzta",'201819 SH LCLR Funding bid'!#REF!,$B18,'201819 SH LCLR Funding bid'!#REF!,K$5)+SUMIFS('201819 SH LCLR Funding bid'!#REF!,'201819 SH LCLR Funding bid'!$C$12:$C$362,"completed",'201819 SH LCLR Funding bid'!#REF!,$B18,'201819 SH LCLR Funding bid'!#REF!,K$5)),SUMIFS('201819 SH LCLR Funding bid'!#REF!,'201819 SH LCLR Funding bid'!$C$12:$C$362,"completed",'201819 SH LCLR Funding bid'!#REF!,$B18,'201819 SH LCLR Funding bid'!#REF!,K$5))</f>
        <v>#REF!</v>
      </c>
      <c r="L68" s="44" t="e">
        <f>IF($D$4="Agreed",(SUMIFS('201819 SH LCLR Funding bid'!#REF!,'201819 SH LCLR Funding bid'!$C$12:$C$362,"in construction (agreed)",'201819 SH LCLR Funding bid'!#REF!,$B18,'201819 SH LCLR Funding bid'!#REF!,L$5)+SUMIFS('201819 SH LCLR Funding bid'!#REF!,'201819 SH LCLR Funding bid'!$C$12:$C$362,"in planning (agreed)",'201819 SH LCLR Funding bid'!#REF!,$B18,'201819 SH LCLR Funding bid'!#REF!,L$5)+SUMIFS('201819 SH LCLR Funding bid'!#REF!,'201819 SH LCLR Funding bid'!$C$12:$C$362,"agreed with nzta",'201819 SH LCLR Funding bid'!#REF!,$B18,'201819 SH LCLR Funding bid'!#REF!,L$5)+SUMIFS('201819 SH LCLR Funding bid'!#REF!,'201819 SH LCLR Funding bid'!$C$12:$C$362,"completed",'201819 SH LCLR Funding bid'!#REF!,$B18,'201819 SH LCLR Funding bid'!#REF!,L$5)),SUMIFS('201819 SH LCLR Funding bid'!#REF!,'201819 SH LCLR Funding bid'!$C$12:$C$362,"completed",'201819 SH LCLR Funding bid'!#REF!,$B18,'201819 SH LCLR Funding bid'!#REF!,L$5))</f>
        <v>#REF!</v>
      </c>
      <c r="M68" s="44" t="e">
        <f>IF($D$4="Agreed",(SUMIFS('201819 SH LCLR Funding bid'!#REF!,'201819 SH LCLR Funding bid'!$C$12:$C$362,"in construction (agreed)",'201819 SH LCLR Funding bid'!#REF!,$B18,'201819 SH LCLR Funding bid'!#REF!,M$5)+SUMIFS('201819 SH LCLR Funding bid'!#REF!,'201819 SH LCLR Funding bid'!$C$12:$C$362,"in planning (agreed)",'201819 SH LCLR Funding bid'!#REF!,$B18,'201819 SH LCLR Funding bid'!#REF!,M$5)+SUMIFS('201819 SH LCLR Funding bid'!#REF!,'201819 SH LCLR Funding bid'!$C$12:$C$362,"agreed with nzta",'201819 SH LCLR Funding bid'!#REF!,$B18,'201819 SH LCLR Funding bid'!#REF!,M$5)+SUMIFS('201819 SH LCLR Funding bid'!#REF!,'201819 SH LCLR Funding bid'!$C$12:$C$362,"completed",'201819 SH LCLR Funding bid'!#REF!,$B18,'201819 SH LCLR Funding bid'!#REF!,M$5)),SUMIFS('201819 SH LCLR Funding bid'!#REF!,'201819 SH LCLR Funding bid'!$C$12:$C$362,"completed",'201819 SH LCLR Funding bid'!#REF!,$B18,'201819 SH LCLR Funding bid'!#REF!,M$5))</f>
        <v>#REF!</v>
      </c>
      <c r="N68" s="44" t="e">
        <f>IF($D$4="Agreed",(SUMIFS('201819 SH LCLR Funding bid'!#REF!,'201819 SH LCLR Funding bid'!$C$12:$C$362,"in construction (agreed)",'201819 SH LCLR Funding bid'!#REF!,$B18,'201819 SH LCLR Funding bid'!#REF!,N$5)+SUMIFS('201819 SH LCLR Funding bid'!#REF!,'201819 SH LCLR Funding bid'!$C$12:$C$362,"in planning (agreed)",'201819 SH LCLR Funding bid'!#REF!,$B18,'201819 SH LCLR Funding bid'!#REF!,N$5)+SUMIFS('201819 SH LCLR Funding bid'!#REF!,'201819 SH LCLR Funding bid'!$C$12:$C$362,"agreed with nzta",'201819 SH LCLR Funding bid'!#REF!,$B18,'201819 SH LCLR Funding bid'!#REF!,N$5)+SUMIFS('201819 SH LCLR Funding bid'!#REF!,'201819 SH LCLR Funding bid'!$C$12:$C$362,"completed",'201819 SH LCLR Funding bid'!#REF!,$B18,'201819 SH LCLR Funding bid'!#REF!,N$5)),SUMIFS('201819 SH LCLR Funding bid'!#REF!,'201819 SH LCLR Funding bid'!$C$12:$C$362,"completed",'201819 SH LCLR Funding bid'!#REF!,$B18,'201819 SH LCLR Funding bid'!#REF!,N$5))</f>
        <v>#REF!</v>
      </c>
      <c r="O68" s="44" t="e">
        <f>IF($D$4="Agreed",(SUMIFS('201819 SH LCLR Funding bid'!#REF!,'201819 SH LCLR Funding bid'!$C$12:$C$362,"in construction (agreed)",'201819 SH LCLR Funding bid'!#REF!,$B18,'201819 SH LCLR Funding bid'!#REF!,O$5)+SUMIFS('201819 SH LCLR Funding bid'!#REF!,'201819 SH LCLR Funding bid'!$C$12:$C$362,"in planning (agreed)",'201819 SH LCLR Funding bid'!#REF!,$B18,'201819 SH LCLR Funding bid'!#REF!,O$5)+SUMIFS('201819 SH LCLR Funding bid'!#REF!,'201819 SH LCLR Funding bid'!$C$12:$C$362,"agreed with nzta",'201819 SH LCLR Funding bid'!#REF!,$B18,'201819 SH LCLR Funding bid'!#REF!,O$5)+SUMIFS('201819 SH LCLR Funding bid'!#REF!,'201819 SH LCLR Funding bid'!$C$12:$C$362,"completed",'201819 SH LCLR Funding bid'!#REF!,$B18,'201819 SH LCLR Funding bid'!#REF!,O$5)),SUMIFS('201819 SH LCLR Funding bid'!#REF!,'201819 SH LCLR Funding bid'!$C$12:$C$362,"completed",'201819 SH LCLR Funding bid'!#REF!,$B18,'201819 SH LCLR Funding bid'!#REF!,O$5))</f>
        <v>#REF!</v>
      </c>
      <c r="P68" s="44" t="e">
        <f>IF($D$4="Agreed",(SUMIFS('201819 SH LCLR Funding bid'!#REF!,'201819 SH LCLR Funding bid'!$C$12:$C$362,"in construction (agreed)",'201819 SH LCLR Funding bid'!#REF!,$B18,'201819 SH LCLR Funding bid'!#REF!,P$5)+SUMIFS('201819 SH LCLR Funding bid'!#REF!,'201819 SH LCLR Funding bid'!$C$12:$C$362,"in planning (agreed)",'201819 SH LCLR Funding bid'!#REF!,$B18,'201819 SH LCLR Funding bid'!#REF!,P$5)+SUMIFS('201819 SH LCLR Funding bid'!#REF!,'201819 SH LCLR Funding bid'!$C$12:$C$362,"agreed with nzta",'201819 SH LCLR Funding bid'!#REF!,$B18,'201819 SH LCLR Funding bid'!#REF!,P$5)+SUMIFS('201819 SH LCLR Funding bid'!#REF!,'201819 SH LCLR Funding bid'!$C$12:$C$362,"completed",'201819 SH LCLR Funding bid'!#REF!,$B18,'201819 SH LCLR Funding bid'!#REF!,P$5)),SUMIFS('201819 SH LCLR Funding bid'!#REF!,'201819 SH LCLR Funding bid'!$C$12:$C$362,"completed",'201819 SH LCLR Funding bid'!#REF!,$B18,'201819 SH LCLR Funding bid'!#REF!,P$5))</f>
        <v>#REF!</v>
      </c>
      <c r="Q68" s="44" t="e">
        <f>IF($D$4="Agreed",(SUMIFS('201819 SH LCLR Funding bid'!#REF!,'201819 SH LCLR Funding bid'!$C$12:$C$362,"in construction (agreed)",'201819 SH LCLR Funding bid'!#REF!,$B18,'201819 SH LCLR Funding bid'!#REF!,Q$5)+SUMIFS('201819 SH LCLR Funding bid'!#REF!,'201819 SH LCLR Funding bid'!$C$12:$C$362,"in planning (agreed)",'201819 SH LCLR Funding bid'!#REF!,$B18,'201819 SH LCLR Funding bid'!#REF!,Q$5)+SUMIFS('201819 SH LCLR Funding bid'!#REF!,'201819 SH LCLR Funding bid'!$C$12:$C$362,"agreed with nzta",'201819 SH LCLR Funding bid'!#REF!,$B18,'201819 SH LCLR Funding bid'!#REF!,Q$5)+SUMIFS('201819 SH LCLR Funding bid'!#REF!,'201819 SH LCLR Funding bid'!$C$12:$C$362,"completed",'201819 SH LCLR Funding bid'!#REF!,$B18,'201819 SH LCLR Funding bid'!#REF!,Q$5)),SUMIFS('201819 SH LCLR Funding bid'!#REF!,'201819 SH LCLR Funding bid'!$C$12:$C$362,"completed",'201819 SH LCLR Funding bid'!#REF!,$B18,'201819 SH LCLR Funding bid'!#REF!,Q$5))</f>
        <v>#REF!</v>
      </c>
      <c r="R68" s="44" t="e">
        <f>IF($D$4="Agreed",(SUMIFS('201819 SH LCLR Funding bid'!#REF!,'201819 SH LCLR Funding bid'!$C$12:$C$362,"in construction (agreed)",'201819 SH LCLR Funding bid'!#REF!,$B18,'201819 SH LCLR Funding bid'!#REF!,R$5)+SUMIFS('201819 SH LCLR Funding bid'!#REF!,'201819 SH LCLR Funding bid'!$C$12:$C$362,"in planning (agreed)",'201819 SH LCLR Funding bid'!#REF!,$B18,'201819 SH LCLR Funding bid'!#REF!,R$5)+SUMIFS('201819 SH LCLR Funding bid'!#REF!,'201819 SH LCLR Funding bid'!$C$12:$C$362,"agreed with nzta",'201819 SH LCLR Funding bid'!#REF!,$B18,'201819 SH LCLR Funding bid'!#REF!,R$5)+SUMIFS('201819 SH LCLR Funding bid'!#REF!,'201819 SH LCLR Funding bid'!$C$12:$C$362,"completed",'201819 SH LCLR Funding bid'!#REF!,$B18,'201819 SH LCLR Funding bid'!#REF!,R$5)),SUMIFS('201819 SH LCLR Funding bid'!#REF!,'201819 SH LCLR Funding bid'!$C$12:$C$362,"completed",'201819 SH LCLR Funding bid'!#REF!,$B18,'201819 SH LCLR Funding bid'!#REF!,R$5))</f>
        <v>#REF!</v>
      </c>
      <c r="S68" s="44" t="e">
        <f>IF($D$4="Agreed",(SUMIFS('201819 SH LCLR Funding bid'!#REF!,'201819 SH LCLR Funding bid'!$C$12:$C$362,"in construction (agreed)",'201819 SH LCLR Funding bid'!#REF!,$B18,'201819 SH LCLR Funding bid'!#REF!,S$5)+SUMIFS('201819 SH LCLR Funding bid'!#REF!,'201819 SH LCLR Funding bid'!$C$12:$C$362,"in planning (agreed)",'201819 SH LCLR Funding bid'!#REF!,$B18,'201819 SH LCLR Funding bid'!#REF!,S$5)+SUMIFS('201819 SH LCLR Funding bid'!#REF!,'201819 SH LCLR Funding bid'!$C$12:$C$362,"agreed with nzta",'201819 SH LCLR Funding bid'!#REF!,$B18,'201819 SH LCLR Funding bid'!#REF!,S$5)+SUMIFS('201819 SH LCLR Funding bid'!#REF!,'201819 SH LCLR Funding bid'!$C$12:$C$362,"completed",'201819 SH LCLR Funding bid'!#REF!,$B18,'201819 SH LCLR Funding bid'!#REF!,S$5)),SUMIFS('201819 SH LCLR Funding bid'!#REF!,'201819 SH LCLR Funding bid'!$C$12:$C$362,"completed",'201819 SH LCLR Funding bid'!#REF!,$B18,'201819 SH LCLR Funding bid'!#REF!,S$5))</f>
        <v>#REF!</v>
      </c>
      <c r="T68" s="44" t="e">
        <f>IF($D$4="Agreed",(SUMIFS('201819 SH LCLR Funding bid'!#REF!,'201819 SH LCLR Funding bid'!$C$12:$C$362,"in construction (agreed)",'201819 SH LCLR Funding bid'!#REF!,$B18,'201819 SH LCLR Funding bid'!#REF!,T$5)+SUMIFS('201819 SH LCLR Funding bid'!#REF!,'201819 SH LCLR Funding bid'!$C$12:$C$362,"in planning (agreed)",'201819 SH LCLR Funding bid'!#REF!,$B18,'201819 SH LCLR Funding bid'!#REF!,T$5)+SUMIFS('201819 SH LCLR Funding bid'!#REF!,'201819 SH LCLR Funding bid'!$C$12:$C$362,"agreed with nzta",'201819 SH LCLR Funding bid'!#REF!,$B18,'201819 SH LCLR Funding bid'!#REF!,T$5)+SUMIFS('201819 SH LCLR Funding bid'!#REF!,'201819 SH LCLR Funding bid'!$C$12:$C$362,"completed",'201819 SH LCLR Funding bid'!#REF!,$B18,'201819 SH LCLR Funding bid'!#REF!,T$5)),SUMIFS('201819 SH LCLR Funding bid'!#REF!,'201819 SH LCLR Funding bid'!$C$12:$C$362,"completed",'201819 SH LCLR Funding bid'!#REF!,$B18,'201819 SH LCLR Funding bid'!#REF!,T$5))</f>
        <v>#REF!</v>
      </c>
      <c r="U68" s="13" t="e">
        <f t="shared" ref="U68:U77" si="10">SUM(C68:T68)</f>
        <v>#REF!</v>
      </c>
      <c r="V68" s="22"/>
      <c r="W68" s="22"/>
      <c r="X68" s="22"/>
      <c r="Y68" s="22"/>
      <c r="Z68" s="22"/>
      <c r="AA68" s="22"/>
      <c r="AB68" s="22"/>
      <c r="AC68" s="22"/>
      <c r="AD68" s="22"/>
      <c r="AE68" s="22"/>
      <c r="AF68" s="22"/>
    </row>
    <row r="69" spans="1:32" ht="12" customHeight="1" x14ac:dyDescent="0.15">
      <c r="A69" s="20"/>
      <c r="B69" s="37" t="str">
        <f t="shared" si="8"/>
        <v>Signage / delineation / pavement marking</v>
      </c>
      <c r="C69" s="44" t="e">
        <f>IF($D$4="Agreed",(SUMIFS('201819 SH LCLR Funding bid'!#REF!,'201819 SH LCLR Funding bid'!$C$12:$C$362,"in construction (agreed)",'201819 SH LCLR Funding bid'!#REF!,$B19,'201819 SH LCLR Funding bid'!#REF!,C$5)+SUMIFS('201819 SH LCLR Funding bid'!#REF!,'201819 SH LCLR Funding bid'!$C$12:$C$362,"in planning (agreed)",'201819 SH LCLR Funding bid'!#REF!,$B19,'201819 SH LCLR Funding bid'!#REF!,C$5)+SUMIFS('201819 SH LCLR Funding bid'!#REF!,'201819 SH LCLR Funding bid'!$C$12:$C$362,"agreed with nzta",'201819 SH LCLR Funding bid'!#REF!,$B19,'201819 SH LCLR Funding bid'!#REF!,C$5)+SUMIFS('201819 SH LCLR Funding bid'!#REF!,'201819 SH LCLR Funding bid'!$C$12:$C$362,"completed",'201819 SH LCLR Funding bid'!#REF!,$B19,'201819 SH LCLR Funding bid'!#REF!,C$5)),SUMIFS('201819 SH LCLR Funding bid'!#REF!,'201819 SH LCLR Funding bid'!$C$12:$C$362,"completed",'201819 SH LCLR Funding bid'!#REF!,$B19,'201819 SH LCLR Funding bid'!#REF!,C$5))</f>
        <v>#REF!</v>
      </c>
      <c r="D69" s="44" t="e">
        <f>IF($D$4="Agreed",(SUMIFS('201819 SH LCLR Funding bid'!#REF!,'201819 SH LCLR Funding bid'!$C$12:$C$362,"in construction (agreed)",'201819 SH LCLR Funding bid'!#REF!,$B19,'201819 SH LCLR Funding bid'!#REF!,D$5)+SUMIFS('201819 SH LCLR Funding bid'!#REF!,'201819 SH LCLR Funding bid'!$C$12:$C$362,"in planning (agreed)",'201819 SH LCLR Funding bid'!#REF!,$B19,'201819 SH LCLR Funding bid'!#REF!,D$5)+SUMIFS('201819 SH LCLR Funding bid'!#REF!,'201819 SH LCLR Funding bid'!$C$12:$C$362,"agreed with nzta",'201819 SH LCLR Funding bid'!#REF!,$B19,'201819 SH LCLR Funding bid'!#REF!,D$5)+SUMIFS('201819 SH LCLR Funding bid'!#REF!,'201819 SH LCLR Funding bid'!$C$12:$C$362,"completed",'201819 SH LCLR Funding bid'!#REF!,$B19,'201819 SH LCLR Funding bid'!#REF!,D$5)),SUMIFS('201819 SH LCLR Funding bid'!#REF!,'201819 SH LCLR Funding bid'!$C$12:$C$362,"completed",'201819 SH LCLR Funding bid'!#REF!,$B19,'201819 SH LCLR Funding bid'!#REF!,D$5))</f>
        <v>#REF!</v>
      </c>
      <c r="E69" s="44" t="e">
        <f>IF($D$4="Agreed",(SUMIFS('201819 SH LCLR Funding bid'!#REF!,'201819 SH LCLR Funding bid'!$C$12:$C$362,"in construction (agreed)",'201819 SH LCLR Funding bid'!#REF!,$B19,'201819 SH LCLR Funding bid'!#REF!,E$5)+SUMIFS('201819 SH LCLR Funding bid'!#REF!,'201819 SH LCLR Funding bid'!$C$12:$C$362,"in planning (agreed)",'201819 SH LCLR Funding bid'!#REF!,$B19,'201819 SH LCLR Funding bid'!#REF!,E$5)+SUMIFS('201819 SH LCLR Funding bid'!#REF!,'201819 SH LCLR Funding bid'!$C$12:$C$362,"agreed with nzta",'201819 SH LCLR Funding bid'!#REF!,$B19,'201819 SH LCLR Funding bid'!#REF!,E$5)+SUMIFS('201819 SH LCLR Funding bid'!#REF!,'201819 SH LCLR Funding bid'!$C$12:$C$362,"completed",'201819 SH LCLR Funding bid'!#REF!,$B19,'201819 SH LCLR Funding bid'!#REF!,E$5)),SUMIFS('201819 SH LCLR Funding bid'!#REF!,'201819 SH LCLR Funding bid'!$C$12:$C$362,"completed",'201819 SH LCLR Funding bid'!#REF!,$B19,'201819 SH LCLR Funding bid'!#REF!,E$5))</f>
        <v>#REF!</v>
      </c>
      <c r="F69" s="44" t="e">
        <f>IF($D$4="Agreed",(SUMIFS('201819 SH LCLR Funding bid'!#REF!,'201819 SH LCLR Funding bid'!$C$12:$C$362,"in construction (agreed)",'201819 SH LCLR Funding bid'!#REF!,$B19,'201819 SH LCLR Funding bid'!#REF!,F$5)+SUMIFS('201819 SH LCLR Funding bid'!#REF!,'201819 SH LCLR Funding bid'!$C$12:$C$362,"in planning (agreed)",'201819 SH LCLR Funding bid'!#REF!,$B19,'201819 SH LCLR Funding bid'!#REF!,F$5)+SUMIFS('201819 SH LCLR Funding bid'!#REF!,'201819 SH LCLR Funding bid'!$C$12:$C$362,"agreed with nzta",'201819 SH LCLR Funding bid'!#REF!,$B19,'201819 SH LCLR Funding bid'!#REF!,F$5)+SUMIFS('201819 SH LCLR Funding bid'!#REF!,'201819 SH LCLR Funding bid'!$C$12:$C$362,"completed",'201819 SH LCLR Funding bid'!#REF!,$B19,'201819 SH LCLR Funding bid'!#REF!,F$5)),SUMIFS('201819 SH LCLR Funding bid'!#REF!,'201819 SH LCLR Funding bid'!$C$12:$C$362,"completed",'201819 SH LCLR Funding bid'!#REF!,$B19,'201819 SH LCLR Funding bid'!#REF!,F$5))</f>
        <v>#REF!</v>
      </c>
      <c r="G69" s="44" t="e">
        <f>IF($D$4="Agreed",(SUMIFS('201819 SH LCLR Funding bid'!#REF!,'201819 SH LCLR Funding bid'!$C$12:$C$362,"in construction (agreed)",'201819 SH LCLR Funding bid'!#REF!,$B19,'201819 SH LCLR Funding bid'!#REF!,G$5)+SUMIFS('201819 SH LCLR Funding bid'!#REF!,'201819 SH LCLR Funding bid'!$C$12:$C$362,"in planning (agreed)",'201819 SH LCLR Funding bid'!#REF!,$B19,'201819 SH LCLR Funding bid'!#REF!,G$5)+SUMIFS('201819 SH LCLR Funding bid'!#REF!,'201819 SH LCLR Funding bid'!$C$12:$C$362,"agreed with nzta",'201819 SH LCLR Funding bid'!#REF!,$B19,'201819 SH LCLR Funding bid'!#REF!,G$5)+SUMIFS('201819 SH LCLR Funding bid'!#REF!,'201819 SH LCLR Funding bid'!$C$12:$C$362,"completed",'201819 SH LCLR Funding bid'!#REF!,$B19,'201819 SH LCLR Funding bid'!#REF!,G$5)),SUMIFS('201819 SH LCLR Funding bid'!#REF!,'201819 SH LCLR Funding bid'!$C$12:$C$362,"completed",'201819 SH LCLR Funding bid'!#REF!,$B19,'201819 SH LCLR Funding bid'!#REF!,G$5))</f>
        <v>#REF!</v>
      </c>
      <c r="H69" s="44" t="e">
        <f>IF($D$4="Agreed",(SUMIFS('201819 SH LCLR Funding bid'!#REF!,'201819 SH LCLR Funding bid'!$C$12:$C$362,"in construction (agreed)",'201819 SH LCLR Funding bid'!#REF!,$B19,'201819 SH LCLR Funding bid'!#REF!,H$5)+SUMIFS('201819 SH LCLR Funding bid'!#REF!,'201819 SH LCLR Funding bid'!$C$12:$C$362,"in planning (agreed)",'201819 SH LCLR Funding bid'!#REF!,$B19,'201819 SH LCLR Funding bid'!#REF!,H$5)+SUMIFS('201819 SH LCLR Funding bid'!#REF!,'201819 SH LCLR Funding bid'!$C$12:$C$362,"agreed with nzta",'201819 SH LCLR Funding bid'!#REF!,$B19,'201819 SH LCLR Funding bid'!#REF!,H$5)+SUMIFS('201819 SH LCLR Funding bid'!#REF!,'201819 SH LCLR Funding bid'!$C$12:$C$362,"completed",'201819 SH LCLR Funding bid'!#REF!,$B19,'201819 SH LCLR Funding bid'!#REF!,H$5)),SUMIFS('201819 SH LCLR Funding bid'!#REF!,'201819 SH LCLR Funding bid'!$C$12:$C$362,"completed",'201819 SH LCLR Funding bid'!#REF!,$B19,'201819 SH LCLR Funding bid'!#REF!,H$5))</f>
        <v>#REF!</v>
      </c>
      <c r="I69" s="44" t="e">
        <f>IF($D$4="Agreed",(SUMIFS('201819 SH LCLR Funding bid'!#REF!,'201819 SH LCLR Funding bid'!$C$12:$C$362,"in construction (agreed)",'201819 SH LCLR Funding bid'!#REF!,$B19,'201819 SH LCLR Funding bid'!#REF!,I$5)+SUMIFS('201819 SH LCLR Funding bid'!#REF!,'201819 SH LCLR Funding bid'!$C$12:$C$362,"in planning (agreed)",'201819 SH LCLR Funding bid'!#REF!,$B19,'201819 SH LCLR Funding bid'!#REF!,I$5)+SUMIFS('201819 SH LCLR Funding bid'!#REF!,'201819 SH LCLR Funding bid'!$C$12:$C$362,"agreed with nzta",'201819 SH LCLR Funding bid'!#REF!,$B19,'201819 SH LCLR Funding bid'!#REF!,I$5)+SUMIFS('201819 SH LCLR Funding bid'!#REF!,'201819 SH LCLR Funding bid'!$C$12:$C$362,"completed",'201819 SH LCLR Funding bid'!#REF!,$B19,'201819 SH LCLR Funding bid'!#REF!,I$5)),SUMIFS('201819 SH LCLR Funding bid'!#REF!,'201819 SH LCLR Funding bid'!$C$12:$C$362,"completed",'201819 SH LCLR Funding bid'!#REF!,$B19,'201819 SH LCLR Funding bid'!#REF!,I$5))</f>
        <v>#REF!</v>
      </c>
      <c r="J69" s="44" t="e">
        <f>IF($D$4="Agreed",(SUMIFS('201819 SH LCLR Funding bid'!#REF!,'201819 SH LCLR Funding bid'!$C$12:$C$362,"in construction (agreed)",'201819 SH LCLR Funding bid'!#REF!,$B19,'201819 SH LCLR Funding bid'!#REF!,J$5)+SUMIFS('201819 SH LCLR Funding bid'!#REF!,'201819 SH LCLR Funding bid'!$C$12:$C$362,"in planning (agreed)",'201819 SH LCLR Funding bid'!#REF!,$B19,'201819 SH LCLR Funding bid'!#REF!,J$5)+SUMIFS('201819 SH LCLR Funding bid'!#REF!,'201819 SH LCLR Funding bid'!$C$12:$C$362,"agreed with nzta",'201819 SH LCLR Funding bid'!#REF!,$B19,'201819 SH LCLR Funding bid'!#REF!,J$5)+SUMIFS('201819 SH LCLR Funding bid'!#REF!,'201819 SH LCLR Funding bid'!$C$12:$C$362,"completed",'201819 SH LCLR Funding bid'!#REF!,$B19,'201819 SH LCLR Funding bid'!#REF!,J$5)),SUMIFS('201819 SH LCLR Funding bid'!#REF!,'201819 SH LCLR Funding bid'!$C$12:$C$362,"completed",'201819 SH LCLR Funding bid'!#REF!,$B19,'201819 SH LCLR Funding bid'!#REF!,J$5))</f>
        <v>#REF!</v>
      </c>
      <c r="K69" s="44" t="e">
        <f>IF($D$4="Agreed",(SUMIFS('201819 SH LCLR Funding bid'!#REF!,'201819 SH LCLR Funding bid'!$C$12:$C$362,"in construction (agreed)",'201819 SH LCLR Funding bid'!#REF!,$B19,'201819 SH LCLR Funding bid'!#REF!,K$5)+SUMIFS('201819 SH LCLR Funding bid'!#REF!,'201819 SH LCLR Funding bid'!$C$12:$C$362,"in planning (agreed)",'201819 SH LCLR Funding bid'!#REF!,$B19,'201819 SH LCLR Funding bid'!#REF!,K$5)+SUMIFS('201819 SH LCLR Funding bid'!#REF!,'201819 SH LCLR Funding bid'!$C$12:$C$362,"agreed with nzta",'201819 SH LCLR Funding bid'!#REF!,$B19,'201819 SH LCLR Funding bid'!#REF!,K$5)+SUMIFS('201819 SH LCLR Funding bid'!#REF!,'201819 SH LCLR Funding bid'!$C$12:$C$362,"completed",'201819 SH LCLR Funding bid'!#REF!,$B19,'201819 SH LCLR Funding bid'!#REF!,K$5)),SUMIFS('201819 SH LCLR Funding bid'!#REF!,'201819 SH LCLR Funding bid'!$C$12:$C$362,"completed",'201819 SH LCLR Funding bid'!#REF!,$B19,'201819 SH LCLR Funding bid'!#REF!,K$5))</f>
        <v>#REF!</v>
      </c>
      <c r="L69" s="44" t="e">
        <f>IF($D$4="Agreed",(SUMIFS('201819 SH LCLR Funding bid'!#REF!,'201819 SH LCLR Funding bid'!$C$12:$C$362,"in construction (agreed)",'201819 SH LCLR Funding bid'!#REF!,$B19,'201819 SH LCLR Funding bid'!#REF!,L$5)+SUMIFS('201819 SH LCLR Funding bid'!#REF!,'201819 SH LCLR Funding bid'!$C$12:$C$362,"in planning (agreed)",'201819 SH LCLR Funding bid'!#REF!,$B19,'201819 SH LCLR Funding bid'!#REF!,L$5)+SUMIFS('201819 SH LCLR Funding bid'!#REF!,'201819 SH LCLR Funding bid'!$C$12:$C$362,"agreed with nzta",'201819 SH LCLR Funding bid'!#REF!,$B19,'201819 SH LCLR Funding bid'!#REF!,L$5)+SUMIFS('201819 SH LCLR Funding bid'!#REF!,'201819 SH LCLR Funding bid'!$C$12:$C$362,"completed",'201819 SH LCLR Funding bid'!#REF!,$B19,'201819 SH LCLR Funding bid'!#REF!,L$5)),SUMIFS('201819 SH LCLR Funding bid'!#REF!,'201819 SH LCLR Funding bid'!$C$12:$C$362,"completed",'201819 SH LCLR Funding bid'!#REF!,$B19,'201819 SH LCLR Funding bid'!#REF!,L$5))</f>
        <v>#REF!</v>
      </c>
      <c r="M69" s="44" t="e">
        <f>IF($D$4="Agreed",(SUMIFS('201819 SH LCLR Funding bid'!#REF!,'201819 SH LCLR Funding bid'!$C$12:$C$362,"in construction (agreed)",'201819 SH LCLR Funding bid'!#REF!,$B19,'201819 SH LCLR Funding bid'!#REF!,M$5)+SUMIFS('201819 SH LCLR Funding bid'!#REF!,'201819 SH LCLR Funding bid'!$C$12:$C$362,"in planning (agreed)",'201819 SH LCLR Funding bid'!#REF!,$B19,'201819 SH LCLR Funding bid'!#REF!,M$5)+SUMIFS('201819 SH LCLR Funding bid'!#REF!,'201819 SH LCLR Funding bid'!$C$12:$C$362,"agreed with nzta",'201819 SH LCLR Funding bid'!#REF!,$B19,'201819 SH LCLR Funding bid'!#REF!,M$5)+SUMIFS('201819 SH LCLR Funding bid'!#REF!,'201819 SH LCLR Funding bid'!$C$12:$C$362,"completed",'201819 SH LCLR Funding bid'!#REF!,$B19,'201819 SH LCLR Funding bid'!#REF!,M$5)),SUMIFS('201819 SH LCLR Funding bid'!#REF!,'201819 SH LCLR Funding bid'!$C$12:$C$362,"completed",'201819 SH LCLR Funding bid'!#REF!,$B19,'201819 SH LCLR Funding bid'!#REF!,M$5))</f>
        <v>#REF!</v>
      </c>
      <c r="N69" s="44" t="e">
        <f>IF($D$4="Agreed",(SUMIFS('201819 SH LCLR Funding bid'!#REF!,'201819 SH LCLR Funding bid'!$C$12:$C$362,"in construction (agreed)",'201819 SH LCLR Funding bid'!#REF!,$B19,'201819 SH LCLR Funding bid'!#REF!,N$5)+SUMIFS('201819 SH LCLR Funding bid'!#REF!,'201819 SH LCLR Funding bid'!$C$12:$C$362,"in planning (agreed)",'201819 SH LCLR Funding bid'!#REF!,$B19,'201819 SH LCLR Funding bid'!#REF!,N$5)+SUMIFS('201819 SH LCLR Funding bid'!#REF!,'201819 SH LCLR Funding bid'!$C$12:$C$362,"agreed with nzta",'201819 SH LCLR Funding bid'!#REF!,$B19,'201819 SH LCLR Funding bid'!#REF!,N$5)+SUMIFS('201819 SH LCLR Funding bid'!#REF!,'201819 SH LCLR Funding bid'!$C$12:$C$362,"completed",'201819 SH LCLR Funding bid'!#REF!,$B19,'201819 SH LCLR Funding bid'!#REF!,N$5)),SUMIFS('201819 SH LCLR Funding bid'!#REF!,'201819 SH LCLR Funding bid'!$C$12:$C$362,"completed",'201819 SH LCLR Funding bid'!#REF!,$B19,'201819 SH LCLR Funding bid'!#REF!,N$5))</f>
        <v>#REF!</v>
      </c>
      <c r="O69" s="44" t="e">
        <f>IF($D$4="Agreed",(SUMIFS('201819 SH LCLR Funding bid'!#REF!,'201819 SH LCLR Funding bid'!$C$12:$C$362,"in construction (agreed)",'201819 SH LCLR Funding bid'!#REF!,$B19,'201819 SH LCLR Funding bid'!#REF!,O$5)+SUMIFS('201819 SH LCLR Funding bid'!#REF!,'201819 SH LCLR Funding bid'!$C$12:$C$362,"in planning (agreed)",'201819 SH LCLR Funding bid'!#REF!,$B19,'201819 SH LCLR Funding bid'!#REF!,O$5)+SUMIFS('201819 SH LCLR Funding bid'!#REF!,'201819 SH LCLR Funding bid'!$C$12:$C$362,"agreed with nzta",'201819 SH LCLR Funding bid'!#REF!,$B19,'201819 SH LCLR Funding bid'!#REF!,O$5)+SUMIFS('201819 SH LCLR Funding bid'!#REF!,'201819 SH LCLR Funding bid'!$C$12:$C$362,"completed",'201819 SH LCLR Funding bid'!#REF!,$B19,'201819 SH LCLR Funding bid'!#REF!,O$5)),SUMIFS('201819 SH LCLR Funding bid'!#REF!,'201819 SH LCLR Funding bid'!$C$12:$C$362,"completed",'201819 SH LCLR Funding bid'!#REF!,$B19,'201819 SH LCLR Funding bid'!#REF!,O$5))</f>
        <v>#REF!</v>
      </c>
      <c r="P69" s="44" t="e">
        <f>IF($D$4="Agreed",(SUMIFS('201819 SH LCLR Funding bid'!#REF!,'201819 SH LCLR Funding bid'!$C$12:$C$362,"in construction (agreed)",'201819 SH LCLR Funding bid'!#REF!,$B19,'201819 SH LCLR Funding bid'!#REF!,P$5)+SUMIFS('201819 SH LCLR Funding bid'!#REF!,'201819 SH LCLR Funding bid'!$C$12:$C$362,"in planning (agreed)",'201819 SH LCLR Funding bid'!#REF!,$B19,'201819 SH LCLR Funding bid'!#REF!,P$5)+SUMIFS('201819 SH LCLR Funding bid'!#REF!,'201819 SH LCLR Funding bid'!$C$12:$C$362,"agreed with nzta",'201819 SH LCLR Funding bid'!#REF!,$B19,'201819 SH LCLR Funding bid'!#REF!,P$5)+SUMIFS('201819 SH LCLR Funding bid'!#REF!,'201819 SH LCLR Funding bid'!$C$12:$C$362,"completed",'201819 SH LCLR Funding bid'!#REF!,$B19,'201819 SH LCLR Funding bid'!#REF!,P$5)),SUMIFS('201819 SH LCLR Funding bid'!#REF!,'201819 SH LCLR Funding bid'!$C$12:$C$362,"completed",'201819 SH LCLR Funding bid'!#REF!,$B19,'201819 SH LCLR Funding bid'!#REF!,P$5))</f>
        <v>#REF!</v>
      </c>
      <c r="Q69" s="44" t="e">
        <f>IF($D$4="Agreed",(SUMIFS('201819 SH LCLR Funding bid'!#REF!,'201819 SH LCLR Funding bid'!$C$12:$C$362,"in construction (agreed)",'201819 SH LCLR Funding bid'!#REF!,$B19,'201819 SH LCLR Funding bid'!#REF!,Q$5)+SUMIFS('201819 SH LCLR Funding bid'!#REF!,'201819 SH LCLR Funding bid'!$C$12:$C$362,"in planning (agreed)",'201819 SH LCLR Funding bid'!#REF!,$B19,'201819 SH LCLR Funding bid'!#REF!,Q$5)+SUMIFS('201819 SH LCLR Funding bid'!#REF!,'201819 SH LCLR Funding bid'!$C$12:$C$362,"agreed with nzta",'201819 SH LCLR Funding bid'!#REF!,$B19,'201819 SH LCLR Funding bid'!#REF!,Q$5)+SUMIFS('201819 SH LCLR Funding bid'!#REF!,'201819 SH LCLR Funding bid'!$C$12:$C$362,"completed",'201819 SH LCLR Funding bid'!#REF!,$B19,'201819 SH LCLR Funding bid'!#REF!,Q$5)),SUMIFS('201819 SH LCLR Funding bid'!#REF!,'201819 SH LCLR Funding bid'!$C$12:$C$362,"completed",'201819 SH LCLR Funding bid'!#REF!,$B19,'201819 SH LCLR Funding bid'!#REF!,Q$5))</f>
        <v>#REF!</v>
      </c>
      <c r="R69" s="44" t="e">
        <f>IF($D$4="Agreed",(SUMIFS('201819 SH LCLR Funding bid'!#REF!,'201819 SH LCLR Funding bid'!$C$12:$C$362,"in construction (agreed)",'201819 SH LCLR Funding bid'!#REF!,$B19,'201819 SH LCLR Funding bid'!#REF!,R$5)+SUMIFS('201819 SH LCLR Funding bid'!#REF!,'201819 SH LCLR Funding bid'!$C$12:$C$362,"in planning (agreed)",'201819 SH LCLR Funding bid'!#REF!,$B19,'201819 SH LCLR Funding bid'!#REF!,R$5)+SUMIFS('201819 SH LCLR Funding bid'!#REF!,'201819 SH LCLR Funding bid'!$C$12:$C$362,"agreed with nzta",'201819 SH LCLR Funding bid'!#REF!,$B19,'201819 SH LCLR Funding bid'!#REF!,R$5)+SUMIFS('201819 SH LCLR Funding bid'!#REF!,'201819 SH LCLR Funding bid'!$C$12:$C$362,"completed",'201819 SH LCLR Funding bid'!#REF!,$B19,'201819 SH LCLR Funding bid'!#REF!,R$5)),SUMIFS('201819 SH LCLR Funding bid'!#REF!,'201819 SH LCLR Funding bid'!$C$12:$C$362,"completed",'201819 SH LCLR Funding bid'!#REF!,$B19,'201819 SH LCLR Funding bid'!#REF!,R$5))</f>
        <v>#REF!</v>
      </c>
      <c r="S69" s="44" t="e">
        <f>IF($D$4="Agreed",(SUMIFS('201819 SH LCLR Funding bid'!#REF!,'201819 SH LCLR Funding bid'!$C$12:$C$362,"in construction (agreed)",'201819 SH LCLR Funding bid'!#REF!,$B19,'201819 SH LCLR Funding bid'!#REF!,S$5)+SUMIFS('201819 SH LCLR Funding bid'!#REF!,'201819 SH LCLR Funding bid'!$C$12:$C$362,"in planning (agreed)",'201819 SH LCLR Funding bid'!#REF!,$B19,'201819 SH LCLR Funding bid'!#REF!,S$5)+SUMIFS('201819 SH LCLR Funding bid'!#REF!,'201819 SH LCLR Funding bid'!$C$12:$C$362,"agreed with nzta",'201819 SH LCLR Funding bid'!#REF!,$B19,'201819 SH LCLR Funding bid'!#REF!,S$5)+SUMIFS('201819 SH LCLR Funding bid'!#REF!,'201819 SH LCLR Funding bid'!$C$12:$C$362,"completed",'201819 SH LCLR Funding bid'!#REF!,$B19,'201819 SH LCLR Funding bid'!#REF!,S$5)),SUMIFS('201819 SH LCLR Funding bid'!#REF!,'201819 SH LCLR Funding bid'!$C$12:$C$362,"completed",'201819 SH LCLR Funding bid'!#REF!,$B19,'201819 SH LCLR Funding bid'!#REF!,S$5))</f>
        <v>#REF!</v>
      </c>
      <c r="T69" s="44" t="e">
        <f>IF($D$4="Agreed",(SUMIFS('201819 SH LCLR Funding bid'!#REF!,'201819 SH LCLR Funding bid'!$C$12:$C$362,"in construction (agreed)",'201819 SH LCLR Funding bid'!#REF!,$B19,'201819 SH LCLR Funding bid'!#REF!,T$5)+SUMIFS('201819 SH LCLR Funding bid'!#REF!,'201819 SH LCLR Funding bid'!$C$12:$C$362,"in planning (agreed)",'201819 SH LCLR Funding bid'!#REF!,$B19,'201819 SH LCLR Funding bid'!#REF!,T$5)+SUMIFS('201819 SH LCLR Funding bid'!#REF!,'201819 SH LCLR Funding bid'!$C$12:$C$362,"agreed with nzta",'201819 SH LCLR Funding bid'!#REF!,$B19,'201819 SH LCLR Funding bid'!#REF!,T$5)+SUMIFS('201819 SH LCLR Funding bid'!#REF!,'201819 SH LCLR Funding bid'!$C$12:$C$362,"completed",'201819 SH LCLR Funding bid'!#REF!,$B19,'201819 SH LCLR Funding bid'!#REF!,T$5)),SUMIFS('201819 SH LCLR Funding bid'!#REF!,'201819 SH LCLR Funding bid'!$C$12:$C$362,"completed",'201819 SH LCLR Funding bid'!#REF!,$B19,'201819 SH LCLR Funding bid'!#REF!,T$5))</f>
        <v>#REF!</v>
      </c>
      <c r="U69" s="13" t="e">
        <f t="shared" si="10"/>
        <v>#REF!</v>
      </c>
      <c r="V69" s="22"/>
      <c r="W69" s="22"/>
      <c r="X69" s="22"/>
      <c r="Y69" s="22"/>
      <c r="Z69" s="22"/>
      <c r="AA69" s="22"/>
      <c r="AB69" s="22"/>
      <c r="AC69" s="22"/>
      <c r="AD69" s="22"/>
      <c r="AE69" s="22"/>
      <c r="AF69" s="22"/>
    </row>
    <row r="70" spans="1:32" ht="12" customHeight="1" x14ac:dyDescent="0.15">
      <c r="A70" s="20"/>
      <c r="B70" s="37" t="str">
        <f t="shared" si="8"/>
        <v>Stock effluent facilities</v>
      </c>
      <c r="C70" s="44" t="e">
        <f>IF($D$4="Agreed",(SUMIFS('201819 SH LCLR Funding bid'!#REF!,'201819 SH LCLR Funding bid'!$C$12:$C$362,"in construction (agreed)",'201819 SH LCLR Funding bid'!#REF!,$B20,'201819 SH LCLR Funding bid'!#REF!,C$5)+SUMIFS('201819 SH LCLR Funding bid'!#REF!,'201819 SH LCLR Funding bid'!$C$12:$C$362,"in planning (agreed)",'201819 SH LCLR Funding bid'!#REF!,$B20,'201819 SH LCLR Funding bid'!#REF!,C$5)+SUMIFS('201819 SH LCLR Funding bid'!#REF!,'201819 SH LCLR Funding bid'!$C$12:$C$362,"agreed with nzta",'201819 SH LCLR Funding bid'!#REF!,$B20,'201819 SH LCLR Funding bid'!#REF!,C$5)+SUMIFS('201819 SH LCLR Funding bid'!#REF!,'201819 SH LCLR Funding bid'!$C$12:$C$362,"completed",'201819 SH LCLR Funding bid'!#REF!,$B20,'201819 SH LCLR Funding bid'!#REF!,C$5)),SUMIFS('201819 SH LCLR Funding bid'!#REF!,'201819 SH LCLR Funding bid'!$C$12:$C$362,"completed",'201819 SH LCLR Funding bid'!#REF!,$B20,'201819 SH LCLR Funding bid'!#REF!,C$5))</f>
        <v>#REF!</v>
      </c>
      <c r="D70" s="44" t="e">
        <f>IF($D$4="Agreed",(SUMIFS('201819 SH LCLR Funding bid'!#REF!,'201819 SH LCLR Funding bid'!$C$12:$C$362,"in construction (agreed)",'201819 SH LCLR Funding bid'!#REF!,$B20,'201819 SH LCLR Funding bid'!#REF!,D$5)+SUMIFS('201819 SH LCLR Funding bid'!#REF!,'201819 SH LCLR Funding bid'!$C$12:$C$362,"in planning (agreed)",'201819 SH LCLR Funding bid'!#REF!,$B20,'201819 SH LCLR Funding bid'!#REF!,D$5)+SUMIFS('201819 SH LCLR Funding bid'!#REF!,'201819 SH LCLR Funding bid'!$C$12:$C$362,"agreed with nzta",'201819 SH LCLR Funding bid'!#REF!,$B20,'201819 SH LCLR Funding bid'!#REF!,D$5)+SUMIFS('201819 SH LCLR Funding bid'!#REF!,'201819 SH LCLR Funding bid'!$C$12:$C$362,"completed",'201819 SH LCLR Funding bid'!#REF!,$B20,'201819 SH LCLR Funding bid'!#REF!,D$5)),SUMIFS('201819 SH LCLR Funding bid'!#REF!,'201819 SH LCLR Funding bid'!$C$12:$C$362,"completed",'201819 SH LCLR Funding bid'!#REF!,$B20,'201819 SH LCLR Funding bid'!#REF!,D$5))</f>
        <v>#REF!</v>
      </c>
      <c r="E70" s="44" t="e">
        <f>IF($D$4="Agreed",(SUMIFS('201819 SH LCLR Funding bid'!#REF!,'201819 SH LCLR Funding bid'!$C$12:$C$362,"in construction (agreed)",'201819 SH LCLR Funding bid'!#REF!,$B20,'201819 SH LCLR Funding bid'!#REF!,E$5)+SUMIFS('201819 SH LCLR Funding bid'!#REF!,'201819 SH LCLR Funding bid'!$C$12:$C$362,"in planning (agreed)",'201819 SH LCLR Funding bid'!#REF!,$B20,'201819 SH LCLR Funding bid'!#REF!,E$5)+SUMIFS('201819 SH LCLR Funding bid'!#REF!,'201819 SH LCLR Funding bid'!$C$12:$C$362,"agreed with nzta",'201819 SH LCLR Funding bid'!#REF!,$B20,'201819 SH LCLR Funding bid'!#REF!,E$5)+SUMIFS('201819 SH LCLR Funding bid'!#REF!,'201819 SH LCLR Funding bid'!$C$12:$C$362,"completed",'201819 SH LCLR Funding bid'!#REF!,$B20,'201819 SH LCLR Funding bid'!#REF!,E$5)),SUMIFS('201819 SH LCLR Funding bid'!#REF!,'201819 SH LCLR Funding bid'!$C$12:$C$362,"completed",'201819 SH LCLR Funding bid'!#REF!,$B20,'201819 SH LCLR Funding bid'!#REF!,E$5))</f>
        <v>#REF!</v>
      </c>
      <c r="F70" s="44" t="e">
        <f>IF($D$4="Agreed",(SUMIFS('201819 SH LCLR Funding bid'!#REF!,'201819 SH LCLR Funding bid'!$C$12:$C$362,"in construction (agreed)",'201819 SH LCLR Funding bid'!#REF!,$B20,'201819 SH LCLR Funding bid'!#REF!,F$5)+SUMIFS('201819 SH LCLR Funding bid'!#REF!,'201819 SH LCLR Funding bid'!$C$12:$C$362,"in planning (agreed)",'201819 SH LCLR Funding bid'!#REF!,$B20,'201819 SH LCLR Funding bid'!#REF!,F$5)+SUMIFS('201819 SH LCLR Funding bid'!#REF!,'201819 SH LCLR Funding bid'!$C$12:$C$362,"agreed with nzta",'201819 SH LCLR Funding bid'!#REF!,$B20,'201819 SH LCLR Funding bid'!#REF!,F$5)+SUMIFS('201819 SH LCLR Funding bid'!#REF!,'201819 SH LCLR Funding bid'!$C$12:$C$362,"completed",'201819 SH LCLR Funding bid'!#REF!,$B20,'201819 SH LCLR Funding bid'!#REF!,F$5)),SUMIFS('201819 SH LCLR Funding bid'!#REF!,'201819 SH LCLR Funding bid'!$C$12:$C$362,"completed",'201819 SH LCLR Funding bid'!#REF!,$B20,'201819 SH LCLR Funding bid'!#REF!,F$5))</f>
        <v>#REF!</v>
      </c>
      <c r="G70" s="44" t="e">
        <f>IF($D$4="Agreed",(SUMIFS('201819 SH LCLR Funding bid'!#REF!,'201819 SH LCLR Funding bid'!$C$12:$C$362,"in construction (agreed)",'201819 SH LCLR Funding bid'!#REF!,$B20,'201819 SH LCLR Funding bid'!#REF!,G$5)+SUMIFS('201819 SH LCLR Funding bid'!#REF!,'201819 SH LCLR Funding bid'!$C$12:$C$362,"in planning (agreed)",'201819 SH LCLR Funding bid'!#REF!,$B20,'201819 SH LCLR Funding bid'!#REF!,G$5)+SUMIFS('201819 SH LCLR Funding bid'!#REF!,'201819 SH LCLR Funding bid'!$C$12:$C$362,"agreed with nzta",'201819 SH LCLR Funding bid'!#REF!,$B20,'201819 SH LCLR Funding bid'!#REF!,G$5)+SUMIFS('201819 SH LCLR Funding bid'!#REF!,'201819 SH LCLR Funding bid'!$C$12:$C$362,"completed",'201819 SH LCLR Funding bid'!#REF!,$B20,'201819 SH LCLR Funding bid'!#REF!,G$5)),SUMIFS('201819 SH LCLR Funding bid'!#REF!,'201819 SH LCLR Funding bid'!$C$12:$C$362,"completed",'201819 SH LCLR Funding bid'!#REF!,$B20,'201819 SH LCLR Funding bid'!#REF!,G$5))</f>
        <v>#REF!</v>
      </c>
      <c r="H70" s="44" t="e">
        <f>IF($D$4="Agreed",(SUMIFS('201819 SH LCLR Funding bid'!#REF!,'201819 SH LCLR Funding bid'!$C$12:$C$362,"in construction (agreed)",'201819 SH LCLR Funding bid'!#REF!,$B20,'201819 SH LCLR Funding bid'!#REF!,H$5)+SUMIFS('201819 SH LCLR Funding bid'!#REF!,'201819 SH LCLR Funding bid'!$C$12:$C$362,"in planning (agreed)",'201819 SH LCLR Funding bid'!#REF!,$B20,'201819 SH LCLR Funding bid'!#REF!,H$5)+SUMIFS('201819 SH LCLR Funding bid'!#REF!,'201819 SH LCLR Funding bid'!$C$12:$C$362,"agreed with nzta",'201819 SH LCLR Funding bid'!#REF!,$B20,'201819 SH LCLR Funding bid'!#REF!,H$5)+SUMIFS('201819 SH LCLR Funding bid'!#REF!,'201819 SH LCLR Funding bid'!$C$12:$C$362,"completed",'201819 SH LCLR Funding bid'!#REF!,$B20,'201819 SH LCLR Funding bid'!#REF!,H$5)),SUMIFS('201819 SH LCLR Funding bid'!#REF!,'201819 SH LCLR Funding bid'!$C$12:$C$362,"completed",'201819 SH LCLR Funding bid'!#REF!,$B20,'201819 SH LCLR Funding bid'!#REF!,H$5))</f>
        <v>#REF!</v>
      </c>
      <c r="I70" s="44" t="e">
        <f>IF($D$4="Agreed",(SUMIFS('201819 SH LCLR Funding bid'!#REF!,'201819 SH LCLR Funding bid'!$C$12:$C$362,"in construction (agreed)",'201819 SH LCLR Funding bid'!#REF!,$B20,'201819 SH LCLR Funding bid'!#REF!,I$5)+SUMIFS('201819 SH LCLR Funding bid'!#REF!,'201819 SH LCLR Funding bid'!$C$12:$C$362,"in planning (agreed)",'201819 SH LCLR Funding bid'!#REF!,$B20,'201819 SH LCLR Funding bid'!#REF!,I$5)+SUMIFS('201819 SH LCLR Funding bid'!#REF!,'201819 SH LCLR Funding bid'!$C$12:$C$362,"agreed with nzta",'201819 SH LCLR Funding bid'!#REF!,$B20,'201819 SH LCLR Funding bid'!#REF!,I$5)+SUMIFS('201819 SH LCLR Funding bid'!#REF!,'201819 SH LCLR Funding bid'!$C$12:$C$362,"completed",'201819 SH LCLR Funding bid'!#REF!,$B20,'201819 SH LCLR Funding bid'!#REF!,I$5)),SUMIFS('201819 SH LCLR Funding bid'!#REF!,'201819 SH LCLR Funding bid'!$C$12:$C$362,"completed",'201819 SH LCLR Funding bid'!#REF!,$B20,'201819 SH LCLR Funding bid'!#REF!,I$5))</f>
        <v>#REF!</v>
      </c>
      <c r="J70" s="44" t="e">
        <f>IF($D$4="Agreed",(SUMIFS('201819 SH LCLR Funding bid'!#REF!,'201819 SH LCLR Funding bid'!$C$12:$C$362,"in construction (agreed)",'201819 SH LCLR Funding bid'!#REF!,$B20,'201819 SH LCLR Funding bid'!#REF!,J$5)+SUMIFS('201819 SH LCLR Funding bid'!#REF!,'201819 SH LCLR Funding bid'!$C$12:$C$362,"in planning (agreed)",'201819 SH LCLR Funding bid'!#REF!,$B20,'201819 SH LCLR Funding bid'!#REF!,J$5)+SUMIFS('201819 SH LCLR Funding bid'!#REF!,'201819 SH LCLR Funding bid'!$C$12:$C$362,"agreed with nzta",'201819 SH LCLR Funding bid'!#REF!,$B20,'201819 SH LCLR Funding bid'!#REF!,J$5)+SUMIFS('201819 SH LCLR Funding bid'!#REF!,'201819 SH LCLR Funding bid'!$C$12:$C$362,"completed",'201819 SH LCLR Funding bid'!#REF!,$B20,'201819 SH LCLR Funding bid'!#REF!,J$5)),SUMIFS('201819 SH LCLR Funding bid'!#REF!,'201819 SH LCLR Funding bid'!$C$12:$C$362,"completed",'201819 SH LCLR Funding bid'!#REF!,$B20,'201819 SH LCLR Funding bid'!#REF!,J$5))</f>
        <v>#REF!</v>
      </c>
      <c r="K70" s="44" t="e">
        <f>IF($D$4="Agreed",(SUMIFS('201819 SH LCLR Funding bid'!#REF!,'201819 SH LCLR Funding bid'!$C$12:$C$362,"in construction (agreed)",'201819 SH LCLR Funding bid'!#REF!,$B20,'201819 SH LCLR Funding bid'!#REF!,K$5)+SUMIFS('201819 SH LCLR Funding bid'!#REF!,'201819 SH LCLR Funding bid'!$C$12:$C$362,"in planning (agreed)",'201819 SH LCLR Funding bid'!#REF!,$B20,'201819 SH LCLR Funding bid'!#REF!,K$5)+SUMIFS('201819 SH LCLR Funding bid'!#REF!,'201819 SH LCLR Funding bid'!$C$12:$C$362,"agreed with nzta",'201819 SH LCLR Funding bid'!#REF!,$B20,'201819 SH LCLR Funding bid'!#REF!,K$5)+SUMIFS('201819 SH LCLR Funding bid'!#REF!,'201819 SH LCLR Funding bid'!$C$12:$C$362,"completed",'201819 SH LCLR Funding bid'!#REF!,$B20,'201819 SH LCLR Funding bid'!#REF!,K$5)),SUMIFS('201819 SH LCLR Funding bid'!#REF!,'201819 SH LCLR Funding bid'!$C$12:$C$362,"completed",'201819 SH LCLR Funding bid'!#REF!,$B20,'201819 SH LCLR Funding bid'!#REF!,K$5))</f>
        <v>#REF!</v>
      </c>
      <c r="L70" s="44" t="e">
        <f>IF($D$4="Agreed",(SUMIFS('201819 SH LCLR Funding bid'!#REF!,'201819 SH LCLR Funding bid'!$C$12:$C$362,"in construction (agreed)",'201819 SH LCLR Funding bid'!#REF!,$B20,'201819 SH LCLR Funding bid'!#REF!,L$5)+SUMIFS('201819 SH LCLR Funding bid'!#REF!,'201819 SH LCLR Funding bid'!$C$12:$C$362,"in planning (agreed)",'201819 SH LCLR Funding bid'!#REF!,$B20,'201819 SH LCLR Funding bid'!#REF!,L$5)+SUMIFS('201819 SH LCLR Funding bid'!#REF!,'201819 SH LCLR Funding bid'!$C$12:$C$362,"agreed with nzta",'201819 SH LCLR Funding bid'!#REF!,$B20,'201819 SH LCLR Funding bid'!#REF!,L$5)+SUMIFS('201819 SH LCLR Funding bid'!#REF!,'201819 SH LCLR Funding bid'!$C$12:$C$362,"completed",'201819 SH LCLR Funding bid'!#REF!,$B20,'201819 SH LCLR Funding bid'!#REF!,L$5)),SUMIFS('201819 SH LCLR Funding bid'!#REF!,'201819 SH LCLR Funding bid'!$C$12:$C$362,"completed",'201819 SH LCLR Funding bid'!#REF!,$B20,'201819 SH LCLR Funding bid'!#REF!,L$5))</f>
        <v>#REF!</v>
      </c>
      <c r="M70" s="44" t="e">
        <f>IF($D$4="Agreed",(SUMIFS('201819 SH LCLR Funding bid'!#REF!,'201819 SH LCLR Funding bid'!$C$12:$C$362,"in construction (agreed)",'201819 SH LCLR Funding bid'!#REF!,$B20,'201819 SH LCLR Funding bid'!#REF!,M$5)+SUMIFS('201819 SH LCLR Funding bid'!#REF!,'201819 SH LCLR Funding bid'!$C$12:$C$362,"in planning (agreed)",'201819 SH LCLR Funding bid'!#REF!,$B20,'201819 SH LCLR Funding bid'!#REF!,M$5)+SUMIFS('201819 SH LCLR Funding bid'!#REF!,'201819 SH LCLR Funding bid'!$C$12:$C$362,"agreed with nzta",'201819 SH LCLR Funding bid'!#REF!,$B20,'201819 SH LCLR Funding bid'!#REF!,M$5)+SUMIFS('201819 SH LCLR Funding bid'!#REF!,'201819 SH LCLR Funding bid'!$C$12:$C$362,"completed",'201819 SH LCLR Funding bid'!#REF!,$B20,'201819 SH LCLR Funding bid'!#REF!,M$5)),SUMIFS('201819 SH LCLR Funding bid'!#REF!,'201819 SH LCLR Funding bid'!$C$12:$C$362,"completed",'201819 SH LCLR Funding bid'!#REF!,$B20,'201819 SH LCLR Funding bid'!#REF!,M$5))</f>
        <v>#REF!</v>
      </c>
      <c r="N70" s="44" t="e">
        <f>IF($D$4="Agreed",(SUMIFS('201819 SH LCLR Funding bid'!#REF!,'201819 SH LCLR Funding bid'!$C$12:$C$362,"in construction (agreed)",'201819 SH LCLR Funding bid'!#REF!,$B20,'201819 SH LCLR Funding bid'!#REF!,N$5)+SUMIFS('201819 SH LCLR Funding bid'!#REF!,'201819 SH LCLR Funding bid'!$C$12:$C$362,"in planning (agreed)",'201819 SH LCLR Funding bid'!#REF!,$B20,'201819 SH LCLR Funding bid'!#REF!,N$5)+SUMIFS('201819 SH LCLR Funding bid'!#REF!,'201819 SH LCLR Funding bid'!$C$12:$C$362,"agreed with nzta",'201819 SH LCLR Funding bid'!#REF!,$B20,'201819 SH LCLR Funding bid'!#REF!,N$5)+SUMIFS('201819 SH LCLR Funding bid'!#REF!,'201819 SH LCLR Funding bid'!$C$12:$C$362,"completed",'201819 SH LCLR Funding bid'!#REF!,$B20,'201819 SH LCLR Funding bid'!#REF!,N$5)),SUMIFS('201819 SH LCLR Funding bid'!#REF!,'201819 SH LCLR Funding bid'!$C$12:$C$362,"completed",'201819 SH LCLR Funding bid'!#REF!,$B20,'201819 SH LCLR Funding bid'!#REF!,N$5))</f>
        <v>#REF!</v>
      </c>
      <c r="O70" s="44" t="e">
        <f>IF($D$4="Agreed",(SUMIFS('201819 SH LCLR Funding bid'!#REF!,'201819 SH LCLR Funding bid'!$C$12:$C$362,"in construction (agreed)",'201819 SH LCLR Funding bid'!#REF!,$B20,'201819 SH LCLR Funding bid'!#REF!,O$5)+SUMIFS('201819 SH LCLR Funding bid'!#REF!,'201819 SH LCLR Funding bid'!$C$12:$C$362,"in planning (agreed)",'201819 SH LCLR Funding bid'!#REF!,$B20,'201819 SH LCLR Funding bid'!#REF!,O$5)+SUMIFS('201819 SH LCLR Funding bid'!#REF!,'201819 SH LCLR Funding bid'!$C$12:$C$362,"agreed with nzta",'201819 SH LCLR Funding bid'!#REF!,$B20,'201819 SH LCLR Funding bid'!#REF!,O$5)+SUMIFS('201819 SH LCLR Funding bid'!#REF!,'201819 SH LCLR Funding bid'!$C$12:$C$362,"completed",'201819 SH LCLR Funding bid'!#REF!,$B20,'201819 SH LCLR Funding bid'!#REF!,O$5)),SUMIFS('201819 SH LCLR Funding bid'!#REF!,'201819 SH LCLR Funding bid'!$C$12:$C$362,"completed",'201819 SH LCLR Funding bid'!#REF!,$B20,'201819 SH LCLR Funding bid'!#REF!,O$5))</f>
        <v>#REF!</v>
      </c>
      <c r="P70" s="44" t="e">
        <f>IF($D$4="Agreed",(SUMIFS('201819 SH LCLR Funding bid'!#REF!,'201819 SH LCLR Funding bid'!$C$12:$C$362,"in construction (agreed)",'201819 SH LCLR Funding bid'!#REF!,$B20,'201819 SH LCLR Funding bid'!#REF!,P$5)+SUMIFS('201819 SH LCLR Funding bid'!#REF!,'201819 SH LCLR Funding bid'!$C$12:$C$362,"in planning (agreed)",'201819 SH LCLR Funding bid'!#REF!,$B20,'201819 SH LCLR Funding bid'!#REF!,P$5)+SUMIFS('201819 SH LCLR Funding bid'!#REF!,'201819 SH LCLR Funding bid'!$C$12:$C$362,"agreed with nzta",'201819 SH LCLR Funding bid'!#REF!,$B20,'201819 SH LCLR Funding bid'!#REF!,P$5)+SUMIFS('201819 SH LCLR Funding bid'!#REF!,'201819 SH LCLR Funding bid'!$C$12:$C$362,"completed",'201819 SH LCLR Funding bid'!#REF!,$B20,'201819 SH LCLR Funding bid'!#REF!,P$5)),SUMIFS('201819 SH LCLR Funding bid'!#REF!,'201819 SH LCLR Funding bid'!$C$12:$C$362,"completed",'201819 SH LCLR Funding bid'!#REF!,$B20,'201819 SH LCLR Funding bid'!#REF!,P$5))</f>
        <v>#REF!</v>
      </c>
      <c r="Q70" s="44" t="e">
        <f>IF($D$4="Agreed",(SUMIFS('201819 SH LCLR Funding bid'!#REF!,'201819 SH LCLR Funding bid'!$C$12:$C$362,"in construction (agreed)",'201819 SH LCLR Funding bid'!#REF!,$B20,'201819 SH LCLR Funding bid'!#REF!,Q$5)+SUMIFS('201819 SH LCLR Funding bid'!#REF!,'201819 SH LCLR Funding bid'!$C$12:$C$362,"in planning (agreed)",'201819 SH LCLR Funding bid'!#REF!,$B20,'201819 SH LCLR Funding bid'!#REF!,Q$5)+SUMIFS('201819 SH LCLR Funding bid'!#REF!,'201819 SH LCLR Funding bid'!$C$12:$C$362,"agreed with nzta",'201819 SH LCLR Funding bid'!#REF!,$B20,'201819 SH LCLR Funding bid'!#REF!,Q$5)+SUMIFS('201819 SH LCLR Funding bid'!#REF!,'201819 SH LCLR Funding bid'!$C$12:$C$362,"completed",'201819 SH LCLR Funding bid'!#REF!,$B20,'201819 SH LCLR Funding bid'!#REF!,Q$5)),SUMIFS('201819 SH LCLR Funding bid'!#REF!,'201819 SH LCLR Funding bid'!$C$12:$C$362,"completed",'201819 SH LCLR Funding bid'!#REF!,$B20,'201819 SH LCLR Funding bid'!#REF!,Q$5))</f>
        <v>#REF!</v>
      </c>
      <c r="R70" s="44" t="e">
        <f>IF($D$4="Agreed",(SUMIFS('201819 SH LCLR Funding bid'!#REF!,'201819 SH LCLR Funding bid'!$C$12:$C$362,"in construction (agreed)",'201819 SH LCLR Funding bid'!#REF!,$B20,'201819 SH LCLR Funding bid'!#REF!,R$5)+SUMIFS('201819 SH LCLR Funding bid'!#REF!,'201819 SH LCLR Funding bid'!$C$12:$C$362,"in planning (agreed)",'201819 SH LCLR Funding bid'!#REF!,$B20,'201819 SH LCLR Funding bid'!#REF!,R$5)+SUMIFS('201819 SH LCLR Funding bid'!#REF!,'201819 SH LCLR Funding bid'!$C$12:$C$362,"agreed with nzta",'201819 SH LCLR Funding bid'!#REF!,$B20,'201819 SH LCLR Funding bid'!#REF!,R$5)+SUMIFS('201819 SH LCLR Funding bid'!#REF!,'201819 SH LCLR Funding bid'!$C$12:$C$362,"completed",'201819 SH LCLR Funding bid'!#REF!,$B20,'201819 SH LCLR Funding bid'!#REF!,R$5)),SUMIFS('201819 SH LCLR Funding bid'!#REF!,'201819 SH LCLR Funding bid'!$C$12:$C$362,"completed",'201819 SH LCLR Funding bid'!#REF!,$B20,'201819 SH LCLR Funding bid'!#REF!,R$5))</f>
        <v>#REF!</v>
      </c>
      <c r="S70" s="44" t="e">
        <f>IF($D$4="Agreed",(SUMIFS('201819 SH LCLR Funding bid'!#REF!,'201819 SH LCLR Funding bid'!$C$12:$C$362,"in construction (agreed)",'201819 SH LCLR Funding bid'!#REF!,$B20,'201819 SH LCLR Funding bid'!#REF!,S$5)+SUMIFS('201819 SH LCLR Funding bid'!#REF!,'201819 SH LCLR Funding bid'!$C$12:$C$362,"in planning (agreed)",'201819 SH LCLR Funding bid'!#REF!,$B20,'201819 SH LCLR Funding bid'!#REF!,S$5)+SUMIFS('201819 SH LCLR Funding bid'!#REF!,'201819 SH LCLR Funding bid'!$C$12:$C$362,"agreed with nzta",'201819 SH LCLR Funding bid'!#REF!,$B20,'201819 SH LCLR Funding bid'!#REF!,S$5)+SUMIFS('201819 SH LCLR Funding bid'!#REF!,'201819 SH LCLR Funding bid'!$C$12:$C$362,"completed",'201819 SH LCLR Funding bid'!#REF!,$B20,'201819 SH LCLR Funding bid'!#REF!,S$5)),SUMIFS('201819 SH LCLR Funding bid'!#REF!,'201819 SH LCLR Funding bid'!$C$12:$C$362,"completed",'201819 SH LCLR Funding bid'!#REF!,$B20,'201819 SH LCLR Funding bid'!#REF!,S$5))</f>
        <v>#REF!</v>
      </c>
      <c r="T70" s="44" t="e">
        <f>IF($D$4="Agreed",(SUMIFS('201819 SH LCLR Funding bid'!#REF!,'201819 SH LCLR Funding bid'!$C$12:$C$362,"in construction (agreed)",'201819 SH LCLR Funding bid'!#REF!,$B20,'201819 SH LCLR Funding bid'!#REF!,T$5)+SUMIFS('201819 SH LCLR Funding bid'!#REF!,'201819 SH LCLR Funding bid'!$C$12:$C$362,"in planning (agreed)",'201819 SH LCLR Funding bid'!#REF!,$B20,'201819 SH LCLR Funding bid'!#REF!,T$5)+SUMIFS('201819 SH LCLR Funding bid'!#REF!,'201819 SH LCLR Funding bid'!$C$12:$C$362,"agreed with nzta",'201819 SH LCLR Funding bid'!#REF!,$B20,'201819 SH LCLR Funding bid'!#REF!,T$5)+SUMIFS('201819 SH LCLR Funding bid'!#REF!,'201819 SH LCLR Funding bid'!$C$12:$C$362,"completed",'201819 SH LCLR Funding bid'!#REF!,$B20,'201819 SH LCLR Funding bid'!#REF!,T$5)),SUMIFS('201819 SH LCLR Funding bid'!#REF!,'201819 SH LCLR Funding bid'!$C$12:$C$362,"completed",'201819 SH LCLR Funding bid'!#REF!,$B20,'201819 SH LCLR Funding bid'!#REF!,T$5))</f>
        <v>#REF!</v>
      </c>
      <c r="U70" s="13" t="e">
        <f t="shared" si="10"/>
        <v>#REF!</v>
      </c>
      <c r="V70" s="22"/>
      <c r="W70" s="22"/>
      <c r="X70" s="22"/>
      <c r="Y70" s="22"/>
      <c r="Z70" s="22"/>
      <c r="AA70" s="22"/>
      <c r="AB70" s="22"/>
      <c r="AC70" s="22"/>
      <c r="AD70" s="22"/>
      <c r="AE70" s="22"/>
      <c r="AF70" s="22"/>
    </row>
    <row r="71" spans="1:32" ht="12" customHeight="1" x14ac:dyDescent="0.15">
      <c r="A71" s="20"/>
      <c r="B71" s="37" t="str">
        <f t="shared" si="8"/>
        <v>Stock underpasses</v>
      </c>
      <c r="C71" s="44" t="e">
        <f>IF($D$4="Agreed",(SUMIFS('201819 SH LCLR Funding bid'!#REF!,'201819 SH LCLR Funding bid'!$C$12:$C$362,"in construction (agreed)",'201819 SH LCLR Funding bid'!#REF!,$B21,'201819 SH LCLR Funding bid'!#REF!,C$5)+SUMIFS('201819 SH LCLR Funding bid'!#REF!,'201819 SH LCLR Funding bid'!$C$12:$C$362,"in planning (agreed)",'201819 SH LCLR Funding bid'!#REF!,$B21,'201819 SH LCLR Funding bid'!#REF!,C$5)+SUMIFS('201819 SH LCLR Funding bid'!#REF!,'201819 SH LCLR Funding bid'!$C$12:$C$362,"agreed with nzta",'201819 SH LCLR Funding bid'!#REF!,$B21,'201819 SH LCLR Funding bid'!#REF!,C$5)+SUMIFS('201819 SH LCLR Funding bid'!#REF!,'201819 SH LCLR Funding bid'!$C$12:$C$362,"completed",'201819 SH LCLR Funding bid'!#REF!,$B21,'201819 SH LCLR Funding bid'!#REF!,C$5)),SUMIFS('201819 SH LCLR Funding bid'!#REF!,'201819 SH LCLR Funding bid'!$C$12:$C$362,"completed",'201819 SH LCLR Funding bid'!#REF!,$B21,'201819 SH LCLR Funding bid'!#REF!,C$5))</f>
        <v>#REF!</v>
      </c>
      <c r="D71" s="44" t="e">
        <f>IF($D$4="Agreed",(SUMIFS('201819 SH LCLR Funding bid'!#REF!,'201819 SH LCLR Funding bid'!$C$12:$C$362,"in construction (agreed)",'201819 SH LCLR Funding bid'!#REF!,$B21,'201819 SH LCLR Funding bid'!#REF!,D$5)+SUMIFS('201819 SH LCLR Funding bid'!#REF!,'201819 SH LCLR Funding bid'!$C$12:$C$362,"in planning (agreed)",'201819 SH LCLR Funding bid'!#REF!,$B21,'201819 SH LCLR Funding bid'!#REF!,D$5)+SUMIFS('201819 SH LCLR Funding bid'!#REF!,'201819 SH LCLR Funding bid'!$C$12:$C$362,"agreed with nzta",'201819 SH LCLR Funding bid'!#REF!,$B21,'201819 SH LCLR Funding bid'!#REF!,D$5)+SUMIFS('201819 SH LCLR Funding bid'!#REF!,'201819 SH LCLR Funding bid'!$C$12:$C$362,"completed",'201819 SH LCLR Funding bid'!#REF!,$B21,'201819 SH LCLR Funding bid'!#REF!,D$5)),SUMIFS('201819 SH LCLR Funding bid'!#REF!,'201819 SH LCLR Funding bid'!$C$12:$C$362,"completed",'201819 SH LCLR Funding bid'!#REF!,$B21,'201819 SH LCLR Funding bid'!#REF!,D$5))</f>
        <v>#REF!</v>
      </c>
      <c r="E71" s="44" t="e">
        <f>IF($D$4="Agreed",(SUMIFS('201819 SH LCLR Funding bid'!#REF!,'201819 SH LCLR Funding bid'!$C$12:$C$362,"in construction (agreed)",'201819 SH LCLR Funding bid'!#REF!,$B21,'201819 SH LCLR Funding bid'!#REF!,E$5)+SUMIFS('201819 SH LCLR Funding bid'!#REF!,'201819 SH LCLR Funding bid'!$C$12:$C$362,"in planning (agreed)",'201819 SH LCLR Funding bid'!#REF!,$B21,'201819 SH LCLR Funding bid'!#REF!,E$5)+SUMIFS('201819 SH LCLR Funding bid'!#REF!,'201819 SH LCLR Funding bid'!$C$12:$C$362,"agreed with nzta",'201819 SH LCLR Funding bid'!#REF!,$B21,'201819 SH LCLR Funding bid'!#REF!,E$5)+SUMIFS('201819 SH LCLR Funding bid'!#REF!,'201819 SH LCLR Funding bid'!$C$12:$C$362,"completed",'201819 SH LCLR Funding bid'!#REF!,$B21,'201819 SH LCLR Funding bid'!#REF!,E$5)),SUMIFS('201819 SH LCLR Funding bid'!#REF!,'201819 SH LCLR Funding bid'!$C$12:$C$362,"completed",'201819 SH LCLR Funding bid'!#REF!,$B21,'201819 SH LCLR Funding bid'!#REF!,E$5))</f>
        <v>#REF!</v>
      </c>
      <c r="F71" s="44" t="e">
        <f>IF($D$4="Agreed",(SUMIFS('201819 SH LCLR Funding bid'!#REF!,'201819 SH LCLR Funding bid'!$C$12:$C$362,"in construction (agreed)",'201819 SH LCLR Funding bid'!#REF!,$B21,'201819 SH LCLR Funding bid'!#REF!,F$5)+SUMIFS('201819 SH LCLR Funding bid'!#REF!,'201819 SH LCLR Funding bid'!$C$12:$C$362,"in planning (agreed)",'201819 SH LCLR Funding bid'!#REF!,$B21,'201819 SH LCLR Funding bid'!#REF!,F$5)+SUMIFS('201819 SH LCLR Funding bid'!#REF!,'201819 SH LCLR Funding bid'!$C$12:$C$362,"agreed with nzta",'201819 SH LCLR Funding bid'!#REF!,$B21,'201819 SH LCLR Funding bid'!#REF!,F$5)+SUMIFS('201819 SH LCLR Funding bid'!#REF!,'201819 SH LCLR Funding bid'!$C$12:$C$362,"completed",'201819 SH LCLR Funding bid'!#REF!,$B21,'201819 SH LCLR Funding bid'!#REF!,F$5)),SUMIFS('201819 SH LCLR Funding bid'!#REF!,'201819 SH LCLR Funding bid'!$C$12:$C$362,"completed",'201819 SH LCLR Funding bid'!#REF!,$B21,'201819 SH LCLR Funding bid'!#REF!,F$5))</f>
        <v>#REF!</v>
      </c>
      <c r="G71" s="44" t="e">
        <f>IF($D$4="Agreed",(SUMIFS('201819 SH LCLR Funding bid'!#REF!,'201819 SH LCLR Funding bid'!$C$12:$C$362,"in construction (agreed)",'201819 SH LCLR Funding bid'!#REF!,$B21,'201819 SH LCLR Funding bid'!#REF!,G$5)+SUMIFS('201819 SH LCLR Funding bid'!#REF!,'201819 SH LCLR Funding bid'!$C$12:$C$362,"in planning (agreed)",'201819 SH LCLR Funding bid'!#REF!,$B21,'201819 SH LCLR Funding bid'!#REF!,G$5)+SUMIFS('201819 SH LCLR Funding bid'!#REF!,'201819 SH LCLR Funding bid'!$C$12:$C$362,"agreed with nzta",'201819 SH LCLR Funding bid'!#REF!,$B21,'201819 SH LCLR Funding bid'!#REF!,G$5)+SUMIFS('201819 SH LCLR Funding bid'!#REF!,'201819 SH LCLR Funding bid'!$C$12:$C$362,"completed",'201819 SH LCLR Funding bid'!#REF!,$B21,'201819 SH LCLR Funding bid'!#REF!,G$5)),SUMIFS('201819 SH LCLR Funding bid'!#REF!,'201819 SH LCLR Funding bid'!$C$12:$C$362,"completed",'201819 SH LCLR Funding bid'!#REF!,$B21,'201819 SH LCLR Funding bid'!#REF!,G$5))</f>
        <v>#REF!</v>
      </c>
      <c r="H71" s="44" t="e">
        <f>IF($D$4="Agreed",(SUMIFS('201819 SH LCLR Funding bid'!#REF!,'201819 SH LCLR Funding bid'!$C$12:$C$362,"in construction (agreed)",'201819 SH LCLR Funding bid'!#REF!,$B21,'201819 SH LCLR Funding bid'!#REF!,H$5)+SUMIFS('201819 SH LCLR Funding bid'!#REF!,'201819 SH LCLR Funding bid'!$C$12:$C$362,"in planning (agreed)",'201819 SH LCLR Funding bid'!#REF!,$B21,'201819 SH LCLR Funding bid'!#REF!,H$5)+SUMIFS('201819 SH LCLR Funding bid'!#REF!,'201819 SH LCLR Funding bid'!$C$12:$C$362,"agreed with nzta",'201819 SH LCLR Funding bid'!#REF!,$B21,'201819 SH LCLR Funding bid'!#REF!,H$5)+SUMIFS('201819 SH LCLR Funding bid'!#REF!,'201819 SH LCLR Funding bid'!$C$12:$C$362,"completed",'201819 SH LCLR Funding bid'!#REF!,$B21,'201819 SH LCLR Funding bid'!#REF!,H$5)),SUMIFS('201819 SH LCLR Funding bid'!#REF!,'201819 SH LCLR Funding bid'!$C$12:$C$362,"completed",'201819 SH LCLR Funding bid'!#REF!,$B21,'201819 SH LCLR Funding bid'!#REF!,H$5))</f>
        <v>#REF!</v>
      </c>
      <c r="I71" s="44" t="e">
        <f>IF($D$4="Agreed",(SUMIFS('201819 SH LCLR Funding bid'!#REF!,'201819 SH LCLR Funding bid'!$C$12:$C$362,"in construction (agreed)",'201819 SH LCLR Funding bid'!#REF!,$B21,'201819 SH LCLR Funding bid'!#REF!,I$5)+SUMIFS('201819 SH LCLR Funding bid'!#REF!,'201819 SH LCLR Funding bid'!$C$12:$C$362,"in planning (agreed)",'201819 SH LCLR Funding bid'!#REF!,$B21,'201819 SH LCLR Funding bid'!#REF!,I$5)+SUMIFS('201819 SH LCLR Funding bid'!#REF!,'201819 SH LCLR Funding bid'!$C$12:$C$362,"agreed with nzta",'201819 SH LCLR Funding bid'!#REF!,$B21,'201819 SH LCLR Funding bid'!#REF!,I$5)+SUMIFS('201819 SH LCLR Funding bid'!#REF!,'201819 SH LCLR Funding bid'!$C$12:$C$362,"completed",'201819 SH LCLR Funding bid'!#REF!,$B21,'201819 SH LCLR Funding bid'!#REF!,I$5)),SUMIFS('201819 SH LCLR Funding bid'!#REF!,'201819 SH LCLR Funding bid'!$C$12:$C$362,"completed",'201819 SH LCLR Funding bid'!#REF!,$B21,'201819 SH LCLR Funding bid'!#REF!,I$5))</f>
        <v>#REF!</v>
      </c>
      <c r="J71" s="44" t="e">
        <f>IF($D$4="Agreed",(SUMIFS('201819 SH LCLR Funding bid'!#REF!,'201819 SH LCLR Funding bid'!$C$12:$C$362,"in construction (agreed)",'201819 SH LCLR Funding bid'!#REF!,$B21,'201819 SH LCLR Funding bid'!#REF!,J$5)+SUMIFS('201819 SH LCLR Funding bid'!#REF!,'201819 SH LCLR Funding bid'!$C$12:$C$362,"in planning (agreed)",'201819 SH LCLR Funding bid'!#REF!,$B21,'201819 SH LCLR Funding bid'!#REF!,J$5)+SUMIFS('201819 SH LCLR Funding bid'!#REF!,'201819 SH LCLR Funding bid'!$C$12:$C$362,"agreed with nzta",'201819 SH LCLR Funding bid'!#REF!,$B21,'201819 SH LCLR Funding bid'!#REF!,J$5)+SUMIFS('201819 SH LCLR Funding bid'!#REF!,'201819 SH LCLR Funding bid'!$C$12:$C$362,"completed",'201819 SH LCLR Funding bid'!#REF!,$B21,'201819 SH LCLR Funding bid'!#REF!,J$5)),SUMIFS('201819 SH LCLR Funding bid'!#REF!,'201819 SH LCLR Funding bid'!$C$12:$C$362,"completed",'201819 SH LCLR Funding bid'!#REF!,$B21,'201819 SH LCLR Funding bid'!#REF!,J$5))</f>
        <v>#REF!</v>
      </c>
      <c r="K71" s="44" t="e">
        <f>IF($D$4="Agreed",(SUMIFS('201819 SH LCLR Funding bid'!#REF!,'201819 SH LCLR Funding bid'!$C$12:$C$362,"in construction (agreed)",'201819 SH LCLR Funding bid'!#REF!,$B21,'201819 SH LCLR Funding bid'!#REF!,K$5)+SUMIFS('201819 SH LCLR Funding bid'!#REF!,'201819 SH LCLR Funding bid'!$C$12:$C$362,"in planning (agreed)",'201819 SH LCLR Funding bid'!#REF!,$B21,'201819 SH LCLR Funding bid'!#REF!,K$5)+SUMIFS('201819 SH LCLR Funding bid'!#REF!,'201819 SH LCLR Funding bid'!$C$12:$C$362,"agreed with nzta",'201819 SH LCLR Funding bid'!#REF!,$B21,'201819 SH LCLR Funding bid'!#REF!,K$5)+SUMIFS('201819 SH LCLR Funding bid'!#REF!,'201819 SH LCLR Funding bid'!$C$12:$C$362,"completed",'201819 SH LCLR Funding bid'!#REF!,$B21,'201819 SH LCLR Funding bid'!#REF!,K$5)),SUMIFS('201819 SH LCLR Funding bid'!#REF!,'201819 SH LCLR Funding bid'!$C$12:$C$362,"completed",'201819 SH LCLR Funding bid'!#REF!,$B21,'201819 SH LCLR Funding bid'!#REF!,K$5))</f>
        <v>#REF!</v>
      </c>
      <c r="L71" s="44" t="e">
        <f>IF($D$4="Agreed",(SUMIFS('201819 SH LCLR Funding bid'!#REF!,'201819 SH LCLR Funding bid'!$C$12:$C$362,"in construction (agreed)",'201819 SH LCLR Funding bid'!#REF!,$B21,'201819 SH LCLR Funding bid'!#REF!,L$5)+SUMIFS('201819 SH LCLR Funding bid'!#REF!,'201819 SH LCLR Funding bid'!$C$12:$C$362,"in planning (agreed)",'201819 SH LCLR Funding bid'!#REF!,$B21,'201819 SH LCLR Funding bid'!#REF!,L$5)+SUMIFS('201819 SH LCLR Funding bid'!#REF!,'201819 SH LCLR Funding bid'!$C$12:$C$362,"agreed with nzta",'201819 SH LCLR Funding bid'!#REF!,$B21,'201819 SH LCLR Funding bid'!#REF!,L$5)+SUMIFS('201819 SH LCLR Funding bid'!#REF!,'201819 SH LCLR Funding bid'!$C$12:$C$362,"completed",'201819 SH LCLR Funding bid'!#REF!,$B21,'201819 SH LCLR Funding bid'!#REF!,L$5)),SUMIFS('201819 SH LCLR Funding bid'!#REF!,'201819 SH LCLR Funding bid'!$C$12:$C$362,"completed",'201819 SH LCLR Funding bid'!#REF!,$B21,'201819 SH LCLR Funding bid'!#REF!,L$5))</f>
        <v>#REF!</v>
      </c>
      <c r="M71" s="44" t="e">
        <f>IF($D$4="Agreed",(SUMIFS('201819 SH LCLR Funding bid'!#REF!,'201819 SH LCLR Funding bid'!$C$12:$C$362,"in construction (agreed)",'201819 SH LCLR Funding bid'!#REF!,$B21,'201819 SH LCLR Funding bid'!#REF!,M$5)+SUMIFS('201819 SH LCLR Funding bid'!#REF!,'201819 SH LCLR Funding bid'!$C$12:$C$362,"in planning (agreed)",'201819 SH LCLR Funding bid'!#REF!,$B21,'201819 SH LCLR Funding bid'!#REF!,M$5)+SUMIFS('201819 SH LCLR Funding bid'!#REF!,'201819 SH LCLR Funding bid'!$C$12:$C$362,"agreed with nzta",'201819 SH LCLR Funding bid'!#REF!,$B21,'201819 SH LCLR Funding bid'!#REF!,M$5)+SUMIFS('201819 SH LCLR Funding bid'!#REF!,'201819 SH LCLR Funding bid'!$C$12:$C$362,"completed",'201819 SH LCLR Funding bid'!#REF!,$B21,'201819 SH LCLR Funding bid'!#REF!,M$5)),SUMIFS('201819 SH LCLR Funding bid'!#REF!,'201819 SH LCLR Funding bid'!$C$12:$C$362,"completed",'201819 SH LCLR Funding bid'!#REF!,$B21,'201819 SH LCLR Funding bid'!#REF!,M$5))</f>
        <v>#REF!</v>
      </c>
      <c r="N71" s="44" t="e">
        <f>IF($D$4="Agreed",(SUMIFS('201819 SH LCLR Funding bid'!#REF!,'201819 SH LCLR Funding bid'!$C$12:$C$362,"in construction (agreed)",'201819 SH LCLR Funding bid'!#REF!,$B21,'201819 SH LCLR Funding bid'!#REF!,N$5)+SUMIFS('201819 SH LCLR Funding bid'!#REF!,'201819 SH LCLR Funding bid'!$C$12:$C$362,"in planning (agreed)",'201819 SH LCLR Funding bid'!#REF!,$B21,'201819 SH LCLR Funding bid'!#REF!,N$5)+SUMIFS('201819 SH LCLR Funding bid'!#REF!,'201819 SH LCLR Funding bid'!$C$12:$C$362,"agreed with nzta",'201819 SH LCLR Funding bid'!#REF!,$B21,'201819 SH LCLR Funding bid'!#REF!,N$5)+SUMIFS('201819 SH LCLR Funding bid'!#REF!,'201819 SH LCLR Funding bid'!$C$12:$C$362,"completed",'201819 SH LCLR Funding bid'!#REF!,$B21,'201819 SH LCLR Funding bid'!#REF!,N$5)),SUMIFS('201819 SH LCLR Funding bid'!#REF!,'201819 SH LCLR Funding bid'!$C$12:$C$362,"completed",'201819 SH LCLR Funding bid'!#REF!,$B21,'201819 SH LCLR Funding bid'!#REF!,N$5))</f>
        <v>#REF!</v>
      </c>
      <c r="O71" s="44" t="e">
        <f>IF($D$4="Agreed",(SUMIFS('201819 SH LCLR Funding bid'!#REF!,'201819 SH LCLR Funding bid'!$C$12:$C$362,"in construction (agreed)",'201819 SH LCLR Funding bid'!#REF!,$B21,'201819 SH LCLR Funding bid'!#REF!,O$5)+SUMIFS('201819 SH LCLR Funding bid'!#REF!,'201819 SH LCLR Funding bid'!$C$12:$C$362,"in planning (agreed)",'201819 SH LCLR Funding bid'!#REF!,$B21,'201819 SH LCLR Funding bid'!#REF!,O$5)+SUMIFS('201819 SH LCLR Funding bid'!#REF!,'201819 SH LCLR Funding bid'!$C$12:$C$362,"agreed with nzta",'201819 SH LCLR Funding bid'!#REF!,$B21,'201819 SH LCLR Funding bid'!#REF!,O$5)+SUMIFS('201819 SH LCLR Funding bid'!#REF!,'201819 SH LCLR Funding bid'!$C$12:$C$362,"completed",'201819 SH LCLR Funding bid'!#REF!,$B21,'201819 SH LCLR Funding bid'!#REF!,O$5)),SUMIFS('201819 SH LCLR Funding bid'!#REF!,'201819 SH LCLR Funding bid'!$C$12:$C$362,"completed",'201819 SH LCLR Funding bid'!#REF!,$B21,'201819 SH LCLR Funding bid'!#REF!,O$5))</f>
        <v>#REF!</v>
      </c>
      <c r="P71" s="44" t="e">
        <f>IF($D$4="Agreed",(SUMIFS('201819 SH LCLR Funding bid'!#REF!,'201819 SH LCLR Funding bid'!$C$12:$C$362,"in construction (agreed)",'201819 SH LCLR Funding bid'!#REF!,$B21,'201819 SH LCLR Funding bid'!#REF!,P$5)+SUMIFS('201819 SH LCLR Funding bid'!#REF!,'201819 SH LCLR Funding bid'!$C$12:$C$362,"in planning (agreed)",'201819 SH LCLR Funding bid'!#REF!,$B21,'201819 SH LCLR Funding bid'!#REF!,P$5)+SUMIFS('201819 SH LCLR Funding bid'!#REF!,'201819 SH LCLR Funding bid'!$C$12:$C$362,"agreed with nzta",'201819 SH LCLR Funding bid'!#REF!,$B21,'201819 SH LCLR Funding bid'!#REF!,P$5)+SUMIFS('201819 SH LCLR Funding bid'!#REF!,'201819 SH LCLR Funding bid'!$C$12:$C$362,"completed",'201819 SH LCLR Funding bid'!#REF!,$B21,'201819 SH LCLR Funding bid'!#REF!,P$5)),SUMIFS('201819 SH LCLR Funding bid'!#REF!,'201819 SH LCLR Funding bid'!$C$12:$C$362,"completed",'201819 SH LCLR Funding bid'!#REF!,$B21,'201819 SH LCLR Funding bid'!#REF!,P$5))</f>
        <v>#REF!</v>
      </c>
      <c r="Q71" s="44" t="e">
        <f>IF($D$4="Agreed",(SUMIFS('201819 SH LCLR Funding bid'!#REF!,'201819 SH LCLR Funding bid'!$C$12:$C$362,"in construction (agreed)",'201819 SH LCLR Funding bid'!#REF!,$B21,'201819 SH LCLR Funding bid'!#REF!,Q$5)+SUMIFS('201819 SH LCLR Funding bid'!#REF!,'201819 SH LCLR Funding bid'!$C$12:$C$362,"in planning (agreed)",'201819 SH LCLR Funding bid'!#REF!,$B21,'201819 SH LCLR Funding bid'!#REF!,Q$5)+SUMIFS('201819 SH LCLR Funding bid'!#REF!,'201819 SH LCLR Funding bid'!$C$12:$C$362,"agreed with nzta",'201819 SH LCLR Funding bid'!#REF!,$B21,'201819 SH LCLR Funding bid'!#REF!,Q$5)+SUMIFS('201819 SH LCLR Funding bid'!#REF!,'201819 SH LCLR Funding bid'!$C$12:$C$362,"completed",'201819 SH LCLR Funding bid'!#REF!,$B21,'201819 SH LCLR Funding bid'!#REF!,Q$5)),SUMIFS('201819 SH LCLR Funding bid'!#REF!,'201819 SH LCLR Funding bid'!$C$12:$C$362,"completed",'201819 SH LCLR Funding bid'!#REF!,$B21,'201819 SH LCLR Funding bid'!#REF!,Q$5))</f>
        <v>#REF!</v>
      </c>
      <c r="R71" s="44" t="e">
        <f>IF($D$4="Agreed",(SUMIFS('201819 SH LCLR Funding bid'!#REF!,'201819 SH LCLR Funding bid'!$C$12:$C$362,"in construction (agreed)",'201819 SH LCLR Funding bid'!#REF!,$B21,'201819 SH LCLR Funding bid'!#REF!,R$5)+SUMIFS('201819 SH LCLR Funding bid'!#REF!,'201819 SH LCLR Funding bid'!$C$12:$C$362,"in planning (agreed)",'201819 SH LCLR Funding bid'!#REF!,$B21,'201819 SH LCLR Funding bid'!#REF!,R$5)+SUMIFS('201819 SH LCLR Funding bid'!#REF!,'201819 SH LCLR Funding bid'!$C$12:$C$362,"agreed with nzta",'201819 SH LCLR Funding bid'!#REF!,$B21,'201819 SH LCLR Funding bid'!#REF!,R$5)+SUMIFS('201819 SH LCLR Funding bid'!#REF!,'201819 SH LCLR Funding bid'!$C$12:$C$362,"completed",'201819 SH LCLR Funding bid'!#REF!,$B21,'201819 SH LCLR Funding bid'!#REF!,R$5)),SUMIFS('201819 SH LCLR Funding bid'!#REF!,'201819 SH LCLR Funding bid'!$C$12:$C$362,"completed",'201819 SH LCLR Funding bid'!#REF!,$B21,'201819 SH LCLR Funding bid'!#REF!,R$5))</f>
        <v>#REF!</v>
      </c>
      <c r="S71" s="44" t="e">
        <f>IF($D$4="Agreed",(SUMIFS('201819 SH LCLR Funding bid'!#REF!,'201819 SH LCLR Funding bid'!$C$12:$C$362,"in construction (agreed)",'201819 SH LCLR Funding bid'!#REF!,$B21,'201819 SH LCLR Funding bid'!#REF!,S$5)+SUMIFS('201819 SH LCLR Funding bid'!#REF!,'201819 SH LCLR Funding bid'!$C$12:$C$362,"in planning (agreed)",'201819 SH LCLR Funding bid'!#REF!,$B21,'201819 SH LCLR Funding bid'!#REF!,S$5)+SUMIFS('201819 SH LCLR Funding bid'!#REF!,'201819 SH LCLR Funding bid'!$C$12:$C$362,"agreed with nzta",'201819 SH LCLR Funding bid'!#REF!,$B21,'201819 SH LCLR Funding bid'!#REF!,S$5)+SUMIFS('201819 SH LCLR Funding bid'!#REF!,'201819 SH LCLR Funding bid'!$C$12:$C$362,"completed",'201819 SH LCLR Funding bid'!#REF!,$B21,'201819 SH LCLR Funding bid'!#REF!,S$5)),SUMIFS('201819 SH LCLR Funding bid'!#REF!,'201819 SH LCLR Funding bid'!$C$12:$C$362,"completed",'201819 SH LCLR Funding bid'!#REF!,$B21,'201819 SH LCLR Funding bid'!#REF!,S$5))</f>
        <v>#REF!</v>
      </c>
      <c r="T71" s="44" t="e">
        <f>IF($D$4="Agreed",(SUMIFS('201819 SH LCLR Funding bid'!#REF!,'201819 SH LCLR Funding bid'!$C$12:$C$362,"in construction (agreed)",'201819 SH LCLR Funding bid'!#REF!,$B21,'201819 SH LCLR Funding bid'!#REF!,T$5)+SUMIFS('201819 SH LCLR Funding bid'!#REF!,'201819 SH LCLR Funding bid'!$C$12:$C$362,"in planning (agreed)",'201819 SH LCLR Funding bid'!#REF!,$B21,'201819 SH LCLR Funding bid'!#REF!,T$5)+SUMIFS('201819 SH LCLR Funding bid'!#REF!,'201819 SH LCLR Funding bid'!$C$12:$C$362,"agreed with nzta",'201819 SH LCLR Funding bid'!#REF!,$B21,'201819 SH LCLR Funding bid'!#REF!,T$5)+SUMIFS('201819 SH LCLR Funding bid'!#REF!,'201819 SH LCLR Funding bid'!$C$12:$C$362,"completed",'201819 SH LCLR Funding bid'!#REF!,$B21,'201819 SH LCLR Funding bid'!#REF!,T$5)),SUMIFS('201819 SH LCLR Funding bid'!#REF!,'201819 SH LCLR Funding bid'!$C$12:$C$362,"completed",'201819 SH LCLR Funding bid'!#REF!,$B21,'201819 SH LCLR Funding bid'!#REF!,T$5))</f>
        <v>#REF!</v>
      </c>
      <c r="U71" s="13" t="e">
        <f t="shared" si="10"/>
        <v>#REF!</v>
      </c>
      <c r="V71" s="22"/>
      <c r="W71" s="22"/>
      <c r="X71" s="22"/>
      <c r="Y71" s="22"/>
      <c r="Z71" s="22"/>
      <c r="AA71" s="22"/>
      <c r="AB71" s="22"/>
      <c r="AC71" s="22"/>
      <c r="AD71" s="22"/>
      <c r="AE71" s="22"/>
      <c r="AF71" s="22"/>
    </row>
    <row r="72" spans="1:32" ht="12" customHeight="1" x14ac:dyDescent="0.15">
      <c r="A72" s="20"/>
      <c r="B72" s="37" t="str">
        <f t="shared" si="8"/>
        <v>Surface treatment (safety)</v>
      </c>
      <c r="C72" s="44" t="e">
        <f>IF($D$4="Agreed",(SUMIFS('201819 SH LCLR Funding bid'!#REF!,'201819 SH LCLR Funding bid'!$C$12:$C$362,"in construction (agreed)",'201819 SH LCLR Funding bid'!#REF!,$B22,'201819 SH LCLR Funding bid'!#REF!,C$5)+SUMIFS('201819 SH LCLR Funding bid'!#REF!,'201819 SH LCLR Funding bid'!$C$12:$C$362,"in planning (agreed)",'201819 SH LCLR Funding bid'!#REF!,$B22,'201819 SH LCLR Funding bid'!#REF!,C$5)+SUMIFS('201819 SH LCLR Funding bid'!#REF!,'201819 SH LCLR Funding bid'!$C$12:$C$362,"agreed with nzta",'201819 SH LCLR Funding bid'!#REF!,$B22,'201819 SH LCLR Funding bid'!#REF!,C$5)+SUMIFS('201819 SH LCLR Funding bid'!#REF!,'201819 SH LCLR Funding bid'!$C$12:$C$362,"completed",'201819 SH LCLR Funding bid'!#REF!,$B22,'201819 SH LCLR Funding bid'!#REF!,C$5)),SUMIFS('201819 SH LCLR Funding bid'!#REF!,'201819 SH LCLR Funding bid'!$C$12:$C$362,"completed",'201819 SH LCLR Funding bid'!#REF!,$B22,'201819 SH LCLR Funding bid'!#REF!,C$5))</f>
        <v>#REF!</v>
      </c>
      <c r="D72" s="44" t="e">
        <f>IF($D$4="Agreed",(SUMIFS('201819 SH LCLR Funding bid'!#REF!,'201819 SH LCLR Funding bid'!$C$12:$C$362,"in construction (agreed)",'201819 SH LCLR Funding bid'!#REF!,$B22,'201819 SH LCLR Funding bid'!#REF!,D$5)+SUMIFS('201819 SH LCLR Funding bid'!#REF!,'201819 SH LCLR Funding bid'!$C$12:$C$362,"in planning (agreed)",'201819 SH LCLR Funding bid'!#REF!,$B22,'201819 SH LCLR Funding bid'!#REF!,D$5)+SUMIFS('201819 SH LCLR Funding bid'!#REF!,'201819 SH LCLR Funding bid'!$C$12:$C$362,"agreed with nzta",'201819 SH LCLR Funding bid'!#REF!,$B22,'201819 SH LCLR Funding bid'!#REF!,D$5)+SUMIFS('201819 SH LCLR Funding bid'!#REF!,'201819 SH LCLR Funding bid'!$C$12:$C$362,"completed",'201819 SH LCLR Funding bid'!#REF!,$B22,'201819 SH LCLR Funding bid'!#REF!,D$5)),SUMIFS('201819 SH LCLR Funding bid'!#REF!,'201819 SH LCLR Funding bid'!$C$12:$C$362,"completed",'201819 SH LCLR Funding bid'!#REF!,$B22,'201819 SH LCLR Funding bid'!#REF!,D$5))</f>
        <v>#REF!</v>
      </c>
      <c r="E72" s="44" t="e">
        <f>IF($D$4="Agreed",(SUMIFS('201819 SH LCLR Funding bid'!#REF!,'201819 SH LCLR Funding bid'!$C$12:$C$362,"in construction (agreed)",'201819 SH LCLR Funding bid'!#REF!,$B22,'201819 SH LCLR Funding bid'!#REF!,E$5)+SUMIFS('201819 SH LCLR Funding bid'!#REF!,'201819 SH LCLR Funding bid'!$C$12:$C$362,"in planning (agreed)",'201819 SH LCLR Funding bid'!#REF!,$B22,'201819 SH LCLR Funding bid'!#REF!,E$5)+SUMIFS('201819 SH LCLR Funding bid'!#REF!,'201819 SH LCLR Funding bid'!$C$12:$C$362,"agreed with nzta",'201819 SH LCLR Funding bid'!#REF!,$B22,'201819 SH LCLR Funding bid'!#REF!,E$5)+SUMIFS('201819 SH LCLR Funding bid'!#REF!,'201819 SH LCLR Funding bid'!$C$12:$C$362,"completed",'201819 SH LCLR Funding bid'!#REF!,$B22,'201819 SH LCLR Funding bid'!#REF!,E$5)),SUMIFS('201819 SH LCLR Funding bid'!#REF!,'201819 SH LCLR Funding bid'!$C$12:$C$362,"completed",'201819 SH LCLR Funding bid'!#REF!,$B22,'201819 SH LCLR Funding bid'!#REF!,E$5))</f>
        <v>#REF!</v>
      </c>
      <c r="F72" s="44" t="e">
        <f>IF($D$4="Agreed",(SUMIFS('201819 SH LCLR Funding bid'!#REF!,'201819 SH LCLR Funding bid'!$C$12:$C$362,"in construction (agreed)",'201819 SH LCLR Funding bid'!#REF!,$B22,'201819 SH LCLR Funding bid'!#REF!,F$5)+SUMIFS('201819 SH LCLR Funding bid'!#REF!,'201819 SH LCLR Funding bid'!$C$12:$C$362,"in planning (agreed)",'201819 SH LCLR Funding bid'!#REF!,$B22,'201819 SH LCLR Funding bid'!#REF!,F$5)+SUMIFS('201819 SH LCLR Funding bid'!#REF!,'201819 SH LCLR Funding bid'!$C$12:$C$362,"agreed with nzta",'201819 SH LCLR Funding bid'!#REF!,$B22,'201819 SH LCLR Funding bid'!#REF!,F$5)+SUMIFS('201819 SH LCLR Funding bid'!#REF!,'201819 SH LCLR Funding bid'!$C$12:$C$362,"completed",'201819 SH LCLR Funding bid'!#REF!,$B22,'201819 SH LCLR Funding bid'!#REF!,F$5)),SUMIFS('201819 SH LCLR Funding bid'!#REF!,'201819 SH LCLR Funding bid'!$C$12:$C$362,"completed",'201819 SH LCLR Funding bid'!#REF!,$B22,'201819 SH LCLR Funding bid'!#REF!,F$5))</f>
        <v>#REF!</v>
      </c>
      <c r="G72" s="44" t="e">
        <f>IF($D$4="Agreed",(SUMIFS('201819 SH LCLR Funding bid'!#REF!,'201819 SH LCLR Funding bid'!$C$12:$C$362,"in construction (agreed)",'201819 SH LCLR Funding bid'!#REF!,$B22,'201819 SH LCLR Funding bid'!#REF!,G$5)+SUMIFS('201819 SH LCLR Funding bid'!#REF!,'201819 SH LCLR Funding bid'!$C$12:$C$362,"in planning (agreed)",'201819 SH LCLR Funding bid'!#REF!,$B22,'201819 SH LCLR Funding bid'!#REF!,G$5)+SUMIFS('201819 SH LCLR Funding bid'!#REF!,'201819 SH LCLR Funding bid'!$C$12:$C$362,"agreed with nzta",'201819 SH LCLR Funding bid'!#REF!,$B22,'201819 SH LCLR Funding bid'!#REF!,G$5)+SUMIFS('201819 SH LCLR Funding bid'!#REF!,'201819 SH LCLR Funding bid'!$C$12:$C$362,"completed",'201819 SH LCLR Funding bid'!#REF!,$B22,'201819 SH LCLR Funding bid'!#REF!,G$5)),SUMIFS('201819 SH LCLR Funding bid'!#REF!,'201819 SH LCLR Funding bid'!$C$12:$C$362,"completed",'201819 SH LCLR Funding bid'!#REF!,$B22,'201819 SH LCLR Funding bid'!#REF!,G$5))</f>
        <v>#REF!</v>
      </c>
      <c r="H72" s="44" t="e">
        <f>IF($D$4="Agreed",(SUMIFS('201819 SH LCLR Funding bid'!#REF!,'201819 SH LCLR Funding bid'!$C$12:$C$362,"in construction (agreed)",'201819 SH LCLR Funding bid'!#REF!,$B22,'201819 SH LCLR Funding bid'!#REF!,H$5)+SUMIFS('201819 SH LCLR Funding bid'!#REF!,'201819 SH LCLR Funding bid'!$C$12:$C$362,"in planning (agreed)",'201819 SH LCLR Funding bid'!#REF!,$B22,'201819 SH LCLR Funding bid'!#REF!,H$5)+SUMIFS('201819 SH LCLR Funding bid'!#REF!,'201819 SH LCLR Funding bid'!$C$12:$C$362,"agreed with nzta",'201819 SH LCLR Funding bid'!#REF!,$B22,'201819 SH LCLR Funding bid'!#REF!,H$5)+SUMIFS('201819 SH LCLR Funding bid'!#REF!,'201819 SH LCLR Funding bid'!$C$12:$C$362,"completed",'201819 SH LCLR Funding bid'!#REF!,$B22,'201819 SH LCLR Funding bid'!#REF!,H$5)),SUMIFS('201819 SH LCLR Funding bid'!#REF!,'201819 SH LCLR Funding bid'!$C$12:$C$362,"completed",'201819 SH LCLR Funding bid'!#REF!,$B22,'201819 SH LCLR Funding bid'!#REF!,H$5))</f>
        <v>#REF!</v>
      </c>
      <c r="I72" s="44" t="e">
        <f>IF($D$4="Agreed",(SUMIFS('201819 SH LCLR Funding bid'!#REF!,'201819 SH LCLR Funding bid'!$C$12:$C$362,"in construction (agreed)",'201819 SH LCLR Funding bid'!#REF!,$B22,'201819 SH LCLR Funding bid'!#REF!,I$5)+SUMIFS('201819 SH LCLR Funding bid'!#REF!,'201819 SH LCLR Funding bid'!$C$12:$C$362,"in planning (agreed)",'201819 SH LCLR Funding bid'!#REF!,$B22,'201819 SH LCLR Funding bid'!#REF!,I$5)+SUMIFS('201819 SH LCLR Funding bid'!#REF!,'201819 SH LCLR Funding bid'!$C$12:$C$362,"agreed with nzta",'201819 SH LCLR Funding bid'!#REF!,$B22,'201819 SH LCLR Funding bid'!#REF!,I$5)+SUMIFS('201819 SH LCLR Funding bid'!#REF!,'201819 SH LCLR Funding bid'!$C$12:$C$362,"completed",'201819 SH LCLR Funding bid'!#REF!,$B22,'201819 SH LCLR Funding bid'!#REF!,I$5)),SUMIFS('201819 SH LCLR Funding bid'!#REF!,'201819 SH LCLR Funding bid'!$C$12:$C$362,"completed",'201819 SH LCLR Funding bid'!#REF!,$B22,'201819 SH LCLR Funding bid'!#REF!,I$5))</f>
        <v>#REF!</v>
      </c>
      <c r="J72" s="44" t="e">
        <f>IF($D$4="Agreed",(SUMIFS('201819 SH LCLR Funding bid'!#REF!,'201819 SH LCLR Funding bid'!$C$12:$C$362,"in construction (agreed)",'201819 SH LCLR Funding bid'!#REF!,$B22,'201819 SH LCLR Funding bid'!#REF!,J$5)+SUMIFS('201819 SH LCLR Funding bid'!#REF!,'201819 SH LCLR Funding bid'!$C$12:$C$362,"in planning (agreed)",'201819 SH LCLR Funding bid'!#REF!,$B22,'201819 SH LCLR Funding bid'!#REF!,J$5)+SUMIFS('201819 SH LCLR Funding bid'!#REF!,'201819 SH LCLR Funding bid'!$C$12:$C$362,"agreed with nzta",'201819 SH LCLR Funding bid'!#REF!,$B22,'201819 SH LCLR Funding bid'!#REF!,J$5)+SUMIFS('201819 SH LCLR Funding bid'!#REF!,'201819 SH LCLR Funding bid'!$C$12:$C$362,"completed",'201819 SH LCLR Funding bid'!#REF!,$B22,'201819 SH LCLR Funding bid'!#REF!,J$5)),SUMIFS('201819 SH LCLR Funding bid'!#REF!,'201819 SH LCLR Funding bid'!$C$12:$C$362,"completed",'201819 SH LCLR Funding bid'!#REF!,$B22,'201819 SH LCLR Funding bid'!#REF!,J$5))</f>
        <v>#REF!</v>
      </c>
      <c r="K72" s="44" t="e">
        <f>IF($D$4="Agreed",(SUMIFS('201819 SH LCLR Funding bid'!#REF!,'201819 SH LCLR Funding bid'!$C$12:$C$362,"in construction (agreed)",'201819 SH LCLR Funding bid'!#REF!,$B22,'201819 SH LCLR Funding bid'!#REF!,K$5)+SUMIFS('201819 SH LCLR Funding bid'!#REF!,'201819 SH LCLR Funding bid'!$C$12:$C$362,"in planning (agreed)",'201819 SH LCLR Funding bid'!#REF!,$B22,'201819 SH LCLR Funding bid'!#REF!,K$5)+SUMIFS('201819 SH LCLR Funding bid'!#REF!,'201819 SH LCLR Funding bid'!$C$12:$C$362,"agreed with nzta",'201819 SH LCLR Funding bid'!#REF!,$B22,'201819 SH LCLR Funding bid'!#REF!,K$5)+SUMIFS('201819 SH LCLR Funding bid'!#REF!,'201819 SH LCLR Funding bid'!$C$12:$C$362,"completed",'201819 SH LCLR Funding bid'!#REF!,$B22,'201819 SH LCLR Funding bid'!#REF!,K$5)),SUMIFS('201819 SH LCLR Funding bid'!#REF!,'201819 SH LCLR Funding bid'!$C$12:$C$362,"completed",'201819 SH LCLR Funding bid'!#REF!,$B22,'201819 SH LCLR Funding bid'!#REF!,K$5))</f>
        <v>#REF!</v>
      </c>
      <c r="L72" s="44" t="e">
        <f>IF($D$4="Agreed",(SUMIFS('201819 SH LCLR Funding bid'!#REF!,'201819 SH LCLR Funding bid'!$C$12:$C$362,"in construction (agreed)",'201819 SH LCLR Funding bid'!#REF!,$B22,'201819 SH LCLR Funding bid'!#REF!,L$5)+SUMIFS('201819 SH LCLR Funding bid'!#REF!,'201819 SH LCLR Funding bid'!$C$12:$C$362,"in planning (agreed)",'201819 SH LCLR Funding bid'!#REF!,$B22,'201819 SH LCLR Funding bid'!#REF!,L$5)+SUMIFS('201819 SH LCLR Funding bid'!#REF!,'201819 SH LCLR Funding bid'!$C$12:$C$362,"agreed with nzta",'201819 SH LCLR Funding bid'!#REF!,$B22,'201819 SH LCLR Funding bid'!#REF!,L$5)+SUMIFS('201819 SH LCLR Funding bid'!#REF!,'201819 SH LCLR Funding bid'!$C$12:$C$362,"completed",'201819 SH LCLR Funding bid'!#REF!,$B22,'201819 SH LCLR Funding bid'!#REF!,L$5)),SUMIFS('201819 SH LCLR Funding bid'!#REF!,'201819 SH LCLR Funding bid'!$C$12:$C$362,"completed",'201819 SH LCLR Funding bid'!#REF!,$B22,'201819 SH LCLR Funding bid'!#REF!,L$5))</f>
        <v>#REF!</v>
      </c>
      <c r="M72" s="44" t="e">
        <f>IF($D$4="Agreed",(SUMIFS('201819 SH LCLR Funding bid'!#REF!,'201819 SH LCLR Funding bid'!$C$12:$C$362,"in construction (agreed)",'201819 SH LCLR Funding bid'!#REF!,$B22,'201819 SH LCLR Funding bid'!#REF!,M$5)+SUMIFS('201819 SH LCLR Funding bid'!#REF!,'201819 SH LCLR Funding bid'!$C$12:$C$362,"in planning (agreed)",'201819 SH LCLR Funding bid'!#REF!,$B22,'201819 SH LCLR Funding bid'!#REF!,M$5)+SUMIFS('201819 SH LCLR Funding bid'!#REF!,'201819 SH LCLR Funding bid'!$C$12:$C$362,"agreed with nzta",'201819 SH LCLR Funding bid'!#REF!,$B22,'201819 SH LCLR Funding bid'!#REF!,M$5)+SUMIFS('201819 SH LCLR Funding bid'!#REF!,'201819 SH LCLR Funding bid'!$C$12:$C$362,"completed",'201819 SH LCLR Funding bid'!#REF!,$B22,'201819 SH LCLR Funding bid'!#REF!,M$5)),SUMIFS('201819 SH LCLR Funding bid'!#REF!,'201819 SH LCLR Funding bid'!$C$12:$C$362,"completed",'201819 SH LCLR Funding bid'!#REF!,$B22,'201819 SH LCLR Funding bid'!#REF!,M$5))</f>
        <v>#REF!</v>
      </c>
      <c r="N72" s="44" t="e">
        <f>IF($D$4="Agreed",(SUMIFS('201819 SH LCLR Funding bid'!#REF!,'201819 SH LCLR Funding bid'!$C$12:$C$362,"in construction (agreed)",'201819 SH LCLR Funding bid'!#REF!,$B22,'201819 SH LCLR Funding bid'!#REF!,N$5)+SUMIFS('201819 SH LCLR Funding bid'!#REF!,'201819 SH LCLR Funding bid'!$C$12:$C$362,"in planning (agreed)",'201819 SH LCLR Funding bid'!#REF!,$B22,'201819 SH LCLR Funding bid'!#REF!,N$5)+SUMIFS('201819 SH LCLR Funding bid'!#REF!,'201819 SH LCLR Funding bid'!$C$12:$C$362,"agreed with nzta",'201819 SH LCLR Funding bid'!#REF!,$B22,'201819 SH LCLR Funding bid'!#REF!,N$5)+SUMIFS('201819 SH LCLR Funding bid'!#REF!,'201819 SH LCLR Funding bid'!$C$12:$C$362,"completed",'201819 SH LCLR Funding bid'!#REF!,$B22,'201819 SH LCLR Funding bid'!#REF!,N$5)),SUMIFS('201819 SH LCLR Funding bid'!#REF!,'201819 SH LCLR Funding bid'!$C$12:$C$362,"completed",'201819 SH LCLR Funding bid'!#REF!,$B22,'201819 SH LCLR Funding bid'!#REF!,N$5))</f>
        <v>#REF!</v>
      </c>
      <c r="O72" s="44" t="e">
        <f>IF($D$4="Agreed",(SUMIFS('201819 SH LCLR Funding bid'!#REF!,'201819 SH LCLR Funding bid'!$C$12:$C$362,"in construction (agreed)",'201819 SH LCLR Funding bid'!#REF!,$B22,'201819 SH LCLR Funding bid'!#REF!,O$5)+SUMIFS('201819 SH LCLR Funding bid'!#REF!,'201819 SH LCLR Funding bid'!$C$12:$C$362,"in planning (agreed)",'201819 SH LCLR Funding bid'!#REF!,$B22,'201819 SH LCLR Funding bid'!#REF!,O$5)+SUMIFS('201819 SH LCLR Funding bid'!#REF!,'201819 SH LCLR Funding bid'!$C$12:$C$362,"agreed with nzta",'201819 SH LCLR Funding bid'!#REF!,$B22,'201819 SH LCLR Funding bid'!#REF!,O$5)+SUMIFS('201819 SH LCLR Funding bid'!#REF!,'201819 SH LCLR Funding bid'!$C$12:$C$362,"completed",'201819 SH LCLR Funding bid'!#REF!,$B22,'201819 SH LCLR Funding bid'!#REF!,O$5)),SUMIFS('201819 SH LCLR Funding bid'!#REF!,'201819 SH LCLR Funding bid'!$C$12:$C$362,"completed",'201819 SH LCLR Funding bid'!#REF!,$B22,'201819 SH LCLR Funding bid'!#REF!,O$5))</f>
        <v>#REF!</v>
      </c>
      <c r="P72" s="44" t="e">
        <f>IF($D$4="Agreed",(SUMIFS('201819 SH LCLR Funding bid'!#REF!,'201819 SH LCLR Funding bid'!$C$12:$C$362,"in construction (agreed)",'201819 SH LCLR Funding bid'!#REF!,$B22,'201819 SH LCLR Funding bid'!#REF!,P$5)+SUMIFS('201819 SH LCLR Funding bid'!#REF!,'201819 SH LCLR Funding bid'!$C$12:$C$362,"in planning (agreed)",'201819 SH LCLR Funding bid'!#REF!,$B22,'201819 SH LCLR Funding bid'!#REF!,P$5)+SUMIFS('201819 SH LCLR Funding bid'!#REF!,'201819 SH LCLR Funding bid'!$C$12:$C$362,"agreed with nzta",'201819 SH LCLR Funding bid'!#REF!,$B22,'201819 SH LCLR Funding bid'!#REF!,P$5)+SUMIFS('201819 SH LCLR Funding bid'!#REF!,'201819 SH LCLR Funding bid'!$C$12:$C$362,"completed",'201819 SH LCLR Funding bid'!#REF!,$B22,'201819 SH LCLR Funding bid'!#REF!,P$5)),SUMIFS('201819 SH LCLR Funding bid'!#REF!,'201819 SH LCLR Funding bid'!$C$12:$C$362,"completed",'201819 SH LCLR Funding bid'!#REF!,$B22,'201819 SH LCLR Funding bid'!#REF!,P$5))</f>
        <v>#REF!</v>
      </c>
      <c r="Q72" s="44" t="e">
        <f>IF($D$4="Agreed",(SUMIFS('201819 SH LCLR Funding bid'!#REF!,'201819 SH LCLR Funding bid'!$C$12:$C$362,"in construction (agreed)",'201819 SH LCLR Funding bid'!#REF!,$B22,'201819 SH LCLR Funding bid'!#REF!,Q$5)+SUMIFS('201819 SH LCLR Funding bid'!#REF!,'201819 SH LCLR Funding bid'!$C$12:$C$362,"in planning (agreed)",'201819 SH LCLR Funding bid'!#REF!,$B22,'201819 SH LCLR Funding bid'!#REF!,Q$5)+SUMIFS('201819 SH LCLR Funding bid'!#REF!,'201819 SH LCLR Funding bid'!$C$12:$C$362,"agreed with nzta",'201819 SH LCLR Funding bid'!#REF!,$B22,'201819 SH LCLR Funding bid'!#REF!,Q$5)+SUMIFS('201819 SH LCLR Funding bid'!#REF!,'201819 SH LCLR Funding bid'!$C$12:$C$362,"completed",'201819 SH LCLR Funding bid'!#REF!,$B22,'201819 SH LCLR Funding bid'!#REF!,Q$5)),SUMIFS('201819 SH LCLR Funding bid'!#REF!,'201819 SH LCLR Funding bid'!$C$12:$C$362,"completed",'201819 SH LCLR Funding bid'!#REF!,$B22,'201819 SH LCLR Funding bid'!#REF!,Q$5))</f>
        <v>#REF!</v>
      </c>
      <c r="R72" s="44" t="e">
        <f>IF($D$4="Agreed",(SUMIFS('201819 SH LCLR Funding bid'!#REF!,'201819 SH LCLR Funding bid'!$C$12:$C$362,"in construction (agreed)",'201819 SH LCLR Funding bid'!#REF!,$B22,'201819 SH LCLR Funding bid'!#REF!,R$5)+SUMIFS('201819 SH LCLR Funding bid'!#REF!,'201819 SH LCLR Funding bid'!$C$12:$C$362,"in planning (agreed)",'201819 SH LCLR Funding bid'!#REF!,$B22,'201819 SH LCLR Funding bid'!#REF!,R$5)+SUMIFS('201819 SH LCLR Funding bid'!#REF!,'201819 SH LCLR Funding bid'!$C$12:$C$362,"agreed with nzta",'201819 SH LCLR Funding bid'!#REF!,$B22,'201819 SH LCLR Funding bid'!#REF!,R$5)+SUMIFS('201819 SH LCLR Funding bid'!#REF!,'201819 SH LCLR Funding bid'!$C$12:$C$362,"completed",'201819 SH LCLR Funding bid'!#REF!,$B22,'201819 SH LCLR Funding bid'!#REF!,R$5)),SUMIFS('201819 SH LCLR Funding bid'!#REF!,'201819 SH LCLR Funding bid'!$C$12:$C$362,"completed",'201819 SH LCLR Funding bid'!#REF!,$B22,'201819 SH LCLR Funding bid'!#REF!,R$5))</f>
        <v>#REF!</v>
      </c>
      <c r="S72" s="44" t="e">
        <f>IF($D$4="Agreed",(SUMIFS('201819 SH LCLR Funding bid'!#REF!,'201819 SH LCLR Funding bid'!$C$12:$C$362,"in construction (agreed)",'201819 SH LCLR Funding bid'!#REF!,$B22,'201819 SH LCLR Funding bid'!#REF!,S$5)+SUMIFS('201819 SH LCLR Funding bid'!#REF!,'201819 SH LCLR Funding bid'!$C$12:$C$362,"in planning (agreed)",'201819 SH LCLR Funding bid'!#REF!,$B22,'201819 SH LCLR Funding bid'!#REF!,S$5)+SUMIFS('201819 SH LCLR Funding bid'!#REF!,'201819 SH LCLR Funding bid'!$C$12:$C$362,"agreed with nzta",'201819 SH LCLR Funding bid'!#REF!,$B22,'201819 SH LCLR Funding bid'!#REF!,S$5)+SUMIFS('201819 SH LCLR Funding bid'!#REF!,'201819 SH LCLR Funding bid'!$C$12:$C$362,"completed",'201819 SH LCLR Funding bid'!#REF!,$B22,'201819 SH LCLR Funding bid'!#REF!,S$5)),SUMIFS('201819 SH LCLR Funding bid'!#REF!,'201819 SH LCLR Funding bid'!$C$12:$C$362,"completed",'201819 SH LCLR Funding bid'!#REF!,$B22,'201819 SH LCLR Funding bid'!#REF!,S$5))</f>
        <v>#REF!</v>
      </c>
      <c r="T72" s="44" t="e">
        <f>IF($D$4="Agreed",(SUMIFS('201819 SH LCLR Funding bid'!#REF!,'201819 SH LCLR Funding bid'!$C$12:$C$362,"in construction (agreed)",'201819 SH LCLR Funding bid'!#REF!,$B22,'201819 SH LCLR Funding bid'!#REF!,T$5)+SUMIFS('201819 SH LCLR Funding bid'!#REF!,'201819 SH LCLR Funding bid'!$C$12:$C$362,"in planning (agreed)",'201819 SH LCLR Funding bid'!#REF!,$B22,'201819 SH LCLR Funding bid'!#REF!,T$5)+SUMIFS('201819 SH LCLR Funding bid'!#REF!,'201819 SH LCLR Funding bid'!$C$12:$C$362,"agreed with nzta",'201819 SH LCLR Funding bid'!#REF!,$B22,'201819 SH LCLR Funding bid'!#REF!,T$5)+SUMIFS('201819 SH LCLR Funding bid'!#REF!,'201819 SH LCLR Funding bid'!$C$12:$C$362,"completed",'201819 SH LCLR Funding bid'!#REF!,$B22,'201819 SH LCLR Funding bid'!#REF!,T$5)),SUMIFS('201819 SH LCLR Funding bid'!#REF!,'201819 SH LCLR Funding bid'!$C$12:$C$362,"completed",'201819 SH LCLR Funding bid'!#REF!,$B22,'201819 SH LCLR Funding bid'!#REF!,T$5))</f>
        <v>#REF!</v>
      </c>
      <c r="U72" s="13" t="e">
        <f t="shared" si="10"/>
        <v>#REF!</v>
      </c>
      <c r="V72" s="22"/>
      <c r="W72" s="22"/>
      <c r="X72" s="22"/>
      <c r="Y72" s="22"/>
      <c r="Z72" s="22"/>
      <c r="AA72" s="22"/>
      <c r="AB72" s="22"/>
      <c r="AC72" s="22"/>
      <c r="AD72" s="22"/>
      <c r="AE72" s="22"/>
      <c r="AF72" s="22"/>
    </row>
    <row r="73" spans="1:32" ht="12" customHeight="1" x14ac:dyDescent="0.15">
      <c r="A73" s="20"/>
      <c r="B73" s="37" t="str">
        <f t="shared" si="8"/>
        <v>Technology based intervention</v>
      </c>
      <c r="C73" s="44" t="e">
        <f>IF($D$4="Agreed",(SUMIFS('201819 SH LCLR Funding bid'!#REF!,'201819 SH LCLR Funding bid'!$C$12:$C$362,"in construction (agreed)",'201819 SH LCLR Funding bid'!#REF!,$B23,'201819 SH LCLR Funding bid'!#REF!,C$5)+SUMIFS('201819 SH LCLR Funding bid'!#REF!,'201819 SH LCLR Funding bid'!$C$12:$C$362,"in planning (agreed)",'201819 SH LCLR Funding bid'!#REF!,$B23,'201819 SH LCLR Funding bid'!#REF!,C$5)+SUMIFS('201819 SH LCLR Funding bid'!#REF!,'201819 SH LCLR Funding bid'!$C$12:$C$362,"agreed with nzta",'201819 SH LCLR Funding bid'!#REF!,$B23,'201819 SH LCLR Funding bid'!#REF!,C$5)+SUMIFS('201819 SH LCLR Funding bid'!#REF!,'201819 SH LCLR Funding bid'!$C$12:$C$362,"completed",'201819 SH LCLR Funding bid'!#REF!,$B23,'201819 SH LCLR Funding bid'!#REF!,C$5)),SUMIFS('201819 SH LCLR Funding bid'!#REF!,'201819 SH LCLR Funding bid'!$C$12:$C$362,"completed",'201819 SH LCLR Funding bid'!#REF!,$B23,'201819 SH LCLR Funding bid'!#REF!,C$5))</f>
        <v>#REF!</v>
      </c>
      <c r="D73" s="44" t="e">
        <f>IF($D$4="Agreed",(SUMIFS('201819 SH LCLR Funding bid'!#REF!,'201819 SH LCLR Funding bid'!$C$12:$C$362,"in construction (agreed)",'201819 SH LCLR Funding bid'!#REF!,$B23,'201819 SH LCLR Funding bid'!#REF!,D$5)+SUMIFS('201819 SH LCLR Funding bid'!#REF!,'201819 SH LCLR Funding bid'!$C$12:$C$362,"in planning (agreed)",'201819 SH LCLR Funding bid'!#REF!,$B23,'201819 SH LCLR Funding bid'!#REF!,D$5)+SUMIFS('201819 SH LCLR Funding bid'!#REF!,'201819 SH LCLR Funding bid'!$C$12:$C$362,"agreed with nzta",'201819 SH LCLR Funding bid'!#REF!,$B23,'201819 SH LCLR Funding bid'!#REF!,D$5)+SUMIFS('201819 SH LCLR Funding bid'!#REF!,'201819 SH LCLR Funding bid'!$C$12:$C$362,"completed",'201819 SH LCLR Funding bid'!#REF!,$B23,'201819 SH LCLR Funding bid'!#REF!,D$5)),SUMIFS('201819 SH LCLR Funding bid'!#REF!,'201819 SH LCLR Funding bid'!$C$12:$C$362,"completed",'201819 SH LCLR Funding bid'!#REF!,$B23,'201819 SH LCLR Funding bid'!#REF!,D$5))</f>
        <v>#REF!</v>
      </c>
      <c r="E73" s="44" t="e">
        <f>IF($D$4="Agreed",(SUMIFS('201819 SH LCLR Funding bid'!#REF!,'201819 SH LCLR Funding bid'!$C$12:$C$362,"in construction (agreed)",'201819 SH LCLR Funding bid'!#REF!,$B23,'201819 SH LCLR Funding bid'!#REF!,E$5)+SUMIFS('201819 SH LCLR Funding bid'!#REF!,'201819 SH LCLR Funding bid'!$C$12:$C$362,"in planning (agreed)",'201819 SH LCLR Funding bid'!#REF!,$B23,'201819 SH LCLR Funding bid'!#REF!,E$5)+SUMIFS('201819 SH LCLR Funding bid'!#REF!,'201819 SH LCLR Funding bid'!$C$12:$C$362,"agreed with nzta",'201819 SH LCLR Funding bid'!#REF!,$B23,'201819 SH LCLR Funding bid'!#REF!,E$5)+SUMIFS('201819 SH LCLR Funding bid'!#REF!,'201819 SH LCLR Funding bid'!$C$12:$C$362,"completed",'201819 SH LCLR Funding bid'!#REF!,$B23,'201819 SH LCLR Funding bid'!#REF!,E$5)),SUMIFS('201819 SH LCLR Funding bid'!#REF!,'201819 SH LCLR Funding bid'!$C$12:$C$362,"completed",'201819 SH LCLR Funding bid'!#REF!,$B23,'201819 SH LCLR Funding bid'!#REF!,E$5))</f>
        <v>#REF!</v>
      </c>
      <c r="F73" s="44" t="e">
        <f>IF($D$4="Agreed",(SUMIFS('201819 SH LCLR Funding bid'!#REF!,'201819 SH LCLR Funding bid'!$C$12:$C$362,"in construction (agreed)",'201819 SH LCLR Funding bid'!#REF!,$B23,'201819 SH LCLR Funding bid'!#REF!,F$5)+SUMIFS('201819 SH LCLR Funding bid'!#REF!,'201819 SH LCLR Funding bid'!$C$12:$C$362,"in planning (agreed)",'201819 SH LCLR Funding bid'!#REF!,$B23,'201819 SH LCLR Funding bid'!#REF!,F$5)+SUMIFS('201819 SH LCLR Funding bid'!#REF!,'201819 SH LCLR Funding bid'!$C$12:$C$362,"agreed with nzta",'201819 SH LCLR Funding bid'!#REF!,$B23,'201819 SH LCLR Funding bid'!#REF!,F$5)+SUMIFS('201819 SH LCLR Funding bid'!#REF!,'201819 SH LCLR Funding bid'!$C$12:$C$362,"completed",'201819 SH LCLR Funding bid'!#REF!,$B23,'201819 SH LCLR Funding bid'!#REF!,F$5)),SUMIFS('201819 SH LCLR Funding bid'!#REF!,'201819 SH LCLR Funding bid'!$C$12:$C$362,"completed",'201819 SH LCLR Funding bid'!#REF!,$B23,'201819 SH LCLR Funding bid'!#REF!,F$5))</f>
        <v>#REF!</v>
      </c>
      <c r="G73" s="44" t="e">
        <f>IF($D$4="Agreed",(SUMIFS('201819 SH LCLR Funding bid'!#REF!,'201819 SH LCLR Funding bid'!$C$12:$C$362,"in construction (agreed)",'201819 SH LCLR Funding bid'!#REF!,$B23,'201819 SH LCLR Funding bid'!#REF!,G$5)+SUMIFS('201819 SH LCLR Funding bid'!#REF!,'201819 SH LCLR Funding bid'!$C$12:$C$362,"in planning (agreed)",'201819 SH LCLR Funding bid'!#REF!,$B23,'201819 SH LCLR Funding bid'!#REF!,G$5)+SUMIFS('201819 SH LCLR Funding bid'!#REF!,'201819 SH LCLR Funding bid'!$C$12:$C$362,"agreed with nzta",'201819 SH LCLR Funding bid'!#REF!,$B23,'201819 SH LCLR Funding bid'!#REF!,G$5)+SUMIFS('201819 SH LCLR Funding bid'!#REF!,'201819 SH LCLR Funding bid'!$C$12:$C$362,"completed",'201819 SH LCLR Funding bid'!#REF!,$B23,'201819 SH LCLR Funding bid'!#REF!,G$5)),SUMIFS('201819 SH LCLR Funding bid'!#REF!,'201819 SH LCLR Funding bid'!$C$12:$C$362,"completed",'201819 SH LCLR Funding bid'!#REF!,$B23,'201819 SH LCLR Funding bid'!#REF!,G$5))</f>
        <v>#REF!</v>
      </c>
      <c r="H73" s="44" t="e">
        <f>IF($D$4="Agreed",(SUMIFS('201819 SH LCLR Funding bid'!#REF!,'201819 SH LCLR Funding bid'!$C$12:$C$362,"in construction (agreed)",'201819 SH LCLR Funding bid'!#REF!,$B23,'201819 SH LCLR Funding bid'!#REF!,H$5)+SUMIFS('201819 SH LCLR Funding bid'!#REF!,'201819 SH LCLR Funding bid'!$C$12:$C$362,"in planning (agreed)",'201819 SH LCLR Funding bid'!#REF!,$B23,'201819 SH LCLR Funding bid'!#REF!,H$5)+SUMIFS('201819 SH LCLR Funding bid'!#REF!,'201819 SH LCLR Funding bid'!$C$12:$C$362,"agreed with nzta",'201819 SH LCLR Funding bid'!#REF!,$B23,'201819 SH LCLR Funding bid'!#REF!,H$5)+SUMIFS('201819 SH LCLR Funding bid'!#REF!,'201819 SH LCLR Funding bid'!$C$12:$C$362,"completed",'201819 SH LCLR Funding bid'!#REF!,$B23,'201819 SH LCLR Funding bid'!#REF!,H$5)),SUMIFS('201819 SH LCLR Funding bid'!#REF!,'201819 SH LCLR Funding bid'!$C$12:$C$362,"completed",'201819 SH LCLR Funding bid'!#REF!,$B23,'201819 SH LCLR Funding bid'!#REF!,H$5))</f>
        <v>#REF!</v>
      </c>
      <c r="I73" s="44" t="e">
        <f>IF($D$4="Agreed",(SUMIFS('201819 SH LCLR Funding bid'!#REF!,'201819 SH LCLR Funding bid'!$C$12:$C$362,"in construction (agreed)",'201819 SH LCLR Funding bid'!#REF!,$B23,'201819 SH LCLR Funding bid'!#REF!,I$5)+SUMIFS('201819 SH LCLR Funding bid'!#REF!,'201819 SH LCLR Funding bid'!$C$12:$C$362,"in planning (agreed)",'201819 SH LCLR Funding bid'!#REF!,$B23,'201819 SH LCLR Funding bid'!#REF!,I$5)+SUMIFS('201819 SH LCLR Funding bid'!#REF!,'201819 SH LCLR Funding bid'!$C$12:$C$362,"agreed with nzta",'201819 SH LCLR Funding bid'!#REF!,$B23,'201819 SH LCLR Funding bid'!#REF!,I$5)+SUMIFS('201819 SH LCLR Funding bid'!#REF!,'201819 SH LCLR Funding bid'!$C$12:$C$362,"completed",'201819 SH LCLR Funding bid'!#REF!,$B23,'201819 SH LCLR Funding bid'!#REF!,I$5)),SUMIFS('201819 SH LCLR Funding bid'!#REF!,'201819 SH LCLR Funding bid'!$C$12:$C$362,"completed",'201819 SH LCLR Funding bid'!#REF!,$B23,'201819 SH LCLR Funding bid'!#REF!,I$5))</f>
        <v>#REF!</v>
      </c>
      <c r="J73" s="44" t="e">
        <f>IF($D$4="Agreed",(SUMIFS('201819 SH LCLR Funding bid'!#REF!,'201819 SH LCLR Funding bid'!$C$12:$C$362,"in construction (agreed)",'201819 SH LCLR Funding bid'!#REF!,$B23,'201819 SH LCLR Funding bid'!#REF!,J$5)+SUMIFS('201819 SH LCLR Funding bid'!#REF!,'201819 SH LCLR Funding bid'!$C$12:$C$362,"in planning (agreed)",'201819 SH LCLR Funding bid'!#REF!,$B23,'201819 SH LCLR Funding bid'!#REF!,J$5)+SUMIFS('201819 SH LCLR Funding bid'!#REF!,'201819 SH LCLR Funding bid'!$C$12:$C$362,"agreed with nzta",'201819 SH LCLR Funding bid'!#REF!,$B23,'201819 SH LCLR Funding bid'!#REF!,J$5)+SUMIFS('201819 SH LCLR Funding bid'!#REF!,'201819 SH LCLR Funding bid'!$C$12:$C$362,"completed",'201819 SH LCLR Funding bid'!#REF!,$B23,'201819 SH LCLR Funding bid'!#REF!,J$5)),SUMIFS('201819 SH LCLR Funding bid'!#REF!,'201819 SH LCLR Funding bid'!$C$12:$C$362,"completed",'201819 SH LCLR Funding bid'!#REF!,$B23,'201819 SH LCLR Funding bid'!#REF!,J$5))</f>
        <v>#REF!</v>
      </c>
      <c r="K73" s="44" t="e">
        <f>IF($D$4="Agreed",(SUMIFS('201819 SH LCLR Funding bid'!#REF!,'201819 SH LCLR Funding bid'!$C$12:$C$362,"in construction (agreed)",'201819 SH LCLR Funding bid'!#REF!,$B23,'201819 SH LCLR Funding bid'!#REF!,K$5)+SUMIFS('201819 SH LCLR Funding bid'!#REF!,'201819 SH LCLR Funding bid'!$C$12:$C$362,"in planning (agreed)",'201819 SH LCLR Funding bid'!#REF!,$B23,'201819 SH LCLR Funding bid'!#REF!,K$5)+SUMIFS('201819 SH LCLR Funding bid'!#REF!,'201819 SH LCLR Funding bid'!$C$12:$C$362,"agreed with nzta",'201819 SH LCLR Funding bid'!#REF!,$B23,'201819 SH LCLR Funding bid'!#REF!,K$5)+SUMIFS('201819 SH LCLR Funding bid'!#REF!,'201819 SH LCLR Funding bid'!$C$12:$C$362,"completed",'201819 SH LCLR Funding bid'!#REF!,$B23,'201819 SH LCLR Funding bid'!#REF!,K$5)),SUMIFS('201819 SH LCLR Funding bid'!#REF!,'201819 SH LCLR Funding bid'!$C$12:$C$362,"completed",'201819 SH LCLR Funding bid'!#REF!,$B23,'201819 SH LCLR Funding bid'!#REF!,K$5))</f>
        <v>#REF!</v>
      </c>
      <c r="L73" s="44" t="e">
        <f>IF($D$4="Agreed",(SUMIFS('201819 SH LCLR Funding bid'!#REF!,'201819 SH LCLR Funding bid'!$C$12:$C$362,"in construction (agreed)",'201819 SH LCLR Funding bid'!#REF!,$B23,'201819 SH LCLR Funding bid'!#REF!,L$5)+SUMIFS('201819 SH LCLR Funding bid'!#REF!,'201819 SH LCLR Funding bid'!$C$12:$C$362,"in planning (agreed)",'201819 SH LCLR Funding bid'!#REF!,$B23,'201819 SH LCLR Funding bid'!#REF!,L$5)+SUMIFS('201819 SH LCLR Funding bid'!#REF!,'201819 SH LCLR Funding bid'!$C$12:$C$362,"agreed with nzta",'201819 SH LCLR Funding bid'!#REF!,$B23,'201819 SH LCLR Funding bid'!#REF!,L$5)+SUMIFS('201819 SH LCLR Funding bid'!#REF!,'201819 SH LCLR Funding bid'!$C$12:$C$362,"completed",'201819 SH LCLR Funding bid'!#REF!,$B23,'201819 SH LCLR Funding bid'!#REF!,L$5)),SUMIFS('201819 SH LCLR Funding bid'!#REF!,'201819 SH LCLR Funding bid'!$C$12:$C$362,"completed",'201819 SH LCLR Funding bid'!#REF!,$B23,'201819 SH LCLR Funding bid'!#REF!,L$5))</f>
        <v>#REF!</v>
      </c>
      <c r="M73" s="44" t="e">
        <f>IF($D$4="Agreed",(SUMIFS('201819 SH LCLR Funding bid'!#REF!,'201819 SH LCLR Funding bid'!$C$12:$C$362,"in construction (agreed)",'201819 SH LCLR Funding bid'!#REF!,$B23,'201819 SH LCLR Funding bid'!#REF!,M$5)+SUMIFS('201819 SH LCLR Funding bid'!#REF!,'201819 SH LCLR Funding bid'!$C$12:$C$362,"in planning (agreed)",'201819 SH LCLR Funding bid'!#REF!,$B23,'201819 SH LCLR Funding bid'!#REF!,M$5)+SUMIFS('201819 SH LCLR Funding bid'!#REF!,'201819 SH LCLR Funding bid'!$C$12:$C$362,"agreed with nzta",'201819 SH LCLR Funding bid'!#REF!,$B23,'201819 SH LCLR Funding bid'!#REF!,M$5)+SUMIFS('201819 SH LCLR Funding bid'!#REF!,'201819 SH LCLR Funding bid'!$C$12:$C$362,"completed",'201819 SH LCLR Funding bid'!#REF!,$B23,'201819 SH LCLR Funding bid'!#REF!,M$5)),SUMIFS('201819 SH LCLR Funding bid'!#REF!,'201819 SH LCLR Funding bid'!$C$12:$C$362,"completed",'201819 SH LCLR Funding bid'!#REF!,$B23,'201819 SH LCLR Funding bid'!#REF!,M$5))</f>
        <v>#REF!</v>
      </c>
      <c r="N73" s="44" t="e">
        <f>IF($D$4="Agreed",(SUMIFS('201819 SH LCLR Funding bid'!#REF!,'201819 SH LCLR Funding bid'!$C$12:$C$362,"in construction (agreed)",'201819 SH LCLR Funding bid'!#REF!,$B23,'201819 SH LCLR Funding bid'!#REF!,N$5)+SUMIFS('201819 SH LCLR Funding bid'!#REF!,'201819 SH LCLR Funding bid'!$C$12:$C$362,"in planning (agreed)",'201819 SH LCLR Funding bid'!#REF!,$B23,'201819 SH LCLR Funding bid'!#REF!,N$5)+SUMIFS('201819 SH LCLR Funding bid'!#REF!,'201819 SH LCLR Funding bid'!$C$12:$C$362,"agreed with nzta",'201819 SH LCLR Funding bid'!#REF!,$B23,'201819 SH LCLR Funding bid'!#REF!,N$5)+SUMIFS('201819 SH LCLR Funding bid'!#REF!,'201819 SH LCLR Funding bid'!$C$12:$C$362,"completed",'201819 SH LCLR Funding bid'!#REF!,$B23,'201819 SH LCLR Funding bid'!#REF!,N$5)),SUMIFS('201819 SH LCLR Funding bid'!#REF!,'201819 SH LCLR Funding bid'!$C$12:$C$362,"completed",'201819 SH LCLR Funding bid'!#REF!,$B23,'201819 SH LCLR Funding bid'!#REF!,N$5))</f>
        <v>#REF!</v>
      </c>
      <c r="O73" s="44" t="e">
        <f>IF($D$4="Agreed",(SUMIFS('201819 SH LCLR Funding bid'!#REF!,'201819 SH LCLR Funding bid'!$C$12:$C$362,"in construction (agreed)",'201819 SH LCLR Funding bid'!#REF!,$B23,'201819 SH LCLR Funding bid'!#REF!,O$5)+SUMIFS('201819 SH LCLR Funding bid'!#REF!,'201819 SH LCLR Funding bid'!$C$12:$C$362,"in planning (agreed)",'201819 SH LCLR Funding bid'!#REF!,$B23,'201819 SH LCLR Funding bid'!#REF!,O$5)+SUMIFS('201819 SH LCLR Funding bid'!#REF!,'201819 SH LCLR Funding bid'!$C$12:$C$362,"agreed with nzta",'201819 SH LCLR Funding bid'!#REF!,$B23,'201819 SH LCLR Funding bid'!#REF!,O$5)+SUMIFS('201819 SH LCLR Funding bid'!#REF!,'201819 SH LCLR Funding bid'!$C$12:$C$362,"completed",'201819 SH LCLR Funding bid'!#REF!,$B23,'201819 SH LCLR Funding bid'!#REF!,O$5)),SUMIFS('201819 SH LCLR Funding bid'!#REF!,'201819 SH LCLR Funding bid'!$C$12:$C$362,"completed",'201819 SH LCLR Funding bid'!#REF!,$B23,'201819 SH LCLR Funding bid'!#REF!,O$5))</f>
        <v>#REF!</v>
      </c>
      <c r="P73" s="44" t="e">
        <f>IF($D$4="Agreed",(SUMIFS('201819 SH LCLR Funding bid'!#REF!,'201819 SH LCLR Funding bid'!$C$12:$C$362,"in construction (agreed)",'201819 SH LCLR Funding bid'!#REF!,$B23,'201819 SH LCLR Funding bid'!#REF!,P$5)+SUMIFS('201819 SH LCLR Funding bid'!#REF!,'201819 SH LCLR Funding bid'!$C$12:$C$362,"in planning (agreed)",'201819 SH LCLR Funding bid'!#REF!,$B23,'201819 SH LCLR Funding bid'!#REF!,P$5)+SUMIFS('201819 SH LCLR Funding bid'!#REF!,'201819 SH LCLR Funding bid'!$C$12:$C$362,"agreed with nzta",'201819 SH LCLR Funding bid'!#REF!,$B23,'201819 SH LCLR Funding bid'!#REF!,P$5)+SUMIFS('201819 SH LCLR Funding bid'!#REF!,'201819 SH LCLR Funding bid'!$C$12:$C$362,"completed",'201819 SH LCLR Funding bid'!#REF!,$B23,'201819 SH LCLR Funding bid'!#REF!,P$5)),SUMIFS('201819 SH LCLR Funding bid'!#REF!,'201819 SH LCLR Funding bid'!$C$12:$C$362,"completed",'201819 SH LCLR Funding bid'!#REF!,$B23,'201819 SH LCLR Funding bid'!#REF!,P$5))</f>
        <v>#REF!</v>
      </c>
      <c r="Q73" s="44" t="e">
        <f>IF($D$4="Agreed",(SUMIFS('201819 SH LCLR Funding bid'!#REF!,'201819 SH LCLR Funding bid'!$C$12:$C$362,"in construction (agreed)",'201819 SH LCLR Funding bid'!#REF!,$B23,'201819 SH LCLR Funding bid'!#REF!,Q$5)+SUMIFS('201819 SH LCLR Funding bid'!#REF!,'201819 SH LCLR Funding bid'!$C$12:$C$362,"in planning (agreed)",'201819 SH LCLR Funding bid'!#REF!,$B23,'201819 SH LCLR Funding bid'!#REF!,Q$5)+SUMIFS('201819 SH LCLR Funding bid'!#REF!,'201819 SH LCLR Funding bid'!$C$12:$C$362,"agreed with nzta",'201819 SH LCLR Funding bid'!#REF!,$B23,'201819 SH LCLR Funding bid'!#REF!,Q$5)+SUMIFS('201819 SH LCLR Funding bid'!#REF!,'201819 SH LCLR Funding bid'!$C$12:$C$362,"completed",'201819 SH LCLR Funding bid'!#REF!,$B23,'201819 SH LCLR Funding bid'!#REF!,Q$5)),SUMIFS('201819 SH LCLR Funding bid'!#REF!,'201819 SH LCLR Funding bid'!$C$12:$C$362,"completed",'201819 SH LCLR Funding bid'!#REF!,$B23,'201819 SH LCLR Funding bid'!#REF!,Q$5))</f>
        <v>#REF!</v>
      </c>
      <c r="R73" s="44" t="e">
        <f>IF($D$4="Agreed",(SUMIFS('201819 SH LCLR Funding bid'!#REF!,'201819 SH LCLR Funding bid'!$C$12:$C$362,"in construction (agreed)",'201819 SH LCLR Funding bid'!#REF!,$B23,'201819 SH LCLR Funding bid'!#REF!,R$5)+SUMIFS('201819 SH LCLR Funding bid'!#REF!,'201819 SH LCLR Funding bid'!$C$12:$C$362,"in planning (agreed)",'201819 SH LCLR Funding bid'!#REF!,$B23,'201819 SH LCLR Funding bid'!#REF!,R$5)+SUMIFS('201819 SH LCLR Funding bid'!#REF!,'201819 SH LCLR Funding bid'!$C$12:$C$362,"agreed with nzta",'201819 SH LCLR Funding bid'!#REF!,$B23,'201819 SH LCLR Funding bid'!#REF!,R$5)+SUMIFS('201819 SH LCLR Funding bid'!#REF!,'201819 SH LCLR Funding bid'!$C$12:$C$362,"completed",'201819 SH LCLR Funding bid'!#REF!,$B23,'201819 SH LCLR Funding bid'!#REF!,R$5)),SUMIFS('201819 SH LCLR Funding bid'!#REF!,'201819 SH LCLR Funding bid'!$C$12:$C$362,"completed",'201819 SH LCLR Funding bid'!#REF!,$B23,'201819 SH LCLR Funding bid'!#REF!,R$5))</f>
        <v>#REF!</v>
      </c>
      <c r="S73" s="44" t="e">
        <f>IF($D$4="Agreed",(SUMIFS('201819 SH LCLR Funding bid'!#REF!,'201819 SH LCLR Funding bid'!$C$12:$C$362,"in construction (agreed)",'201819 SH LCLR Funding bid'!#REF!,$B23,'201819 SH LCLR Funding bid'!#REF!,S$5)+SUMIFS('201819 SH LCLR Funding bid'!#REF!,'201819 SH LCLR Funding bid'!$C$12:$C$362,"in planning (agreed)",'201819 SH LCLR Funding bid'!#REF!,$B23,'201819 SH LCLR Funding bid'!#REF!,S$5)+SUMIFS('201819 SH LCLR Funding bid'!#REF!,'201819 SH LCLR Funding bid'!$C$12:$C$362,"agreed with nzta",'201819 SH LCLR Funding bid'!#REF!,$B23,'201819 SH LCLR Funding bid'!#REF!,S$5)+SUMIFS('201819 SH LCLR Funding bid'!#REF!,'201819 SH LCLR Funding bid'!$C$12:$C$362,"completed",'201819 SH LCLR Funding bid'!#REF!,$B23,'201819 SH LCLR Funding bid'!#REF!,S$5)),SUMIFS('201819 SH LCLR Funding bid'!#REF!,'201819 SH LCLR Funding bid'!$C$12:$C$362,"completed",'201819 SH LCLR Funding bid'!#REF!,$B23,'201819 SH LCLR Funding bid'!#REF!,S$5))</f>
        <v>#REF!</v>
      </c>
      <c r="T73" s="44" t="e">
        <f>IF($D$4="Agreed",(SUMIFS('201819 SH LCLR Funding bid'!#REF!,'201819 SH LCLR Funding bid'!$C$12:$C$362,"in construction (agreed)",'201819 SH LCLR Funding bid'!#REF!,$B23,'201819 SH LCLR Funding bid'!#REF!,T$5)+SUMIFS('201819 SH LCLR Funding bid'!#REF!,'201819 SH LCLR Funding bid'!$C$12:$C$362,"in planning (agreed)",'201819 SH LCLR Funding bid'!#REF!,$B23,'201819 SH LCLR Funding bid'!#REF!,T$5)+SUMIFS('201819 SH LCLR Funding bid'!#REF!,'201819 SH LCLR Funding bid'!$C$12:$C$362,"agreed with nzta",'201819 SH LCLR Funding bid'!#REF!,$B23,'201819 SH LCLR Funding bid'!#REF!,T$5)+SUMIFS('201819 SH LCLR Funding bid'!#REF!,'201819 SH LCLR Funding bid'!$C$12:$C$362,"completed",'201819 SH LCLR Funding bid'!#REF!,$B23,'201819 SH LCLR Funding bid'!#REF!,T$5)),SUMIFS('201819 SH LCLR Funding bid'!#REF!,'201819 SH LCLR Funding bid'!$C$12:$C$362,"completed",'201819 SH LCLR Funding bid'!#REF!,$B23,'201819 SH LCLR Funding bid'!#REF!,T$5))</f>
        <v>#REF!</v>
      </c>
      <c r="U73" s="13" t="e">
        <f t="shared" si="10"/>
        <v>#REF!</v>
      </c>
      <c r="V73" s="22"/>
      <c r="W73" s="22"/>
      <c r="X73" s="22"/>
      <c r="Y73" s="22"/>
      <c r="Z73" s="22"/>
      <c r="AA73" s="22"/>
      <c r="AB73" s="22"/>
      <c r="AC73" s="22"/>
      <c r="AD73" s="22"/>
      <c r="AE73" s="22"/>
      <c r="AF73" s="22"/>
    </row>
    <row r="74" spans="1:32" ht="12" customHeight="1" x14ac:dyDescent="0.15">
      <c r="A74" s="20"/>
      <c r="B74" s="37" t="str">
        <f t="shared" si="8"/>
        <v>Traffic calming</v>
      </c>
      <c r="C74" s="44" t="e">
        <f>IF($D$4="Agreed",(SUMIFS('201819 SH LCLR Funding bid'!#REF!,'201819 SH LCLR Funding bid'!$C$12:$C$362,"in construction (agreed)",'201819 SH LCLR Funding bid'!#REF!,$B24,'201819 SH LCLR Funding bid'!#REF!,C$5)+SUMIFS('201819 SH LCLR Funding bid'!#REF!,'201819 SH LCLR Funding bid'!$C$12:$C$362,"in planning (agreed)",'201819 SH LCLR Funding bid'!#REF!,$B24,'201819 SH LCLR Funding bid'!#REF!,C$5)+SUMIFS('201819 SH LCLR Funding bid'!#REF!,'201819 SH LCLR Funding bid'!$C$12:$C$362,"agreed with nzta",'201819 SH LCLR Funding bid'!#REF!,$B24,'201819 SH LCLR Funding bid'!#REF!,C$5)+SUMIFS('201819 SH LCLR Funding bid'!#REF!,'201819 SH LCLR Funding bid'!$C$12:$C$362,"completed",'201819 SH LCLR Funding bid'!#REF!,$B24,'201819 SH LCLR Funding bid'!#REF!,C$5)),SUMIFS('201819 SH LCLR Funding bid'!#REF!,'201819 SH LCLR Funding bid'!$C$12:$C$362,"completed",'201819 SH LCLR Funding bid'!#REF!,$B24,'201819 SH LCLR Funding bid'!#REF!,C$5))</f>
        <v>#REF!</v>
      </c>
      <c r="D74" s="44" t="e">
        <f>IF($D$4="Agreed",(SUMIFS('201819 SH LCLR Funding bid'!#REF!,'201819 SH LCLR Funding bid'!$C$12:$C$362,"in construction (agreed)",'201819 SH LCLR Funding bid'!#REF!,$B24,'201819 SH LCLR Funding bid'!#REF!,D$5)+SUMIFS('201819 SH LCLR Funding bid'!#REF!,'201819 SH LCLR Funding bid'!$C$12:$C$362,"in planning (agreed)",'201819 SH LCLR Funding bid'!#REF!,$B24,'201819 SH LCLR Funding bid'!#REF!,D$5)+SUMIFS('201819 SH LCLR Funding bid'!#REF!,'201819 SH LCLR Funding bid'!$C$12:$C$362,"agreed with nzta",'201819 SH LCLR Funding bid'!#REF!,$B24,'201819 SH LCLR Funding bid'!#REF!,D$5)+SUMIFS('201819 SH LCLR Funding bid'!#REF!,'201819 SH LCLR Funding bid'!$C$12:$C$362,"completed",'201819 SH LCLR Funding bid'!#REF!,$B24,'201819 SH LCLR Funding bid'!#REF!,D$5)),SUMIFS('201819 SH LCLR Funding bid'!#REF!,'201819 SH LCLR Funding bid'!$C$12:$C$362,"completed",'201819 SH LCLR Funding bid'!#REF!,$B24,'201819 SH LCLR Funding bid'!#REF!,D$5))</f>
        <v>#REF!</v>
      </c>
      <c r="E74" s="44" t="e">
        <f>IF($D$4="Agreed",(SUMIFS('201819 SH LCLR Funding bid'!#REF!,'201819 SH LCLR Funding bid'!$C$12:$C$362,"in construction (agreed)",'201819 SH LCLR Funding bid'!#REF!,$B24,'201819 SH LCLR Funding bid'!#REF!,E$5)+SUMIFS('201819 SH LCLR Funding bid'!#REF!,'201819 SH LCLR Funding bid'!$C$12:$C$362,"in planning (agreed)",'201819 SH LCLR Funding bid'!#REF!,$B24,'201819 SH LCLR Funding bid'!#REF!,E$5)+SUMIFS('201819 SH LCLR Funding bid'!#REF!,'201819 SH LCLR Funding bid'!$C$12:$C$362,"agreed with nzta",'201819 SH LCLR Funding bid'!#REF!,$B24,'201819 SH LCLR Funding bid'!#REF!,E$5)+SUMIFS('201819 SH LCLR Funding bid'!#REF!,'201819 SH LCLR Funding bid'!$C$12:$C$362,"completed",'201819 SH LCLR Funding bid'!#REF!,$B24,'201819 SH LCLR Funding bid'!#REF!,E$5)),SUMIFS('201819 SH LCLR Funding bid'!#REF!,'201819 SH LCLR Funding bid'!$C$12:$C$362,"completed",'201819 SH LCLR Funding bid'!#REF!,$B24,'201819 SH LCLR Funding bid'!#REF!,E$5))</f>
        <v>#REF!</v>
      </c>
      <c r="F74" s="44" t="e">
        <f>IF($D$4="Agreed",(SUMIFS('201819 SH LCLR Funding bid'!#REF!,'201819 SH LCLR Funding bid'!$C$12:$C$362,"in construction (agreed)",'201819 SH LCLR Funding bid'!#REF!,$B24,'201819 SH LCLR Funding bid'!#REF!,F$5)+SUMIFS('201819 SH LCLR Funding bid'!#REF!,'201819 SH LCLR Funding bid'!$C$12:$C$362,"in planning (agreed)",'201819 SH LCLR Funding bid'!#REF!,$B24,'201819 SH LCLR Funding bid'!#REF!,F$5)+SUMIFS('201819 SH LCLR Funding bid'!#REF!,'201819 SH LCLR Funding bid'!$C$12:$C$362,"agreed with nzta",'201819 SH LCLR Funding bid'!#REF!,$B24,'201819 SH LCLR Funding bid'!#REF!,F$5)+SUMIFS('201819 SH LCLR Funding bid'!#REF!,'201819 SH LCLR Funding bid'!$C$12:$C$362,"completed",'201819 SH LCLR Funding bid'!#REF!,$B24,'201819 SH LCLR Funding bid'!#REF!,F$5)),SUMIFS('201819 SH LCLR Funding bid'!#REF!,'201819 SH LCLR Funding bid'!$C$12:$C$362,"completed",'201819 SH LCLR Funding bid'!#REF!,$B24,'201819 SH LCLR Funding bid'!#REF!,F$5))</f>
        <v>#REF!</v>
      </c>
      <c r="G74" s="44" t="e">
        <f>IF($D$4="Agreed",(SUMIFS('201819 SH LCLR Funding bid'!#REF!,'201819 SH LCLR Funding bid'!$C$12:$C$362,"in construction (agreed)",'201819 SH LCLR Funding bid'!#REF!,$B24,'201819 SH LCLR Funding bid'!#REF!,G$5)+SUMIFS('201819 SH LCLR Funding bid'!#REF!,'201819 SH LCLR Funding bid'!$C$12:$C$362,"in planning (agreed)",'201819 SH LCLR Funding bid'!#REF!,$B24,'201819 SH LCLR Funding bid'!#REF!,G$5)+SUMIFS('201819 SH LCLR Funding bid'!#REF!,'201819 SH LCLR Funding bid'!$C$12:$C$362,"agreed with nzta",'201819 SH LCLR Funding bid'!#REF!,$B24,'201819 SH LCLR Funding bid'!#REF!,G$5)+SUMIFS('201819 SH LCLR Funding bid'!#REF!,'201819 SH LCLR Funding bid'!$C$12:$C$362,"completed",'201819 SH LCLR Funding bid'!#REF!,$B24,'201819 SH LCLR Funding bid'!#REF!,G$5)),SUMIFS('201819 SH LCLR Funding bid'!#REF!,'201819 SH LCLR Funding bid'!$C$12:$C$362,"completed",'201819 SH LCLR Funding bid'!#REF!,$B24,'201819 SH LCLR Funding bid'!#REF!,G$5))</f>
        <v>#REF!</v>
      </c>
      <c r="H74" s="44" t="e">
        <f>IF($D$4="Agreed",(SUMIFS('201819 SH LCLR Funding bid'!#REF!,'201819 SH LCLR Funding bid'!$C$12:$C$362,"in construction (agreed)",'201819 SH LCLR Funding bid'!#REF!,$B24,'201819 SH LCLR Funding bid'!#REF!,H$5)+SUMIFS('201819 SH LCLR Funding bid'!#REF!,'201819 SH LCLR Funding bid'!$C$12:$C$362,"in planning (agreed)",'201819 SH LCLR Funding bid'!#REF!,$B24,'201819 SH LCLR Funding bid'!#REF!,H$5)+SUMIFS('201819 SH LCLR Funding bid'!#REF!,'201819 SH LCLR Funding bid'!$C$12:$C$362,"agreed with nzta",'201819 SH LCLR Funding bid'!#REF!,$B24,'201819 SH LCLR Funding bid'!#REF!,H$5)+SUMIFS('201819 SH LCLR Funding bid'!#REF!,'201819 SH LCLR Funding bid'!$C$12:$C$362,"completed",'201819 SH LCLR Funding bid'!#REF!,$B24,'201819 SH LCLR Funding bid'!#REF!,H$5)),SUMIFS('201819 SH LCLR Funding bid'!#REF!,'201819 SH LCLR Funding bid'!$C$12:$C$362,"completed",'201819 SH LCLR Funding bid'!#REF!,$B24,'201819 SH LCLR Funding bid'!#REF!,H$5))</f>
        <v>#REF!</v>
      </c>
      <c r="I74" s="44" t="e">
        <f>IF($D$4="Agreed",(SUMIFS('201819 SH LCLR Funding bid'!#REF!,'201819 SH LCLR Funding bid'!$C$12:$C$362,"in construction (agreed)",'201819 SH LCLR Funding bid'!#REF!,$B24,'201819 SH LCLR Funding bid'!#REF!,I$5)+SUMIFS('201819 SH LCLR Funding bid'!#REF!,'201819 SH LCLR Funding bid'!$C$12:$C$362,"in planning (agreed)",'201819 SH LCLR Funding bid'!#REF!,$B24,'201819 SH LCLR Funding bid'!#REF!,I$5)+SUMIFS('201819 SH LCLR Funding bid'!#REF!,'201819 SH LCLR Funding bid'!$C$12:$C$362,"agreed with nzta",'201819 SH LCLR Funding bid'!#REF!,$B24,'201819 SH LCLR Funding bid'!#REF!,I$5)+SUMIFS('201819 SH LCLR Funding bid'!#REF!,'201819 SH LCLR Funding bid'!$C$12:$C$362,"completed",'201819 SH LCLR Funding bid'!#REF!,$B24,'201819 SH LCLR Funding bid'!#REF!,I$5)),SUMIFS('201819 SH LCLR Funding bid'!#REF!,'201819 SH LCLR Funding bid'!$C$12:$C$362,"completed",'201819 SH LCLR Funding bid'!#REF!,$B24,'201819 SH LCLR Funding bid'!#REF!,I$5))</f>
        <v>#REF!</v>
      </c>
      <c r="J74" s="44" t="e">
        <f>IF($D$4="Agreed",(SUMIFS('201819 SH LCLR Funding bid'!#REF!,'201819 SH LCLR Funding bid'!$C$12:$C$362,"in construction (agreed)",'201819 SH LCLR Funding bid'!#REF!,$B24,'201819 SH LCLR Funding bid'!#REF!,J$5)+SUMIFS('201819 SH LCLR Funding bid'!#REF!,'201819 SH LCLR Funding bid'!$C$12:$C$362,"in planning (agreed)",'201819 SH LCLR Funding bid'!#REF!,$B24,'201819 SH LCLR Funding bid'!#REF!,J$5)+SUMIFS('201819 SH LCLR Funding bid'!#REF!,'201819 SH LCLR Funding bid'!$C$12:$C$362,"agreed with nzta",'201819 SH LCLR Funding bid'!#REF!,$B24,'201819 SH LCLR Funding bid'!#REF!,J$5)+SUMIFS('201819 SH LCLR Funding bid'!#REF!,'201819 SH LCLR Funding bid'!$C$12:$C$362,"completed",'201819 SH LCLR Funding bid'!#REF!,$B24,'201819 SH LCLR Funding bid'!#REF!,J$5)),SUMIFS('201819 SH LCLR Funding bid'!#REF!,'201819 SH LCLR Funding bid'!$C$12:$C$362,"completed",'201819 SH LCLR Funding bid'!#REF!,$B24,'201819 SH LCLR Funding bid'!#REF!,J$5))</f>
        <v>#REF!</v>
      </c>
      <c r="K74" s="44" t="e">
        <f>IF($D$4="Agreed",(SUMIFS('201819 SH LCLR Funding bid'!#REF!,'201819 SH LCLR Funding bid'!$C$12:$C$362,"in construction (agreed)",'201819 SH LCLR Funding bid'!#REF!,$B24,'201819 SH LCLR Funding bid'!#REF!,K$5)+SUMIFS('201819 SH LCLR Funding bid'!#REF!,'201819 SH LCLR Funding bid'!$C$12:$C$362,"in planning (agreed)",'201819 SH LCLR Funding bid'!#REF!,$B24,'201819 SH LCLR Funding bid'!#REF!,K$5)+SUMIFS('201819 SH LCLR Funding bid'!#REF!,'201819 SH LCLR Funding bid'!$C$12:$C$362,"agreed with nzta",'201819 SH LCLR Funding bid'!#REF!,$B24,'201819 SH LCLR Funding bid'!#REF!,K$5)+SUMIFS('201819 SH LCLR Funding bid'!#REF!,'201819 SH LCLR Funding bid'!$C$12:$C$362,"completed",'201819 SH LCLR Funding bid'!#REF!,$B24,'201819 SH LCLR Funding bid'!#REF!,K$5)),SUMIFS('201819 SH LCLR Funding bid'!#REF!,'201819 SH LCLR Funding bid'!$C$12:$C$362,"completed",'201819 SH LCLR Funding bid'!#REF!,$B24,'201819 SH LCLR Funding bid'!#REF!,K$5))</f>
        <v>#REF!</v>
      </c>
      <c r="L74" s="44" t="e">
        <f>IF($D$4="Agreed",(SUMIFS('201819 SH LCLR Funding bid'!#REF!,'201819 SH LCLR Funding bid'!$C$12:$C$362,"in construction (agreed)",'201819 SH LCLR Funding bid'!#REF!,$B24,'201819 SH LCLR Funding bid'!#REF!,L$5)+SUMIFS('201819 SH LCLR Funding bid'!#REF!,'201819 SH LCLR Funding bid'!$C$12:$C$362,"in planning (agreed)",'201819 SH LCLR Funding bid'!#REF!,$B24,'201819 SH LCLR Funding bid'!#REF!,L$5)+SUMIFS('201819 SH LCLR Funding bid'!#REF!,'201819 SH LCLR Funding bid'!$C$12:$C$362,"agreed with nzta",'201819 SH LCLR Funding bid'!#REF!,$B24,'201819 SH LCLR Funding bid'!#REF!,L$5)+SUMIFS('201819 SH LCLR Funding bid'!#REF!,'201819 SH LCLR Funding bid'!$C$12:$C$362,"completed",'201819 SH LCLR Funding bid'!#REF!,$B24,'201819 SH LCLR Funding bid'!#REF!,L$5)),SUMIFS('201819 SH LCLR Funding bid'!#REF!,'201819 SH LCLR Funding bid'!$C$12:$C$362,"completed",'201819 SH LCLR Funding bid'!#REF!,$B24,'201819 SH LCLR Funding bid'!#REF!,L$5))</f>
        <v>#REF!</v>
      </c>
      <c r="M74" s="44" t="e">
        <f>IF($D$4="Agreed",(SUMIFS('201819 SH LCLR Funding bid'!#REF!,'201819 SH LCLR Funding bid'!$C$12:$C$362,"in construction (agreed)",'201819 SH LCLR Funding bid'!#REF!,$B24,'201819 SH LCLR Funding bid'!#REF!,M$5)+SUMIFS('201819 SH LCLR Funding bid'!#REF!,'201819 SH LCLR Funding bid'!$C$12:$C$362,"in planning (agreed)",'201819 SH LCLR Funding bid'!#REF!,$B24,'201819 SH LCLR Funding bid'!#REF!,M$5)+SUMIFS('201819 SH LCLR Funding bid'!#REF!,'201819 SH LCLR Funding bid'!$C$12:$C$362,"agreed with nzta",'201819 SH LCLR Funding bid'!#REF!,$B24,'201819 SH LCLR Funding bid'!#REF!,M$5)+SUMIFS('201819 SH LCLR Funding bid'!#REF!,'201819 SH LCLR Funding bid'!$C$12:$C$362,"completed",'201819 SH LCLR Funding bid'!#REF!,$B24,'201819 SH LCLR Funding bid'!#REF!,M$5)),SUMIFS('201819 SH LCLR Funding bid'!#REF!,'201819 SH LCLR Funding bid'!$C$12:$C$362,"completed",'201819 SH LCLR Funding bid'!#REF!,$B24,'201819 SH LCLR Funding bid'!#REF!,M$5))</f>
        <v>#REF!</v>
      </c>
      <c r="N74" s="44" t="e">
        <f>IF($D$4="Agreed",(SUMIFS('201819 SH LCLR Funding bid'!#REF!,'201819 SH LCLR Funding bid'!$C$12:$C$362,"in construction (agreed)",'201819 SH LCLR Funding bid'!#REF!,$B24,'201819 SH LCLR Funding bid'!#REF!,N$5)+SUMIFS('201819 SH LCLR Funding bid'!#REF!,'201819 SH LCLR Funding bid'!$C$12:$C$362,"in planning (agreed)",'201819 SH LCLR Funding bid'!#REF!,$B24,'201819 SH LCLR Funding bid'!#REF!,N$5)+SUMIFS('201819 SH LCLR Funding bid'!#REF!,'201819 SH LCLR Funding bid'!$C$12:$C$362,"agreed with nzta",'201819 SH LCLR Funding bid'!#REF!,$B24,'201819 SH LCLR Funding bid'!#REF!,N$5)+SUMIFS('201819 SH LCLR Funding bid'!#REF!,'201819 SH LCLR Funding bid'!$C$12:$C$362,"completed",'201819 SH LCLR Funding bid'!#REF!,$B24,'201819 SH LCLR Funding bid'!#REF!,N$5)),SUMIFS('201819 SH LCLR Funding bid'!#REF!,'201819 SH LCLR Funding bid'!$C$12:$C$362,"completed",'201819 SH LCLR Funding bid'!#REF!,$B24,'201819 SH LCLR Funding bid'!#REF!,N$5))</f>
        <v>#REF!</v>
      </c>
      <c r="O74" s="44" t="e">
        <f>IF($D$4="Agreed",(SUMIFS('201819 SH LCLR Funding bid'!#REF!,'201819 SH LCLR Funding bid'!$C$12:$C$362,"in construction (agreed)",'201819 SH LCLR Funding bid'!#REF!,$B24,'201819 SH LCLR Funding bid'!#REF!,O$5)+SUMIFS('201819 SH LCLR Funding bid'!#REF!,'201819 SH LCLR Funding bid'!$C$12:$C$362,"in planning (agreed)",'201819 SH LCLR Funding bid'!#REF!,$B24,'201819 SH LCLR Funding bid'!#REF!,O$5)+SUMIFS('201819 SH LCLR Funding bid'!#REF!,'201819 SH LCLR Funding bid'!$C$12:$C$362,"agreed with nzta",'201819 SH LCLR Funding bid'!#REF!,$B24,'201819 SH LCLR Funding bid'!#REF!,O$5)+SUMIFS('201819 SH LCLR Funding bid'!#REF!,'201819 SH LCLR Funding bid'!$C$12:$C$362,"completed",'201819 SH LCLR Funding bid'!#REF!,$B24,'201819 SH LCLR Funding bid'!#REF!,O$5)),SUMIFS('201819 SH LCLR Funding bid'!#REF!,'201819 SH LCLR Funding bid'!$C$12:$C$362,"completed",'201819 SH LCLR Funding bid'!#REF!,$B24,'201819 SH LCLR Funding bid'!#REF!,O$5))</f>
        <v>#REF!</v>
      </c>
      <c r="P74" s="44" t="e">
        <f>IF($D$4="Agreed",(SUMIFS('201819 SH LCLR Funding bid'!#REF!,'201819 SH LCLR Funding bid'!$C$12:$C$362,"in construction (agreed)",'201819 SH LCLR Funding bid'!#REF!,$B24,'201819 SH LCLR Funding bid'!#REF!,P$5)+SUMIFS('201819 SH LCLR Funding bid'!#REF!,'201819 SH LCLR Funding bid'!$C$12:$C$362,"in planning (agreed)",'201819 SH LCLR Funding bid'!#REF!,$B24,'201819 SH LCLR Funding bid'!#REF!,P$5)+SUMIFS('201819 SH LCLR Funding bid'!#REF!,'201819 SH LCLR Funding bid'!$C$12:$C$362,"agreed with nzta",'201819 SH LCLR Funding bid'!#REF!,$B24,'201819 SH LCLR Funding bid'!#REF!,P$5)+SUMIFS('201819 SH LCLR Funding bid'!#REF!,'201819 SH LCLR Funding bid'!$C$12:$C$362,"completed",'201819 SH LCLR Funding bid'!#REF!,$B24,'201819 SH LCLR Funding bid'!#REF!,P$5)),SUMIFS('201819 SH LCLR Funding bid'!#REF!,'201819 SH LCLR Funding bid'!$C$12:$C$362,"completed",'201819 SH LCLR Funding bid'!#REF!,$B24,'201819 SH LCLR Funding bid'!#REF!,P$5))</f>
        <v>#REF!</v>
      </c>
      <c r="Q74" s="44" t="e">
        <f>IF($D$4="Agreed",(SUMIFS('201819 SH LCLR Funding bid'!#REF!,'201819 SH LCLR Funding bid'!$C$12:$C$362,"in construction (agreed)",'201819 SH LCLR Funding bid'!#REF!,$B24,'201819 SH LCLR Funding bid'!#REF!,Q$5)+SUMIFS('201819 SH LCLR Funding bid'!#REF!,'201819 SH LCLR Funding bid'!$C$12:$C$362,"in planning (agreed)",'201819 SH LCLR Funding bid'!#REF!,$B24,'201819 SH LCLR Funding bid'!#REF!,Q$5)+SUMIFS('201819 SH LCLR Funding bid'!#REF!,'201819 SH LCLR Funding bid'!$C$12:$C$362,"agreed with nzta",'201819 SH LCLR Funding bid'!#REF!,$B24,'201819 SH LCLR Funding bid'!#REF!,Q$5)+SUMIFS('201819 SH LCLR Funding bid'!#REF!,'201819 SH LCLR Funding bid'!$C$12:$C$362,"completed",'201819 SH LCLR Funding bid'!#REF!,$B24,'201819 SH LCLR Funding bid'!#REF!,Q$5)),SUMIFS('201819 SH LCLR Funding bid'!#REF!,'201819 SH LCLR Funding bid'!$C$12:$C$362,"completed",'201819 SH LCLR Funding bid'!#REF!,$B24,'201819 SH LCLR Funding bid'!#REF!,Q$5))</f>
        <v>#REF!</v>
      </c>
      <c r="R74" s="44" t="e">
        <f>IF($D$4="Agreed",(SUMIFS('201819 SH LCLR Funding bid'!#REF!,'201819 SH LCLR Funding bid'!$C$12:$C$362,"in construction (agreed)",'201819 SH LCLR Funding bid'!#REF!,$B24,'201819 SH LCLR Funding bid'!#REF!,R$5)+SUMIFS('201819 SH LCLR Funding bid'!#REF!,'201819 SH LCLR Funding bid'!$C$12:$C$362,"in planning (agreed)",'201819 SH LCLR Funding bid'!#REF!,$B24,'201819 SH LCLR Funding bid'!#REF!,R$5)+SUMIFS('201819 SH LCLR Funding bid'!#REF!,'201819 SH LCLR Funding bid'!$C$12:$C$362,"agreed with nzta",'201819 SH LCLR Funding bid'!#REF!,$B24,'201819 SH LCLR Funding bid'!#REF!,R$5)+SUMIFS('201819 SH LCLR Funding bid'!#REF!,'201819 SH LCLR Funding bid'!$C$12:$C$362,"completed",'201819 SH LCLR Funding bid'!#REF!,$B24,'201819 SH LCLR Funding bid'!#REF!,R$5)),SUMIFS('201819 SH LCLR Funding bid'!#REF!,'201819 SH LCLR Funding bid'!$C$12:$C$362,"completed",'201819 SH LCLR Funding bid'!#REF!,$B24,'201819 SH LCLR Funding bid'!#REF!,R$5))</f>
        <v>#REF!</v>
      </c>
      <c r="S74" s="44" t="e">
        <f>IF($D$4="Agreed",(SUMIFS('201819 SH LCLR Funding bid'!#REF!,'201819 SH LCLR Funding bid'!$C$12:$C$362,"in construction (agreed)",'201819 SH LCLR Funding bid'!#REF!,$B24,'201819 SH LCLR Funding bid'!#REF!,S$5)+SUMIFS('201819 SH LCLR Funding bid'!#REF!,'201819 SH LCLR Funding bid'!$C$12:$C$362,"in planning (agreed)",'201819 SH LCLR Funding bid'!#REF!,$B24,'201819 SH LCLR Funding bid'!#REF!,S$5)+SUMIFS('201819 SH LCLR Funding bid'!#REF!,'201819 SH LCLR Funding bid'!$C$12:$C$362,"agreed with nzta",'201819 SH LCLR Funding bid'!#REF!,$B24,'201819 SH LCLR Funding bid'!#REF!,S$5)+SUMIFS('201819 SH LCLR Funding bid'!#REF!,'201819 SH LCLR Funding bid'!$C$12:$C$362,"completed",'201819 SH LCLR Funding bid'!#REF!,$B24,'201819 SH LCLR Funding bid'!#REF!,S$5)),SUMIFS('201819 SH LCLR Funding bid'!#REF!,'201819 SH LCLR Funding bid'!$C$12:$C$362,"completed",'201819 SH LCLR Funding bid'!#REF!,$B24,'201819 SH LCLR Funding bid'!#REF!,S$5))</f>
        <v>#REF!</v>
      </c>
      <c r="T74" s="44" t="e">
        <f>IF($D$4="Agreed",(SUMIFS('201819 SH LCLR Funding bid'!#REF!,'201819 SH LCLR Funding bid'!$C$12:$C$362,"in construction (agreed)",'201819 SH LCLR Funding bid'!#REF!,$B24,'201819 SH LCLR Funding bid'!#REF!,T$5)+SUMIFS('201819 SH LCLR Funding bid'!#REF!,'201819 SH LCLR Funding bid'!$C$12:$C$362,"in planning (agreed)",'201819 SH LCLR Funding bid'!#REF!,$B24,'201819 SH LCLR Funding bid'!#REF!,T$5)+SUMIFS('201819 SH LCLR Funding bid'!#REF!,'201819 SH LCLR Funding bid'!$C$12:$C$362,"agreed with nzta",'201819 SH LCLR Funding bid'!#REF!,$B24,'201819 SH LCLR Funding bid'!#REF!,T$5)+SUMIFS('201819 SH LCLR Funding bid'!#REF!,'201819 SH LCLR Funding bid'!$C$12:$C$362,"completed",'201819 SH LCLR Funding bid'!#REF!,$B24,'201819 SH LCLR Funding bid'!#REF!,T$5)),SUMIFS('201819 SH LCLR Funding bid'!#REF!,'201819 SH LCLR Funding bid'!$C$12:$C$362,"completed",'201819 SH LCLR Funding bid'!#REF!,$B24,'201819 SH LCLR Funding bid'!#REF!,T$5))</f>
        <v>#REF!</v>
      </c>
      <c r="U74" s="13" t="e">
        <f t="shared" si="10"/>
        <v>#REF!</v>
      </c>
      <c r="V74" s="22"/>
      <c r="W74" s="22"/>
      <c r="X74" s="22"/>
      <c r="Y74" s="22"/>
      <c r="Z74" s="22"/>
      <c r="AA74" s="22"/>
      <c r="AB74" s="22"/>
      <c r="AC74" s="22"/>
      <c r="AD74" s="22"/>
      <c r="AE74" s="22"/>
      <c r="AF74" s="22"/>
    </row>
    <row r="75" spans="1:32" ht="12" customHeight="1" x14ac:dyDescent="0.15">
      <c r="A75" s="20"/>
      <c r="B75" s="37" t="str">
        <f t="shared" si="8"/>
        <v>Traffic management systems</v>
      </c>
      <c r="C75" s="44" t="e">
        <f>IF($D$4="Agreed",(SUMIFS('201819 SH LCLR Funding bid'!#REF!,'201819 SH LCLR Funding bid'!$C$12:$C$362,"in construction (agreed)",'201819 SH LCLR Funding bid'!#REF!,$B25,'201819 SH LCLR Funding bid'!#REF!,C$5)+SUMIFS('201819 SH LCLR Funding bid'!#REF!,'201819 SH LCLR Funding bid'!$C$12:$C$362,"in planning (agreed)",'201819 SH LCLR Funding bid'!#REF!,$B25,'201819 SH LCLR Funding bid'!#REF!,C$5)+SUMIFS('201819 SH LCLR Funding bid'!#REF!,'201819 SH LCLR Funding bid'!$C$12:$C$362,"agreed with nzta",'201819 SH LCLR Funding bid'!#REF!,$B25,'201819 SH LCLR Funding bid'!#REF!,C$5)+SUMIFS('201819 SH LCLR Funding bid'!#REF!,'201819 SH LCLR Funding bid'!$C$12:$C$362,"completed",'201819 SH LCLR Funding bid'!#REF!,$B25,'201819 SH LCLR Funding bid'!#REF!,C$5)),SUMIFS('201819 SH LCLR Funding bid'!#REF!,'201819 SH LCLR Funding bid'!$C$12:$C$362,"completed",'201819 SH LCLR Funding bid'!#REF!,$B25,'201819 SH LCLR Funding bid'!#REF!,C$5))</f>
        <v>#REF!</v>
      </c>
      <c r="D75" s="44" t="e">
        <f>IF($D$4="Agreed",(SUMIFS('201819 SH LCLR Funding bid'!#REF!,'201819 SH LCLR Funding bid'!$C$12:$C$362,"in construction (agreed)",'201819 SH LCLR Funding bid'!#REF!,$B25,'201819 SH LCLR Funding bid'!#REF!,D$5)+SUMIFS('201819 SH LCLR Funding bid'!#REF!,'201819 SH LCLR Funding bid'!$C$12:$C$362,"in planning (agreed)",'201819 SH LCLR Funding bid'!#REF!,$B25,'201819 SH LCLR Funding bid'!#REF!,D$5)+SUMIFS('201819 SH LCLR Funding bid'!#REF!,'201819 SH LCLR Funding bid'!$C$12:$C$362,"agreed with nzta",'201819 SH LCLR Funding bid'!#REF!,$B25,'201819 SH LCLR Funding bid'!#REF!,D$5)+SUMIFS('201819 SH LCLR Funding bid'!#REF!,'201819 SH LCLR Funding bid'!$C$12:$C$362,"completed",'201819 SH LCLR Funding bid'!#REF!,$B25,'201819 SH LCLR Funding bid'!#REF!,D$5)),SUMIFS('201819 SH LCLR Funding bid'!#REF!,'201819 SH LCLR Funding bid'!$C$12:$C$362,"completed",'201819 SH LCLR Funding bid'!#REF!,$B25,'201819 SH LCLR Funding bid'!#REF!,D$5))</f>
        <v>#REF!</v>
      </c>
      <c r="E75" s="44" t="e">
        <f>IF($D$4="Agreed",(SUMIFS('201819 SH LCLR Funding bid'!#REF!,'201819 SH LCLR Funding bid'!$C$12:$C$362,"in construction (agreed)",'201819 SH LCLR Funding bid'!#REF!,$B25,'201819 SH LCLR Funding bid'!#REF!,E$5)+SUMIFS('201819 SH LCLR Funding bid'!#REF!,'201819 SH LCLR Funding bid'!$C$12:$C$362,"in planning (agreed)",'201819 SH LCLR Funding bid'!#REF!,$B25,'201819 SH LCLR Funding bid'!#REF!,E$5)+SUMIFS('201819 SH LCLR Funding bid'!#REF!,'201819 SH LCLR Funding bid'!$C$12:$C$362,"agreed with nzta",'201819 SH LCLR Funding bid'!#REF!,$B25,'201819 SH LCLR Funding bid'!#REF!,E$5)+SUMIFS('201819 SH LCLR Funding bid'!#REF!,'201819 SH LCLR Funding bid'!$C$12:$C$362,"completed",'201819 SH LCLR Funding bid'!#REF!,$B25,'201819 SH LCLR Funding bid'!#REF!,E$5)),SUMIFS('201819 SH LCLR Funding bid'!#REF!,'201819 SH LCLR Funding bid'!$C$12:$C$362,"completed",'201819 SH LCLR Funding bid'!#REF!,$B25,'201819 SH LCLR Funding bid'!#REF!,E$5))</f>
        <v>#REF!</v>
      </c>
      <c r="F75" s="44" t="e">
        <f>IF($D$4="Agreed",(SUMIFS('201819 SH LCLR Funding bid'!#REF!,'201819 SH LCLR Funding bid'!$C$12:$C$362,"in construction (agreed)",'201819 SH LCLR Funding bid'!#REF!,$B25,'201819 SH LCLR Funding bid'!#REF!,F$5)+SUMIFS('201819 SH LCLR Funding bid'!#REF!,'201819 SH LCLR Funding bid'!$C$12:$C$362,"in planning (agreed)",'201819 SH LCLR Funding bid'!#REF!,$B25,'201819 SH LCLR Funding bid'!#REF!,F$5)+SUMIFS('201819 SH LCLR Funding bid'!#REF!,'201819 SH LCLR Funding bid'!$C$12:$C$362,"agreed with nzta",'201819 SH LCLR Funding bid'!#REF!,$B25,'201819 SH LCLR Funding bid'!#REF!,F$5)+SUMIFS('201819 SH LCLR Funding bid'!#REF!,'201819 SH LCLR Funding bid'!$C$12:$C$362,"completed",'201819 SH LCLR Funding bid'!#REF!,$B25,'201819 SH LCLR Funding bid'!#REF!,F$5)),SUMIFS('201819 SH LCLR Funding bid'!#REF!,'201819 SH LCLR Funding bid'!$C$12:$C$362,"completed",'201819 SH LCLR Funding bid'!#REF!,$B25,'201819 SH LCLR Funding bid'!#REF!,F$5))</f>
        <v>#REF!</v>
      </c>
      <c r="G75" s="44" t="e">
        <f>IF($D$4="Agreed",(SUMIFS('201819 SH LCLR Funding bid'!#REF!,'201819 SH LCLR Funding bid'!$C$12:$C$362,"in construction (agreed)",'201819 SH LCLR Funding bid'!#REF!,$B25,'201819 SH LCLR Funding bid'!#REF!,G$5)+SUMIFS('201819 SH LCLR Funding bid'!#REF!,'201819 SH LCLR Funding bid'!$C$12:$C$362,"in planning (agreed)",'201819 SH LCLR Funding bid'!#REF!,$B25,'201819 SH LCLR Funding bid'!#REF!,G$5)+SUMIFS('201819 SH LCLR Funding bid'!#REF!,'201819 SH LCLR Funding bid'!$C$12:$C$362,"agreed with nzta",'201819 SH LCLR Funding bid'!#REF!,$B25,'201819 SH LCLR Funding bid'!#REF!,G$5)+SUMIFS('201819 SH LCLR Funding bid'!#REF!,'201819 SH LCLR Funding bid'!$C$12:$C$362,"completed",'201819 SH LCLR Funding bid'!#REF!,$B25,'201819 SH LCLR Funding bid'!#REF!,G$5)),SUMIFS('201819 SH LCLR Funding bid'!#REF!,'201819 SH LCLR Funding bid'!$C$12:$C$362,"completed",'201819 SH LCLR Funding bid'!#REF!,$B25,'201819 SH LCLR Funding bid'!#REF!,G$5))</f>
        <v>#REF!</v>
      </c>
      <c r="H75" s="44" t="e">
        <f>IF($D$4="Agreed",(SUMIFS('201819 SH LCLR Funding bid'!#REF!,'201819 SH LCLR Funding bid'!$C$12:$C$362,"in construction (agreed)",'201819 SH LCLR Funding bid'!#REF!,$B25,'201819 SH LCLR Funding bid'!#REF!,H$5)+SUMIFS('201819 SH LCLR Funding bid'!#REF!,'201819 SH LCLR Funding bid'!$C$12:$C$362,"in planning (agreed)",'201819 SH LCLR Funding bid'!#REF!,$B25,'201819 SH LCLR Funding bid'!#REF!,H$5)+SUMIFS('201819 SH LCLR Funding bid'!#REF!,'201819 SH LCLR Funding bid'!$C$12:$C$362,"agreed with nzta",'201819 SH LCLR Funding bid'!#REF!,$B25,'201819 SH LCLR Funding bid'!#REF!,H$5)+SUMIFS('201819 SH LCLR Funding bid'!#REF!,'201819 SH LCLR Funding bid'!$C$12:$C$362,"completed",'201819 SH LCLR Funding bid'!#REF!,$B25,'201819 SH LCLR Funding bid'!#REF!,H$5)),SUMIFS('201819 SH LCLR Funding bid'!#REF!,'201819 SH LCLR Funding bid'!$C$12:$C$362,"completed",'201819 SH LCLR Funding bid'!#REF!,$B25,'201819 SH LCLR Funding bid'!#REF!,H$5))</f>
        <v>#REF!</v>
      </c>
      <c r="I75" s="44" t="e">
        <f>IF($D$4="Agreed",(SUMIFS('201819 SH LCLR Funding bid'!#REF!,'201819 SH LCLR Funding bid'!$C$12:$C$362,"in construction (agreed)",'201819 SH LCLR Funding bid'!#REF!,$B25,'201819 SH LCLR Funding bid'!#REF!,I$5)+SUMIFS('201819 SH LCLR Funding bid'!#REF!,'201819 SH LCLR Funding bid'!$C$12:$C$362,"in planning (agreed)",'201819 SH LCLR Funding bid'!#REF!,$B25,'201819 SH LCLR Funding bid'!#REF!,I$5)+SUMIFS('201819 SH LCLR Funding bid'!#REF!,'201819 SH LCLR Funding bid'!$C$12:$C$362,"agreed with nzta",'201819 SH LCLR Funding bid'!#REF!,$B25,'201819 SH LCLR Funding bid'!#REF!,I$5)+SUMIFS('201819 SH LCLR Funding bid'!#REF!,'201819 SH LCLR Funding bid'!$C$12:$C$362,"completed",'201819 SH LCLR Funding bid'!#REF!,$B25,'201819 SH LCLR Funding bid'!#REF!,I$5)),SUMIFS('201819 SH LCLR Funding bid'!#REF!,'201819 SH LCLR Funding bid'!$C$12:$C$362,"completed",'201819 SH LCLR Funding bid'!#REF!,$B25,'201819 SH LCLR Funding bid'!#REF!,I$5))</f>
        <v>#REF!</v>
      </c>
      <c r="J75" s="44" t="e">
        <f>IF($D$4="Agreed",(SUMIFS('201819 SH LCLR Funding bid'!#REF!,'201819 SH LCLR Funding bid'!$C$12:$C$362,"in construction (agreed)",'201819 SH LCLR Funding bid'!#REF!,$B25,'201819 SH LCLR Funding bid'!#REF!,J$5)+SUMIFS('201819 SH LCLR Funding bid'!#REF!,'201819 SH LCLR Funding bid'!$C$12:$C$362,"in planning (agreed)",'201819 SH LCLR Funding bid'!#REF!,$B25,'201819 SH LCLR Funding bid'!#REF!,J$5)+SUMIFS('201819 SH LCLR Funding bid'!#REF!,'201819 SH LCLR Funding bid'!$C$12:$C$362,"agreed with nzta",'201819 SH LCLR Funding bid'!#REF!,$B25,'201819 SH LCLR Funding bid'!#REF!,J$5)+SUMIFS('201819 SH LCLR Funding bid'!#REF!,'201819 SH LCLR Funding bid'!$C$12:$C$362,"completed",'201819 SH LCLR Funding bid'!#REF!,$B25,'201819 SH LCLR Funding bid'!#REF!,J$5)),SUMIFS('201819 SH LCLR Funding bid'!#REF!,'201819 SH LCLR Funding bid'!$C$12:$C$362,"completed",'201819 SH LCLR Funding bid'!#REF!,$B25,'201819 SH LCLR Funding bid'!#REF!,J$5))</f>
        <v>#REF!</v>
      </c>
      <c r="K75" s="44" t="e">
        <f>IF($D$4="Agreed",(SUMIFS('201819 SH LCLR Funding bid'!#REF!,'201819 SH LCLR Funding bid'!$C$12:$C$362,"in construction (agreed)",'201819 SH LCLR Funding bid'!#REF!,$B25,'201819 SH LCLR Funding bid'!#REF!,K$5)+SUMIFS('201819 SH LCLR Funding bid'!#REF!,'201819 SH LCLR Funding bid'!$C$12:$C$362,"in planning (agreed)",'201819 SH LCLR Funding bid'!#REF!,$B25,'201819 SH LCLR Funding bid'!#REF!,K$5)+SUMIFS('201819 SH LCLR Funding bid'!#REF!,'201819 SH LCLR Funding bid'!$C$12:$C$362,"agreed with nzta",'201819 SH LCLR Funding bid'!#REF!,$B25,'201819 SH LCLR Funding bid'!#REF!,K$5)+SUMIFS('201819 SH LCLR Funding bid'!#REF!,'201819 SH LCLR Funding bid'!$C$12:$C$362,"completed",'201819 SH LCLR Funding bid'!#REF!,$B25,'201819 SH LCLR Funding bid'!#REF!,K$5)),SUMIFS('201819 SH LCLR Funding bid'!#REF!,'201819 SH LCLR Funding bid'!$C$12:$C$362,"completed",'201819 SH LCLR Funding bid'!#REF!,$B25,'201819 SH LCLR Funding bid'!#REF!,K$5))</f>
        <v>#REF!</v>
      </c>
      <c r="L75" s="44" t="e">
        <f>IF($D$4="Agreed",(SUMIFS('201819 SH LCLR Funding bid'!#REF!,'201819 SH LCLR Funding bid'!$C$12:$C$362,"in construction (agreed)",'201819 SH LCLR Funding bid'!#REF!,$B25,'201819 SH LCLR Funding bid'!#REF!,L$5)+SUMIFS('201819 SH LCLR Funding bid'!#REF!,'201819 SH LCLR Funding bid'!$C$12:$C$362,"in planning (agreed)",'201819 SH LCLR Funding bid'!#REF!,$B25,'201819 SH LCLR Funding bid'!#REF!,L$5)+SUMIFS('201819 SH LCLR Funding bid'!#REF!,'201819 SH LCLR Funding bid'!$C$12:$C$362,"agreed with nzta",'201819 SH LCLR Funding bid'!#REF!,$B25,'201819 SH LCLR Funding bid'!#REF!,L$5)+SUMIFS('201819 SH LCLR Funding bid'!#REF!,'201819 SH LCLR Funding bid'!$C$12:$C$362,"completed",'201819 SH LCLR Funding bid'!#REF!,$B25,'201819 SH LCLR Funding bid'!#REF!,L$5)),SUMIFS('201819 SH LCLR Funding bid'!#REF!,'201819 SH LCLR Funding bid'!$C$12:$C$362,"completed",'201819 SH LCLR Funding bid'!#REF!,$B25,'201819 SH LCLR Funding bid'!#REF!,L$5))</f>
        <v>#REF!</v>
      </c>
      <c r="M75" s="44" t="e">
        <f>IF($D$4="Agreed",(SUMIFS('201819 SH LCLR Funding bid'!#REF!,'201819 SH LCLR Funding bid'!$C$12:$C$362,"in construction (agreed)",'201819 SH LCLR Funding bid'!#REF!,$B25,'201819 SH LCLR Funding bid'!#REF!,M$5)+SUMIFS('201819 SH LCLR Funding bid'!#REF!,'201819 SH LCLR Funding bid'!$C$12:$C$362,"in planning (agreed)",'201819 SH LCLR Funding bid'!#REF!,$B25,'201819 SH LCLR Funding bid'!#REF!,M$5)+SUMIFS('201819 SH LCLR Funding bid'!#REF!,'201819 SH LCLR Funding bid'!$C$12:$C$362,"agreed with nzta",'201819 SH LCLR Funding bid'!#REF!,$B25,'201819 SH LCLR Funding bid'!#REF!,M$5)+SUMIFS('201819 SH LCLR Funding bid'!#REF!,'201819 SH LCLR Funding bid'!$C$12:$C$362,"completed",'201819 SH LCLR Funding bid'!#REF!,$B25,'201819 SH LCLR Funding bid'!#REF!,M$5)),SUMIFS('201819 SH LCLR Funding bid'!#REF!,'201819 SH LCLR Funding bid'!$C$12:$C$362,"completed",'201819 SH LCLR Funding bid'!#REF!,$B25,'201819 SH LCLR Funding bid'!#REF!,M$5))</f>
        <v>#REF!</v>
      </c>
      <c r="N75" s="44" t="e">
        <f>IF($D$4="Agreed",(SUMIFS('201819 SH LCLR Funding bid'!#REF!,'201819 SH LCLR Funding bid'!$C$12:$C$362,"in construction (agreed)",'201819 SH LCLR Funding bid'!#REF!,$B25,'201819 SH LCLR Funding bid'!#REF!,N$5)+SUMIFS('201819 SH LCLR Funding bid'!#REF!,'201819 SH LCLR Funding bid'!$C$12:$C$362,"in planning (agreed)",'201819 SH LCLR Funding bid'!#REF!,$B25,'201819 SH LCLR Funding bid'!#REF!,N$5)+SUMIFS('201819 SH LCLR Funding bid'!#REF!,'201819 SH LCLR Funding bid'!$C$12:$C$362,"agreed with nzta",'201819 SH LCLR Funding bid'!#REF!,$B25,'201819 SH LCLR Funding bid'!#REF!,N$5)+SUMIFS('201819 SH LCLR Funding bid'!#REF!,'201819 SH LCLR Funding bid'!$C$12:$C$362,"completed",'201819 SH LCLR Funding bid'!#REF!,$B25,'201819 SH LCLR Funding bid'!#REF!,N$5)),SUMIFS('201819 SH LCLR Funding bid'!#REF!,'201819 SH LCLR Funding bid'!$C$12:$C$362,"completed",'201819 SH LCLR Funding bid'!#REF!,$B25,'201819 SH LCLR Funding bid'!#REF!,N$5))</f>
        <v>#REF!</v>
      </c>
      <c r="O75" s="44" t="e">
        <f>IF($D$4="Agreed",(SUMIFS('201819 SH LCLR Funding bid'!#REF!,'201819 SH LCLR Funding bid'!$C$12:$C$362,"in construction (agreed)",'201819 SH LCLR Funding bid'!#REF!,$B25,'201819 SH LCLR Funding bid'!#REF!,O$5)+SUMIFS('201819 SH LCLR Funding bid'!#REF!,'201819 SH LCLR Funding bid'!$C$12:$C$362,"in planning (agreed)",'201819 SH LCLR Funding bid'!#REF!,$B25,'201819 SH LCLR Funding bid'!#REF!,O$5)+SUMIFS('201819 SH LCLR Funding bid'!#REF!,'201819 SH LCLR Funding bid'!$C$12:$C$362,"agreed with nzta",'201819 SH LCLR Funding bid'!#REF!,$B25,'201819 SH LCLR Funding bid'!#REF!,O$5)+SUMIFS('201819 SH LCLR Funding bid'!#REF!,'201819 SH LCLR Funding bid'!$C$12:$C$362,"completed",'201819 SH LCLR Funding bid'!#REF!,$B25,'201819 SH LCLR Funding bid'!#REF!,O$5)),SUMIFS('201819 SH LCLR Funding bid'!#REF!,'201819 SH LCLR Funding bid'!$C$12:$C$362,"completed",'201819 SH LCLR Funding bid'!#REF!,$B25,'201819 SH LCLR Funding bid'!#REF!,O$5))</f>
        <v>#REF!</v>
      </c>
      <c r="P75" s="44" t="e">
        <f>IF($D$4="Agreed",(SUMIFS('201819 SH LCLR Funding bid'!#REF!,'201819 SH LCLR Funding bid'!$C$12:$C$362,"in construction (agreed)",'201819 SH LCLR Funding bid'!#REF!,$B25,'201819 SH LCLR Funding bid'!#REF!,P$5)+SUMIFS('201819 SH LCLR Funding bid'!#REF!,'201819 SH LCLR Funding bid'!$C$12:$C$362,"in planning (agreed)",'201819 SH LCLR Funding bid'!#REF!,$B25,'201819 SH LCLR Funding bid'!#REF!,P$5)+SUMIFS('201819 SH LCLR Funding bid'!#REF!,'201819 SH LCLR Funding bid'!$C$12:$C$362,"agreed with nzta",'201819 SH LCLR Funding bid'!#REF!,$B25,'201819 SH LCLR Funding bid'!#REF!,P$5)+SUMIFS('201819 SH LCLR Funding bid'!#REF!,'201819 SH LCLR Funding bid'!$C$12:$C$362,"completed",'201819 SH LCLR Funding bid'!#REF!,$B25,'201819 SH LCLR Funding bid'!#REF!,P$5)),SUMIFS('201819 SH LCLR Funding bid'!#REF!,'201819 SH LCLR Funding bid'!$C$12:$C$362,"completed",'201819 SH LCLR Funding bid'!#REF!,$B25,'201819 SH LCLR Funding bid'!#REF!,P$5))</f>
        <v>#REF!</v>
      </c>
      <c r="Q75" s="44" t="e">
        <f>IF($D$4="Agreed",(SUMIFS('201819 SH LCLR Funding bid'!#REF!,'201819 SH LCLR Funding bid'!$C$12:$C$362,"in construction (agreed)",'201819 SH LCLR Funding bid'!#REF!,$B25,'201819 SH LCLR Funding bid'!#REF!,Q$5)+SUMIFS('201819 SH LCLR Funding bid'!#REF!,'201819 SH LCLR Funding bid'!$C$12:$C$362,"in planning (agreed)",'201819 SH LCLR Funding bid'!#REF!,$B25,'201819 SH LCLR Funding bid'!#REF!,Q$5)+SUMIFS('201819 SH LCLR Funding bid'!#REF!,'201819 SH LCLR Funding bid'!$C$12:$C$362,"agreed with nzta",'201819 SH LCLR Funding bid'!#REF!,$B25,'201819 SH LCLR Funding bid'!#REF!,Q$5)+SUMIFS('201819 SH LCLR Funding bid'!#REF!,'201819 SH LCLR Funding bid'!$C$12:$C$362,"completed",'201819 SH LCLR Funding bid'!#REF!,$B25,'201819 SH LCLR Funding bid'!#REF!,Q$5)),SUMIFS('201819 SH LCLR Funding bid'!#REF!,'201819 SH LCLR Funding bid'!$C$12:$C$362,"completed",'201819 SH LCLR Funding bid'!#REF!,$B25,'201819 SH LCLR Funding bid'!#REF!,Q$5))</f>
        <v>#REF!</v>
      </c>
      <c r="R75" s="44" t="e">
        <f>IF($D$4="Agreed",(SUMIFS('201819 SH LCLR Funding bid'!#REF!,'201819 SH LCLR Funding bid'!$C$12:$C$362,"in construction (agreed)",'201819 SH LCLR Funding bid'!#REF!,$B25,'201819 SH LCLR Funding bid'!#REF!,R$5)+SUMIFS('201819 SH LCLR Funding bid'!#REF!,'201819 SH LCLR Funding bid'!$C$12:$C$362,"in planning (agreed)",'201819 SH LCLR Funding bid'!#REF!,$B25,'201819 SH LCLR Funding bid'!#REF!,R$5)+SUMIFS('201819 SH LCLR Funding bid'!#REF!,'201819 SH LCLR Funding bid'!$C$12:$C$362,"agreed with nzta",'201819 SH LCLR Funding bid'!#REF!,$B25,'201819 SH LCLR Funding bid'!#REF!,R$5)+SUMIFS('201819 SH LCLR Funding bid'!#REF!,'201819 SH LCLR Funding bid'!$C$12:$C$362,"completed",'201819 SH LCLR Funding bid'!#REF!,$B25,'201819 SH LCLR Funding bid'!#REF!,R$5)),SUMIFS('201819 SH LCLR Funding bid'!#REF!,'201819 SH LCLR Funding bid'!$C$12:$C$362,"completed",'201819 SH LCLR Funding bid'!#REF!,$B25,'201819 SH LCLR Funding bid'!#REF!,R$5))</f>
        <v>#REF!</v>
      </c>
      <c r="S75" s="44" t="e">
        <f>IF($D$4="Agreed",(SUMIFS('201819 SH LCLR Funding bid'!#REF!,'201819 SH LCLR Funding bid'!$C$12:$C$362,"in construction (agreed)",'201819 SH LCLR Funding bid'!#REF!,$B25,'201819 SH LCLR Funding bid'!#REF!,S$5)+SUMIFS('201819 SH LCLR Funding bid'!#REF!,'201819 SH LCLR Funding bid'!$C$12:$C$362,"in planning (agreed)",'201819 SH LCLR Funding bid'!#REF!,$B25,'201819 SH LCLR Funding bid'!#REF!,S$5)+SUMIFS('201819 SH LCLR Funding bid'!#REF!,'201819 SH LCLR Funding bid'!$C$12:$C$362,"agreed with nzta",'201819 SH LCLR Funding bid'!#REF!,$B25,'201819 SH LCLR Funding bid'!#REF!,S$5)+SUMIFS('201819 SH LCLR Funding bid'!#REF!,'201819 SH LCLR Funding bid'!$C$12:$C$362,"completed",'201819 SH LCLR Funding bid'!#REF!,$B25,'201819 SH LCLR Funding bid'!#REF!,S$5)),SUMIFS('201819 SH LCLR Funding bid'!#REF!,'201819 SH LCLR Funding bid'!$C$12:$C$362,"completed",'201819 SH LCLR Funding bid'!#REF!,$B25,'201819 SH LCLR Funding bid'!#REF!,S$5))</f>
        <v>#REF!</v>
      </c>
      <c r="T75" s="44" t="e">
        <f>IF($D$4="Agreed",(SUMIFS('201819 SH LCLR Funding bid'!#REF!,'201819 SH LCLR Funding bid'!$C$12:$C$362,"in construction (agreed)",'201819 SH LCLR Funding bid'!#REF!,$B25,'201819 SH LCLR Funding bid'!#REF!,T$5)+SUMIFS('201819 SH LCLR Funding bid'!#REF!,'201819 SH LCLR Funding bid'!$C$12:$C$362,"in planning (agreed)",'201819 SH LCLR Funding bid'!#REF!,$B25,'201819 SH LCLR Funding bid'!#REF!,T$5)+SUMIFS('201819 SH LCLR Funding bid'!#REF!,'201819 SH LCLR Funding bid'!$C$12:$C$362,"agreed with nzta",'201819 SH LCLR Funding bid'!#REF!,$B25,'201819 SH LCLR Funding bid'!#REF!,T$5)+SUMIFS('201819 SH LCLR Funding bid'!#REF!,'201819 SH LCLR Funding bid'!$C$12:$C$362,"completed",'201819 SH LCLR Funding bid'!#REF!,$B25,'201819 SH LCLR Funding bid'!#REF!,T$5)),SUMIFS('201819 SH LCLR Funding bid'!#REF!,'201819 SH LCLR Funding bid'!$C$12:$C$362,"completed",'201819 SH LCLR Funding bid'!#REF!,$B25,'201819 SH LCLR Funding bid'!#REF!,T$5))</f>
        <v>#REF!</v>
      </c>
      <c r="U75" s="13" t="e">
        <f t="shared" si="10"/>
        <v>#REF!</v>
      </c>
      <c r="V75" s="22"/>
      <c r="W75" s="22"/>
      <c r="X75" s="22"/>
      <c r="Y75" s="22"/>
      <c r="Z75" s="22"/>
      <c r="AA75" s="22"/>
      <c r="AB75" s="22"/>
      <c r="AC75" s="22"/>
      <c r="AD75" s="22"/>
      <c r="AE75" s="22"/>
      <c r="AF75" s="22"/>
    </row>
    <row r="76" spans="1:32" ht="12" customHeight="1" x14ac:dyDescent="0.15">
      <c r="A76" s="20"/>
      <c r="B76" s="37" t="str">
        <f t="shared" si="8"/>
        <v>Walking improvements (incl. pedestrian, pram or Kea crossings; pedestrian refuges; mid-block crossing; new footpaths)</v>
      </c>
      <c r="C76" s="44" t="e">
        <f>IF($D$4="Agreed",(SUMIFS('201819 SH LCLR Funding bid'!#REF!,'201819 SH LCLR Funding bid'!$C$12:$C$362,"in construction (agreed)",'201819 SH LCLR Funding bid'!#REF!,$B26,'201819 SH LCLR Funding bid'!#REF!,C$5)+SUMIFS('201819 SH LCLR Funding bid'!#REF!,'201819 SH LCLR Funding bid'!$C$12:$C$362,"in planning (agreed)",'201819 SH LCLR Funding bid'!#REF!,$B26,'201819 SH LCLR Funding bid'!#REF!,C$5)+SUMIFS('201819 SH LCLR Funding bid'!#REF!,'201819 SH LCLR Funding bid'!$C$12:$C$362,"agreed with nzta",'201819 SH LCLR Funding bid'!#REF!,$B26,'201819 SH LCLR Funding bid'!#REF!,C$5)+SUMIFS('201819 SH LCLR Funding bid'!#REF!,'201819 SH LCLR Funding bid'!$C$12:$C$362,"completed",'201819 SH LCLR Funding bid'!#REF!,$B26,'201819 SH LCLR Funding bid'!#REF!,C$5)),SUMIFS('201819 SH LCLR Funding bid'!#REF!,'201819 SH LCLR Funding bid'!$C$12:$C$362,"completed",'201819 SH LCLR Funding bid'!#REF!,$B26,'201819 SH LCLR Funding bid'!#REF!,C$5))</f>
        <v>#REF!</v>
      </c>
      <c r="D76" s="44" t="e">
        <f>IF($D$4="Agreed",(SUMIFS('201819 SH LCLR Funding bid'!#REF!,'201819 SH LCLR Funding bid'!$C$12:$C$362,"in construction (agreed)",'201819 SH LCLR Funding bid'!#REF!,$B26,'201819 SH LCLR Funding bid'!#REF!,D$5)+SUMIFS('201819 SH LCLR Funding bid'!#REF!,'201819 SH LCLR Funding bid'!$C$12:$C$362,"in planning (agreed)",'201819 SH LCLR Funding bid'!#REF!,$B26,'201819 SH LCLR Funding bid'!#REF!,D$5)+SUMIFS('201819 SH LCLR Funding bid'!#REF!,'201819 SH LCLR Funding bid'!$C$12:$C$362,"agreed with nzta",'201819 SH LCLR Funding bid'!#REF!,$B26,'201819 SH LCLR Funding bid'!#REF!,D$5)+SUMIFS('201819 SH LCLR Funding bid'!#REF!,'201819 SH LCLR Funding bid'!$C$12:$C$362,"completed",'201819 SH LCLR Funding bid'!#REF!,$B26,'201819 SH LCLR Funding bid'!#REF!,D$5)),SUMIFS('201819 SH LCLR Funding bid'!#REF!,'201819 SH LCLR Funding bid'!$C$12:$C$362,"completed",'201819 SH LCLR Funding bid'!#REF!,$B26,'201819 SH LCLR Funding bid'!#REF!,D$5))</f>
        <v>#REF!</v>
      </c>
      <c r="E76" s="44" t="e">
        <f>IF($D$4="Agreed",(SUMIFS('201819 SH LCLR Funding bid'!#REF!,'201819 SH LCLR Funding bid'!$C$12:$C$362,"in construction (agreed)",'201819 SH LCLR Funding bid'!#REF!,$B26,'201819 SH LCLR Funding bid'!#REF!,E$5)+SUMIFS('201819 SH LCLR Funding bid'!#REF!,'201819 SH LCLR Funding bid'!$C$12:$C$362,"in planning (agreed)",'201819 SH LCLR Funding bid'!#REF!,$B26,'201819 SH LCLR Funding bid'!#REF!,E$5)+SUMIFS('201819 SH LCLR Funding bid'!#REF!,'201819 SH LCLR Funding bid'!$C$12:$C$362,"agreed with nzta",'201819 SH LCLR Funding bid'!#REF!,$B26,'201819 SH LCLR Funding bid'!#REF!,E$5)+SUMIFS('201819 SH LCLR Funding bid'!#REF!,'201819 SH LCLR Funding bid'!$C$12:$C$362,"completed",'201819 SH LCLR Funding bid'!#REF!,$B26,'201819 SH LCLR Funding bid'!#REF!,E$5)),SUMIFS('201819 SH LCLR Funding bid'!#REF!,'201819 SH LCLR Funding bid'!$C$12:$C$362,"completed",'201819 SH LCLR Funding bid'!#REF!,$B26,'201819 SH LCLR Funding bid'!#REF!,E$5))</f>
        <v>#REF!</v>
      </c>
      <c r="F76" s="44" t="e">
        <f>IF($D$4="Agreed",(SUMIFS('201819 SH LCLR Funding bid'!#REF!,'201819 SH LCLR Funding bid'!$C$12:$C$362,"in construction (agreed)",'201819 SH LCLR Funding bid'!#REF!,$B26,'201819 SH LCLR Funding bid'!#REF!,F$5)+SUMIFS('201819 SH LCLR Funding bid'!#REF!,'201819 SH LCLR Funding bid'!$C$12:$C$362,"in planning (agreed)",'201819 SH LCLR Funding bid'!#REF!,$B26,'201819 SH LCLR Funding bid'!#REF!,F$5)+SUMIFS('201819 SH LCLR Funding bid'!#REF!,'201819 SH LCLR Funding bid'!$C$12:$C$362,"agreed with nzta",'201819 SH LCLR Funding bid'!#REF!,$B26,'201819 SH LCLR Funding bid'!#REF!,F$5)+SUMIFS('201819 SH LCLR Funding bid'!#REF!,'201819 SH LCLR Funding bid'!$C$12:$C$362,"completed",'201819 SH LCLR Funding bid'!#REF!,$B26,'201819 SH LCLR Funding bid'!#REF!,F$5)),SUMIFS('201819 SH LCLR Funding bid'!#REF!,'201819 SH LCLR Funding bid'!$C$12:$C$362,"completed",'201819 SH LCLR Funding bid'!#REF!,$B26,'201819 SH LCLR Funding bid'!#REF!,F$5))</f>
        <v>#REF!</v>
      </c>
      <c r="G76" s="44" t="e">
        <f>IF($D$4="Agreed",(SUMIFS('201819 SH LCLR Funding bid'!#REF!,'201819 SH LCLR Funding bid'!$C$12:$C$362,"in construction (agreed)",'201819 SH LCLR Funding bid'!#REF!,$B26,'201819 SH LCLR Funding bid'!#REF!,G$5)+SUMIFS('201819 SH LCLR Funding bid'!#REF!,'201819 SH LCLR Funding bid'!$C$12:$C$362,"in planning (agreed)",'201819 SH LCLR Funding bid'!#REF!,$B26,'201819 SH LCLR Funding bid'!#REF!,G$5)+SUMIFS('201819 SH LCLR Funding bid'!#REF!,'201819 SH LCLR Funding bid'!$C$12:$C$362,"agreed with nzta",'201819 SH LCLR Funding bid'!#REF!,$B26,'201819 SH LCLR Funding bid'!#REF!,G$5)+SUMIFS('201819 SH LCLR Funding bid'!#REF!,'201819 SH LCLR Funding bid'!$C$12:$C$362,"completed",'201819 SH LCLR Funding bid'!#REF!,$B26,'201819 SH LCLR Funding bid'!#REF!,G$5)),SUMIFS('201819 SH LCLR Funding bid'!#REF!,'201819 SH LCLR Funding bid'!$C$12:$C$362,"completed",'201819 SH LCLR Funding bid'!#REF!,$B26,'201819 SH LCLR Funding bid'!#REF!,G$5))</f>
        <v>#REF!</v>
      </c>
      <c r="H76" s="44" t="e">
        <f>IF($D$4="Agreed",(SUMIFS('201819 SH LCLR Funding bid'!#REF!,'201819 SH LCLR Funding bid'!$C$12:$C$362,"in construction (agreed)",'201819 SH LCLR Funding bid'!#REF!,$B26,'201819 SH LCLR Funding bid'!#REF!,H$5)+SUMIFS('201819 SH LCLR Funding bid'!#REF!,'201819 SH LCLR Funding bid'!$C$12:$C$362,"in planning (agreed)",'201819 SH LCLR Funding bid'!#REF!,$B26,'201819 SH LCLR Funding bid'!#REF!,H$5)+SUMIFS('201819 SH LCLR Funding bid'!#REF!,'201819 SH LCLR Funding bid'!$C$12:$C$362,"agreed with nzta",'201819 SH LCLR Funding bid'!#REF!,$B26,'201819 SH LCLR Funding bid'!#REF!,H$5)+SUMIFS('201819 SH LCLR Funding bid'!#REF!,'201819 SH LCLR Funding bid'!$C$12:$C$362,"completed",'201819 SH LCLR Funding bid'!#REF!,$B26,'201819 SH LCLR Funding bid'!#REF!,H$5)),SUMIFS('201819 SH LCLR Funding bid'!#REF!,'201819 SH LCLR Funding bid'!$C$12:$C$362,"completed",'201819 SH LCLR Funding bid'!#REF!,$B26,'201819 SH LCLR Funding bid'!#REF!,H$5))</f>
        <v>#REF!</v>
      </c>
      <c r="I76" s="44" t="e">
        <f>IF($D$4="Agreed",(SUMIFS('201819 SH LCLR Funding bid'!#REF!,'201819 SH LCLR Funding bid'!$C$12:$C$362,"in construction (agreed)",'201819 SH LCLR Funding bid'!#REF!,$B26,'201819 SH LCLR Funding bid'!#REF!,I$5)+SUMIFS('201819 SH LCLR Funding bid'!#REF!,'201819 SH LCLR Funding bid'!$C$12:$C$362,"in planning (agreed)",'201819 SH LCLR Funding bid'!#REF!,$B26,'201819 SH LCLR Funding bid'!#REF!,I$5)+SUMIFS('201819 SH LCLR Funding bid'!#REF!,'201819 SH LCLR Funding bid'!$C$12:$C$362,"agreed with nzta",'201819 SH LCLR Funding bid'!#REF!,$B26,'201819 SH LCLR Funding bid'!#REF!,I$5)+SUMIFS('201819 SH LCLR Funding bid'!#REF!,'201819 SH LCLR Funding bid'!$C$12:$C$362,"completed",'201819 SH LCLR Funding bid'!#REF!,$B26,'201819 SH LCLR Funding bid'!#REF!,I$5)),SUMIFS('201819 SH LCLR Funding bid'!#REF!,'201819 SH LCLR Funding bid'!$C$12:$C$362,"completed",'201819 SH LCLR Funding bid'!#REF!,$B26,'201819 SH LCLR Funding bid'!#REF!,I$5))</f>
        <v>#REF!</v>
      </c>
      <c r="J76" s="44" t="e">
        <f>IF($D$4="Agreed",(SUMIFS('201819 SH LCLR Funding bid'!#REF!,'201819 SH LCLR Funding bid'!$C$12:$C$362,"in construction (agreed)",'201819 SH LCLR Funding bid'!#REF!,$B26,'201819 SH LCLR Funding bid'!#REF!,J$5)+SUMIFS('201819 SH LCLR Funding bid'!#REF!,'201819 SH LCLR Funding bid'!$C$12:$C$362,"in planning (agreed)",'201819 SH LCLR Funding bid'!#REF!,$B26,'201819 SH LCLR Funding bid'!#REF!,J$5)+SUMIFS('201819 SH LCLR Funding bid'!#REF!,'201819 SH LCLR Funding bid'!$C$12:$C$362,"agreed with nzta",'201819 SH LCLR Funding bid'!#REF!,$B26,'201819 SH LCLR Funding bid'!#REF!,J$5)+SUMIFS('201819 SH LCLR Funding bid'!#REF!,'201819 SH LCLR Funding bid'!$C$12:$C$362,"completed",'201819 SH LCLR Funding bid'!#REF!,$B26,'201819 SH LCLR Funding bid'!#REF!,J$5)),SUMIFS('201819 SH LCLR Funding bid'!#REF!,'201819 SH LCLR Funding bid'!$C$12:$C$362,"completed",'201819 SH LCLR Funding bid'!#REF!,$B26,'201819 SH LCLR Funding bid'!#REF!,J$5))</f>
        <v>#REF!</v>
      </c>
      <c r="K76" s="44" t="e">
        <f>IF($D$4="Agreed",(SUMIFS('201819 SH LCLR Funding bid'!#REF!,'201819 SH LCLR Funding bid'!$C$12:$C$362,"in construction (agreed)",'201819 SH LCLR Funding bid'!#REF!,$B26,'201819 SH LCLR Funding bid'!#REF!,K$5)+SUMIFS('201819 SH LCLR Funding bid'!#REF!,'201819 SH LCLR Funding bid'!$C$12:$C$362,"in planning (agreed)",'201819 SH LCLR Funding bid'!#REF!,$B26,'201819 SH LCLR Funding bid'!#REF!,K$5)+SUMIFS('201819 SH LCLR Funding bid'!#REF!,'201819 SH LCLR Funding bid'!$C$12:$C$362,"agreed with nzta",'201819 SH LCLR Funding bid'!#REF!,$B26,'201819 SH LCLR Funding bid'!#REF!,K$5)+SUMIFS('201819 SH LCLR Funding bid'!#REF!,'201819 SH LCLR Funding bid'!$C$12:$C$362,"completed",'201819 SH LCLR Funding bid'!#REF!,$B26,'201819 SH LCLR Funding bid'!#REF!,K$5)),SUMIFS('201819 SH LCLR Funding bid'!#REF!,'201819 SH LCLR Funding bid'!$C$12:$C$362,"completed",'201819 SH LCLR Funding bid'!#REF!,$B26,'201819 SH LCLR Funding bid'!#REF!,K$5))</f>
        <v>#REF!</v>
      </c>
      <c r="L76" s="44" t="e">
        <f>IF($D$4="Agreed",(SUMIFS('201819 SH LCLR Funding bid'!#REF!,'201819 SH LCLR Funding bid'!$C$12:$C$362,"in construction (agreed)",'201819 SH LCLR Funding bid'!#REF!,$B26,'201819 SH LCLR Funding bid'!#REF!,L$5)+SUMIFS('201819 SH LCLR Funding bid'!#REF!,'201819 SH LCLR Funding bid'!$C$12:$C$362,"in planning (agreed)",'201819 SH LCLR Funding bid'!#REF!,$B26,'201819 SH LCLR Funding bid'!#REF!,L$5)+SUMIFS('201819 SH LCLR Funding bid'!#REF!,'201819 SH LCLR Funding bid'!$C$12:$C$362,"agreed with nzta",'201819 SH LCLR Funding bid'!#REF!,$B26,'201819 SH LCLR Funding bid'!#REF!,L$5)+SUMIFS('201819 SH LCLR Funding bid'!#REF!,'201819 SH LCLR Funding bid'!$C$12:$C$362,"completed",'201819 SH LCLR Funding bid'!#REF!,$B26,'201819 SH LCLR Funding bid'!#REF!,L$5)),SUMIFS('201819 SH LCLR Funding bid'!#REF!,'201819 SH LCLR Funding bid'!$C$12:$C$362,"completed",'201819 SH LCLR Funding bid'!#REF!,$B26,'201819 SH LCLR Funding bid'!#REF!,L$5))</f>
        <v>#REF!</v>
      </c>
      <c r="M76" s="44" t="e">
        <f>IF($D$4="Agreed",(SUMIFS('201819 SH LCLR Funding bid'!#REF!,'201819 SH LCLR Funding bid'!$C$12:$C$362,"in construction (agreed)",'201819 SH LCLR Funding bid'!#REF!,$B26,'201819 SH LCLR Funding bid'!#REF!,M$5)+SUMIFS('201819 SH LCLR Funding bid'!#REF!,'201819 SH LCLR Funding bid'!$C$12:$C$362,"in planning (agreed)",'201819 SH LCLR Funding bid'!#REF!,$B26,'201819 SH LCLR Funding bid'!#REF!,M$5)+SUMIFS('201819 SH LCLR Funding bid'!#REF!,'201819 SH LCLR Funding bid'!$C$12:$C$362,"agreed with nzta",'201819 SH LCLR Funding bid'!#REF!,$B26,'201819 SH LCLR Funding bid'!#REF!,M$5)+SUMIFS('201819 SH LCLR Funding bid'!#REF!,'201819 SH LCLR Funding bid'!$C$12:$C$362,"completed",'201819 SH LCLR Funding bid'!#REF!,$B26,'201819 SH LCLR Funding bid'!#REF!,M$5)),SUMIFS('201819 SH LCLR Funding bid'!#REF!,'201819 SH LCLR Funding bid'!$C$12:$C$362,"completed",'201819 SH LCLR Funding bid'!#REF!,$B26,'201819 SH LCLR Funding bid'!#REF!,M$5))</f>
        <v>#REF!</v>
      </c>
      <c r="N76" s="44" t="e">
        <f>IF($D$4="Agreed",(SUMIFS('201819 SH LCLR Funding bid'!#REF!,'201819 SH LCLR Funding bid'!$C$12:$C$362,"in construction (agreed)",'201819 SH LCLR Funding bid'!#REF!,$B26,'201819 SH LCLR Funding bid'!#REF!,N$5)+SUMIFS('201819 SH LCLR Funding bid'!#REF!,'201819 SH LCLR Funding bid'!$C$12:$C$362,"in planning (agreed)",'201819 SH LCLR Funding bid'!#REF!,$B26,'201819 SH LCLR Funding bid'!#REF!,N$5)+SUMIFS('201819 SH LCLR Funding bid'!#REF!,'201819 SH LCLR Funding bid'!$C$12:$C$362,"agreed with nzta",'201819 SH LCLR Funding bid'!#REF!,$B26,'201819 SH LCLR Funding bid'!#REF!,N$5)+SUMIFS('201819 SH LCLR Funding bid'!#REF!,'201819 SH LCLR Funding bid'!$C$12:$C$362,"completed",'201819 SH LCLR Funding bid'!#REF!,$B26,'201819 SH LCLR Funding bid'!#REF!,N$5)),SUMIFS('201819 SH LCLR Funding bid'!#REF!,'201819 SH LCLR Funding bid'!$C$12:$C$362,"completed",'201819 SH LCLR Funding bid'!#REF!,$B26,'201819 SH LCLR Funding bid'!#REF!,N$5))</f>
        <v>#REF!</v>
      </c>
      <c r="O76" s="44" t="e">
        <f>IF($D$4="Agreed",(SUMIFS('201819 SH LCLR Funding bid'!#REF!,'201819 SH LCLR Funding bid'!$C$12:$C$362,"in construction (agreed)",'201819 SH LCLR Funding bid'!#REF!,$B26,'201819 SH LCLR Funding bid'!#REF!,O$5)+SUMIFS('201819 SH LCLR Funding bid'!#REF!,'201819 SH LCLR Funding bid'!$C$12:$C$362,"in planning (agreed)",'201819 SH LCLR Funding bid'!#REF!,$B26,'201819 SH LCLR Funding bid'!#REF!,O$5)+SUMIFS('201819 SH LCLR Funding bid'!#REF!,'201819 SH LCLR Funding bid'!$C$12:$C$362,"agreed with nzta",'201819 SH LCLR Funding bid'!#REF!,$B26,'201819 SH LCLR Funding bid'!#REF!,O$5)+SUMIFS('201819 SH LCLR Funding bid'!#REF!,'201819 SH LCLR Funding bid'!$C$12:$C$362,"completed",'201819 SH LCLR Funding bid'!#REF!,$B26,'201819 SH LCLR Funding bid'!#REF!,O$5)),SUMIFS('201819 SH LCLR Funding bid'!#REF!,'201819 SH LCLR Funding bid'!$C$12:$C$362,"completed",'201819 SH LCLR Funding bid'!#REF!,$B26,'201819 SH LCLR Funding bid'!#REF!,O$5))</f>
        <v>#REF!</v>
      </c>
      <c r="P76" s="44" t="e">
        <f>IF($D$4="Agreed",(SUMIFS('201819 SH LCLR Funding bid'!#REF!,'201819 SH LCLR Funding bid'!$C$12:$C$362,"in construction (agreed)",'201819 SH LCLR Funding bid'!#REF!,$B26,'201819 SH LCLR Funding bid'!#REF!,P$5)+SUMIFS('201819 SH LCLR Funding bid'!#REF!,'201819 SH LCLR Funding bid'!$C$12:$C$362,"in planning (agreed)",'201819 SH LCLR Funding bid'!#REF!,$B26,'201819 SH LCLR Funding bid'!#REF!,P$5)+SUMIFS('201819 SH LCLR Funding bid'!#REF!,'201819 SH LCLR Funding bid'!$C$12:$C$362,"agreed with nzta",'201819 SH LCLR Funding bid'!#REF!,$B26,'201819 SH LCLR Funding bid'!#REF!,P$5)+SUMIFS('201819 SH LCLR Funding bid'!#REF!,'201819 SH LCLR Funding bid'!$C$12:$C$362,"completed",'201819 SH LCLR Funding bid'!#REF!,$B26,'201819 SH LCLR Funding bid'!#REF!,P$5)),SUMIFS('201819 SH LCLR Funding bid'!#REF!,'201819 SH LCLR Funding bid'!$C$12:$C$362,"completed",'201819 SH LCLR Funding bid'!#REF!,$B26,'201819 SH LCLR Funding bid'!#REF!,P$5))</f>
        <v>#REF!</v>
      </c>
      <c r="Q76" s="44" t="e">
        <f>IF($D$4="Agreed",(SUMIFS('201819 SH LCLR Funding bid'!#REF!,'201819 SH LCLR Funding bid'!$C$12:$C$362,"in construction (agreed)",'201819 SH LCLR Funding bid'!#REF!,$B26,'201819 SH LCLR Funding bid'!#REF!,Q$5)+SUMIFS('201819 SH LCLR Funding bid'!#REF!,'201819 SH LCLR Funding bid'!$C$12:$C$362,"in planning (agreed)",'201819 SH LCLR Funding bid'!#REF!,$B26,'201819 SH LCLR Funding bid'!#REF!,Q$5)+SUMIFS('201819 SH LCLR Funding bid'!#REF!,'201819 SH LCLR Funding bid'!$C$12:$C$362,"agreed with nzta",'201819 SH LCLR Funding bid'!#REF!,$B26,'201819 SH LCLR Funding bid'!#REF!,Q$5)+SUMIFS('201819 SH LCLR Funding bid'!#REF!,'201819 SH LCLR Funding bid'!$C$12:$C$362,"completed",'201819 SH LCLR Funding bid'!#REF!,$B26,'201819 SH LCLR Funding bid'!#REF!,Q$5)),SUMIFS('201819 SH LCLR Funding bid'!#REF!,'201819 SH LCLR Funding bid'!$C$12:$C$362,"completed",'201819 SH LCLR Funding bid'!#REF!,$B26,'201819 SH LCLR Funding bid'!#REF!,Q$5))</f>
        <v>#REF!</v>
      </c>
      <c r="R76" s="44" t="e">
        <f>IF($D$4="Agreed",(SUMIFS('201819 SH LCLR Funding bid'!#REF!,'201819 SH LCLR Funding bid'!$C$12:$C$362,"in construction (agreed)",'201819 SH LCLR Funding bid'!#REF!,$B26,'201819 SH LCLR Funding bid'!#REF!,R$5)+SUMIFS('201819 SH LCLR Funding bid'!#REF!,'201819 SH LCLR Funding bid'!$C$12:$C$362,"in planning (agreed)",'201819 SH LCLR Funding bid'!#REF!,$B26,'201819 SH LCLR Funding bid'!#REF!,R$5)+SUMIFS('201819 SH LCLR Funding bid'!#REF!,'201819 SH LCLR Funding bid'!$C$12:$C$362,"agreed with nzta",'201819 SH LCLR Funding bid'!#REF!,$B26,'201819 SH LCLR Funding bid'!#REF!,R$5)+SUMIFS('201819 SH LCLR Funding bid'!#REF!,'201819 SH LCLR Funding bid'!$C$12:$C$362,"completed",'201819 SH LCLR Funding bid'!#REF!,$B26,'201819 SH LCLR Funding bid'!#REF!,R$5)),SUMIFS('201819 SH LCLR Funding bid'!#REF!,'201819 SH LCLR Funding bid'!$C$12:$C$362,"completed",'201819 SH LCLR Funding bid'!#REF!,$B26,'201819 SH LCLR Funding bid'!#REF!,R$5))</f>
        <v>#REF!</v>
      </c>
      <c r="S76" s="44" t="e">
        <f>IF($D$4="Agreed",(SUMIFS('201819 SH LCLR Funding bid'!#REF!,'201819 SH LCLR Funding bid'!$C$12:$C$362,"in construction (agreed)",'201819 SH LCLR Funding bid'!#REF!,$B26,'201819 SH LCLR Funding bid'!#REF!,S$5)+SUMIFS('201819 SH LCLR Funding bid'!#REF!,'201819 SH LCLR Funding bid'!$C$12:$C$362,"in planning (agreed)",'201819 SH LCLR Funding bid'!#REF!,$B26,'201819 SH LCLR Funding bid'!#REF!,S$5)+SUMIFS('201819 SH LCLR Funding bid'!#REF!,'201819 SH LCLR Funding bid'!$C$12:$C$362,"agreed with nzta",'201819 SH LCLR Funding bid'!#REF!,$B26,'201819 SH LCLR Funding bid'!#REF!,S$5)+SUMIFS('201819 SH LCLR Funding bid'!#REF!,'201819 SH LCLR Funding bid'!$C$12:$C$362,"completed",'201819 SH LCLR Funding bid'!#REF!,$B26,'201819 SH LCLR Funding bid'!#REF!,S$5)),SUMIFS('201819 SH LCLR Funding bid'!#REF!,'201819 SH LCLR Funding bid'!$C$12:$C$362,"completed",'201819 SH LCLR Funding bid'!#REF!,$B26,'201819 SH LCLR Funding bid'!#REF!,S$5))</f>
        <v>#REF!</v>
      </c>
      <c r="T76" s="44" t="e">
        <f>IF($D$4="Agreed",(SUMIFS('201819 SH LCLR Funding bid'!#REF!,'201819 SH LCLR Funding bid'!$C$12:$C$362,"in construction (agreed)",'201819 SH LCLR Funding bid'!#REF!,$B26,'201819 SH LCLR Funding bid'!#REF!,T$5)+SUMIFS('201819 SH LCLR Funding bid'!#REF!,'201819 SH LCLR Funding bid'!$C$12:$C$362,"in planning (agreed)",'201819 SH LCLR Funding bid'!#REF!,$B26,'201819 SH LCLR Funding bid'!#REF!,T$5)+SUMIFS('201819 SH LCLR Funding bid'!#REF!,'201819 SH LCLR Funding bid'!$C$12:$C$362,"agreed with nzta",'201819 SH LCLR Funding bid'!#REF!,$B26,'201819 SH LCLR Funding bid'!#REF!,T$5)+SUMIFS('201819 SH LCLR Funding bid'!#REF!,'201819 SH LCLR Funding bid'!$C$12:$C$362,"completed",'201819 SH LCLR Funding bid'!#REF!,$B26,'201819 SH LCLR Funding bid'!#REF!,T$5)),SUMIFS('201819 SH LCLR Funding bid'!#REF!,'201819 SH LCLR Funding bid'!$C$12:$C$362,"completed",'201819 SH LCLR Funding bid'!#REF!,$B26,'201819 SH LCLR Funding bid'!#REF!,T$5))</f>
        <v>#REF!</v>
      </c>
      <c r="U76" s="13" t="e">
        <f t="shared" si="10"/>
        <v>#REF!</v>
      </c>
      <c r="V76" s="22"/>
      <c r="W76" s="22"/>
      <c r="X76" s="22"/>
      <c r="Y76" s="22"/>
      <c r="Z76" s="22"/>
      <c r="AA76" s="22"/>
      <c r="AB76" s="22"/>
      <c r="AC76" s="22"/>
      <c r="AD76" s="22"/>
      <c r="AE76" s="22"/>
      <c r="AF76" s="22"/>
    </row>
    <row r="77" spans="1:32" ht="12" customHeight="1" x14ac:dyDescent="0.15">
      <c r="A77" s="20"/>
      <c r="B77" s="37" t="str">
        <f t="shared" si="8"/>
        <v>Other, as agreed with NZTA</v>
      </c>
      <c r="C77" s="44" t="e">
        <f>IF($D$4="Agreed",(SUMIFS('201819 SH LCLR Funding bid'!#REF!,'201819 SH LCLR Funding bid'!$C$12:$C$362,"in construction (agreed)",'201819 SH LCLR Funding bid'!#REF!,$B27,'201819 SH LCLR Funding bid'!#REF!,C$5)+SUMIFS('201819 SH LCLR Funding bid'!#REF!,'201819 SH LCLR Funding bid'!$C$12:$C$362,"in planning (agreed)",'201819 SH LCLR Funding bid'!#REF!,$B27,'201819 SH LCLR Funding bid'!#REF!,C$5)+SUMIFS('201819 SH LCLR Funding bid'!#REF!,'201819 SH LCLR Funding bid'!$C$12:$C$362,"agreed with nzta",'201819 SH LCLR Funding bid'!#REF!,$B27,'201819 SH LCLR Funding bid'!#REF!,C$5)+SUMIFS('201819 SH LCLR Funding bid'!#REF!,'201819 SH LCLR Funding bid'!$C$12:$C$362,"completed",'201819 SH LCLR Funding bid'!#REF!,$B27,'201819 SH LCLR Funding bid'!#REF!,C$5)),SUMIFS('201819 SH LCLR Funding bid'!#REF!,'201819 SH LCLR Funding bid'!$C$12:$C$362,"completed",'201819 SH LCLR Funding bid'!#REF!,$B27,'201819 SH LCLR Funding bid'!#REF!,C$5))</f>
        <v>#REF!</v>
      </c>
      <c r="D77" s="44" t="e">
        <f>IF($D$4="Agreed",(SUMIFS('201819 SH LCLR Funding bid'!#REF!,'201819 SH LCLR Funding bid'!$C$12:$C$362,"in construction (agreed)",'201819 SH LCLR Funding bid'!#REF!,$B27,'201819 SH LCLR Funding bid'!#REF!,D$5)+SUMIFS('201819 SH LCLR Funding bid'!#REF!,'201819 SH LCLR Funding bid'!$C$12:$C$362,"in planning (agreed)",'201819 SH LCLR Funding bid'!#REF!,$B27,'201819 SH LCLR Funding bid'!#REF!,D$5)+SUMIFS('201819 SH LCLR Funding bid'!#REF!,'201819 SH LCLR Funding bid'!$C$12:$C$362,"agreed with nzta",'201819 SH LCLR Funding bid'!#REF!,$B27,'201819 SH LCLR Funding bid'!#REF!,D$5)+SUMIFS('201819 SH LCLR Funding bid'!#REF!,'201819 SH LCLR Funding bid'!$C$12:$C$362,"completed",'201819 SH LCLR Funding bid'!#REF!,$B27,'201819 SH LCLR Funding bid'!#REF!,D$5)),SUMIFS('201819 SH LCLR Funding bid'!#REF!,'201819 SH LCLR Funding bid'!$C$12:$C$362,"completed",'201819 SH LCLR Funding bid'!#REF!,$B27,'201819 SH LCLR Funding bid'!#REF!,D$5))</f>
        <v>#REF!</v>
      </c>
      <c r="E77" s="44" t="e">
        <f>IF($D$4="Agreed",(SUMIFS('201819 SH LCLR Funding bid'!#REF!,'201819 SH LCLR Funding bid'!$C$12:$C$362,"in construction (agreed)",'201819 SH LCLR Funding bid'!#REF!,$B27,'201819 SH LCLR Funding bid'!#REF!,E$5)+SUMIFS('201819 SH LCLR Funding bid'!#REF!,'201819 SH LCLR Funding bid'!$C$12:$C$362,"in planning (agreed)",'201819 SH LCLR Funding bid'!#REF!,$B27,'201819 SH LCLR Funding bid'!#REF!,E$5)+SUMIFS('201819 SH LCLR Funding bid'!#REF!,'201819 SH LCLR Funding bid'!$C$12:$C$362,"agreed with nzta",'201819 SH LCLR Funding bid'!#REF!,$B27,'201819 SH LCLR Funding bid'!#REF!,E$5)+SUMIFS('201819 SH LCLR Funding bid'!#REF!,'201819 SH LCLR Funding bid'!$C$12:$C$362,"completed",'201819 SH LCLR Funding bid'!#REF!,$B27,'201819 SH LCLR Funding bid'!#REF!,E$5)),SUMIFS('201819 SH LCLR Funding bid'!#REF!,'201819 SH LCLR Funding bid'!$C$12:$C$362,"completed",'201819 SH LCLR Funding bid'!#REF!,$B27,'201819 SH LCLR Funding bid'!#REF!,E$5))</f>
        <v>#REF!</v>
      </c>
      <c r="F77" s="44" t="e">
        <f>IF($D$4="Agreed",(SUMIFS('201819 SH LCLR Funding bid'!#REF!,'201819 SH LCLR Funding bid'!$C$12:$C$362,"in construction (agreed)",'201819 SH LCLR Funding bid'!#REF!,$B27,'201819 SH LCLR Funding bid'!#REF!,F$5)+SUMIFS('201819 SH LCLR Funding bid'!#REF!,'201819 SH LCLR Funding bid'!$C$12:$C$362,"in planning (agreed)",'201819 SH LCLR Funding bid'!#REF!,$B27,'201819 SH LCLR Funding bid'!#REF!,F$5)+SUMIFS('201819 SH LCLR Funding bid'!#REF!,'201819 SH LCLR Funding bid'!$C$12:$C$362,"agreed with nzta",'201819 SH LCLR Funding bid'!#REF!,$B27,'201819 SH LCLR Funding bid'!#REF!,F$5)+SUMIFS('201819 SH LCLR Funding bid'!#REF!,'201819 SH LCLR Funding bid'!$C$12:$C$362,"completed",'201819 SH LCLR Funding bid'!#REF!,$B27,'201819 SH LCLR Funding bid'!#REF!,F$5)),SUMIFS('201819 SH LCLR Funding bid'!#REF!,'201819 SH LCLR Funding bid'!$C$12:$C$362,"completed",'201819 SH LCLR Funding bid'!#REF!,$B27,'201819 SH LCLR Funding bid'!#REF!,F$5))</f>
        <v>#REF!</v>
      </c>
      <c r="G77" s="44" t="e">
        <f>IF($D$4="Agreed",(SUMIFS('201819 SH LCLR Funding bid'!#REF!,'201819 SH LCLR Funding bid'!$C$12:$C$362,"in construction (agreed)",'201819 SH LCLR Funding bid'!#REF!,$B27,'201819 SH LCLR Funding bid'!#REF!,G$5)+SUMIFS('201819 SH LCLR Funding bid'!#REF!,'201819 SH LCLR Funding bid'!$C$12:$C$362,"in planning (agreed)",'201819 SH LCLR Funding bid'!#REF!,$B27,'201819 SH LCLR Funding bid'!#REF!,G$5)+SUMIFS('201819 SH LCLR Funding bid'!#REF!,'201819 SH LCLR Funding bid'!$C$12:$C$362,"agreed with nzta",'201819 SH LCLR Funding bid'!#REF!,$B27,'201819 SH LCLR Funding bid'!#REF!,G$5)+SUMIFS('201819 SH LCLR Funding bid'!#REF!,'201819 SH LCLR Funding bid'!$C$12:$C$362,"completed",'201819 SH LCLR Funding bid'!#REF!,$B27,'201819 SH LCLR Funding bid'!#REF!,G$5)),SUMIFS('201819 SH LCLR Funding bid'!#REF!,'201819 SH LCLR Funding bid'!$C$12:$C$362,"completed",'201819 SH LCLR Funding bid'!#REF!,$B27,'201819 SH LCLR Funding bid'!#REF!,G$5))</f>
        <v>#REF!</v>
      </c>
      <c r="H77" s="44" t="e">
        <f>IF($D$4="Agreed",(SUMIFS('201819 SH LCLR Funding bid'!#REF!,'201819 SH LCLR Funding bid'!$C$12:$C$362,"in construction (agreed)",'201819 SH LCLR Funding bid'!#REF!,$B27,'201819 SH LCLR Funding bid'!#REF!,H$5)+SUMIFS('201819 SH LCLR Funding bid'!#REF!,'201819 SH LCLR Funding bid'!$C$12:$C$362,"in planning (agreed)",'201819 SH LCLR Funding bid'!#REF!,$B27,'201819 SH LCLR Funding bid'!#REF!,H$5)+SUMIFS('201819 SH LCLR Funding bid'!#REF!,'201819 SH LCLR Funding bid'!$C$12:$C$362,"agreed with nzta",'201819 SH LCLR Funding bid'!#REF!,$B27,'201819 SH LCLR Funding bid'!#REF!,H$5)+SUMIFS('201819 SH LCLR Funding bid'!#REF!,'201819 SH LCLR Funding bid'!$C$12:$C$362,"completed",'201819 SH LCLR Funding bid'!#REF!,$B27,'201819 SH LCLR Funding bid'!#REF!,H$5)),SUMIFS('201819 SH LCLR Funding bid'!#REF!,'201819 SH LCLR Funding bid'!$C$12:$C$362,"completed",'201819 SH LCLR Funding bid'!#REF!,$B27,'201819 SH LCLR Funding bid'!#REF!,H$5))</f>
        <v>#REF!</v>
      </c>
      <c r="I77" s="44" t="e">
        <f>IF($D$4="Agreed",(SUMIFS('201819 SH LCLR Funding bid'!#REF!,'201819 SH LCLR Funding bid'!$C$12:$C$362,"in construction (agreed)",'201819 SH LCLR Funding bid'!#REF!,$B27,'201819 SH LCLR Funding bid'!#REF!,I$5)+SUMIFS('201819 SH LCLR Funding bid'!#REF!,'201819 SH LCLR Funding bid'!$C$12:$C$362,"in planning (agreed)",'201819 SH LCLR Funding bid'!#REF!,$B27,'201819 SH LCLR Funding bid'!#REF!,I$5)+SUMIFS('201819 SH LCLR Funding bid'!#REF!,'201819 SH LCLR Funding bid'!$C$12:$C$362,"agreed with nzta",'201819 SH LCLR Funding bid'!#REF!,$B27,'201819 SH LCLR Funding bid'!#REF!,I$5)+SUMIFS('201819 SH LCLR Funding bid'!#REF!,'201819 SH LCLR Funding bid'!$C$12:$C$362,"completed",'201819 SH LCLR Funding bid'!#REF!,$B27,'201819 SH LCLR Funding bid'!#REF!,I$5)),SUMIFS('201819 SH LCLR Funding bid'!#REF!,'201819 SH LCLR Funding bid'!$C$12:$C$362,"completed",'201819 SH LCLR Funding bid'!#REF!,$B27,'201819 SH LCLR Funding bid'!#REF!,I$5))</f>
        <v>#REF!</v>
      </c>
      <c r="J77" s="44" t="e">
        <f>IF($D$4="Agreed",(SUMIFS('201819 SH LCLR Funding bid'!#REF!,'201819 SH LCLR Funding bid'!$C$12:$C$362,"in construction (agreed)",'201819 SH LCLR Funding bid'!#REF!,$B27,'201819 SH LCLR Funding bid'!#REF!,J$5)+SUMIFS('201819 SH LCLR Funding bid'!#REF!,'201819 SH LCLR Funding bid'!$C$12:$C$362,"in planning (agreed)",'201819 SH LCLR Funding bid'!#REF!,$B27,'201819 SH LCLR Funding bid'!#REF!,J$5)+SUMIFS('201819 SH LCLR Funding bid'!#REF!,'201819 SH LCLR Funding bid'!$C$12:$C$362,"agreed with nzta",'201819 SH LCLR Funding bid'!#REF!,$B27,'201819 SH LCLR Funding bid'!#REF!,J$5)+SUMIFS('201819 SH LCLR Funding bid'!#REF!,'201819 SH LCLR Funding bid'!$C$12:$C$362,"completed",'201819 SH LCLR Funding bid'!#REF!,$B27,'201819 SH LCLR Funding bid'!#REF!,J$5)),SUMIFS('201819 SH LCLR Funding bid'!#REF!,'201819 SH LCLR Funding bid'!$C$12:$C$362,"completed",'201819 SH LCLR Funding bid'!#REF!,$B27,'201819 SH LCLR Funding bid'!#REF!,J$5))</f>
        <v>#REF!</v>
      </c>
      <c r="K77" s="44" t="e">
        <f>IF($D$4="Agreed",(SUMIFS('201819 SH LCLR Funding bid'!#REF!,'201819 SH LCLR Funding bid'!$C$12:$C$362,"in construction (agreed)",'201819 SH LCLR Funding bid'!#REF!,$B27,'201819 SH LCLR Funding bid'!#REF!,K$5)+SUMIFS('201819 SH LCLR Funding bid'!#REF!,'201819 SH LCLR Funding bid'!$C$12:$C$362,"in planning (agreed)",'201819 SH LCLR Funding bid'!#REF!,$B27,'201819 SH LCLR Funding bid'!#REF!,K$5)+SUMIFS('201819 SH LCLR Funding bid'!#REF!,'201819 SH LCLR Funding bid'!$C$12:$C$362,"agreed with nzta",'201819 SH LCLR Funding bid'!#REF!,$B27,'201819 SH LCLR Funding bid'!#REF!,K$5)+SUMIFS('201819 SH LCLR Funding bid'!#REF!,'201819 SH LCLR Funding bid'!$C$12:$C$362,"completed",'201819 SH LCLR Funding bid'!#REF!,$B27,'201819 SH LCLR Funding bid'!#REF!,K$5)),SUMIFS('201819 SH LCLR Funding bid'!#REF!,'201819 SH LCLR Funding bid'!$C$12:$C$362,"completed",'201819 SH LCLR Funding bid'!#REF!,$B27,'201819 SH LCLR Funding bid'!#REF!,K$5))</f>
        <v>#REF!</v>
      </c>
      <c r="L77" s="44" t="e">
        <f>IF($D$4="Agreed",(SUMIFS('201819 SH LCLR Funding bid'!#REF!,'201819 SH LCLR Funding bid'!$C$12:$C$362,"in construction (agreed)",'201819 SH LCLR Funding bid'!#REF!,$B27,'201819 SH LCLR Funding bid'!#REF!,L$5)+SUMIFS('201819 SH LCLR Funding bid'!#REF!,'201819 SH LCLR Funding bid'!$C$12:$C$362,"in planning (agreed)",'201819 SH LCLR Funding bid'!#REF!,$B27,'201819 SH LCLR Funding bid'!#REF!,L$5)+SUMIFS('201819 SH LCLR Funding bid'!#REF!,'201819 SH LCLR Funding bid'!$C$12:$C$362,"agreed with nzta",'201819 SH LCLR Funding bid'!#REF!,$B27,'201819 SH LCLR Funding bid'!#REF!,L$5)+SUMIFS('201819 SH LCLR Funding bid'!#REF!,'201819 SH LCLR Funding bid'!$C$12:$C$362,"completed",'201819 SH LCLR Funding bid'!#REF!,$B27,'201819 SH LCLR Funding bid'!#REF!,L$5)),SUMIFS('201819 SH LCLR Funding bid'!#REF!,'201819 SH LCLR Funding bid'!$C$12:$C$362,"completed",'201819 SH LCLR Funding bid'!#REF!,$B27,'201819 SH LCLR Funding bid'!#REF!,L$5))</f>
        <v>#REF!</v>
      </c>
      <c r="M77" s="44" t="e">
        <f>IF($D$4="Agreed",(SUMIFS('201819 SH LCLR Funding bid'!#REF!,'201819 SH LCLR Funding bid'!$C$12:$C$362,"in construction (agreed)",'201819 SH LCLR Funding bid'!#REF!,$B27,'201819 SH LCLR Funding bid'!#REF!,M$5)+SUMIFS('201819 SH LCLR Funding bid'!#REF!,'201819 SH LCLR Funding bid'!$C$12:$C$362,"in planning (agreed)",'201819 SH LCLR Funding bid'!#REF!,$B27,'201819 SH LCLR Funding bid'!#REF!,M$5)+SUMIFS('201819 SH LCLR Funding bid'!#REF!,'201819 SH LCLR Funding bid'!$C$12:$C$362,"agreed with nzta",'201819 SH LCLR Funding bid'!#REF!,$B27,'201819 SH LCLR Funding bid'!#REF!,M$5)+SUMIFS('201819 SH LCLR Funding bid'!#REF!,'201819 SH LCLR Funding bid'!$C$12:$C$362,"completed",'201819 SH LCLR Funding bid'!#REF!,$B27,'201819 SH LCLR Funding bid'!#REF!,M$5)),SUMIFS('201819 SH LCLR Funding bid'!#REF!,'201819 SH LCLR Funding bid'!$C$12:$C$362,"completed",'201819 SH LCLR Funding bid'!#REF!,$B27,'201819 SH LCLR Funding bid'!#REF!,M$5))</f>
        <v>#REF!</v>
      </c>
      <c r="N77" s="44" t="e">
        <f>IF($D$4="Agreed",(SUMIFS('201819 SH LCLR Funding bid'!#REF!,'201819 SH LCLR Funding bid'!$C$12:$C$362,"in construction (agreed)",'201819 SH LCLR Funding bid'!#REF!,$B27,'201819 SH LCLR Funding bid'!#REF!,N$5)+SUMIFS('201819 SH LCLR Funding bid'!#REF!,'201819 SH LCLR Funding bid'!$C$12:$C$362,"in planning (agreed)",'201819 SH LCLR Funding bid'!#REF!,$B27,'201819 SH LCLR Funding bid'!#REF!,N$5)+SUMIFS('201819 SH LCLR Funding bid'!#REF!,'201819 SH LCLR Funding bid'!$C$12:$C$362,"agreed with nzta",'201819 SH LCLR Funding bid'!#REF!,$B27,'201819 SH LCLR Funding bid'!#REF!,N$5)+SUMIFS('201819 SH LCLR Funding bid'!#REF!,'201819 SH LCLR Funding bid'!$C$12:$C$362,"completed",'201819 SH LCLR Funding bid'!#REF!,$B27,'201819 SH LCLR Funding bid'!#REF!,N$5)),SUMIFS('201819 SH LCLR Funding bid'!#REF!,'201819 SH LCLR Funding bid'!$C$12:$C$362,"completed",'201819 SH LCLR Funding bid'!#REF!,$B27,'201819 SH LCLR Funding bid'!#REF!,N$5))</f>
        <v>#REF!</v>
      </c>
      <c r="O77" s="44" t="e">
        <f>IF($D$4="Agreed",(SUMIFS('201819 SH LCLR Funding bid'!#REF!,'201819 SH LCLR Funding bid'!$C$12:$C$362,"in construction (agreed)",'201819 SH LCLR Funding bid'!#REF!,$B27,'201819 SH LCLR Funding bid'!#REF!,O$5)+SUMIFS('201819 SH LCLR Funding bid'!#REF!,'201819 SH LCLR Funding bid'!$C$12:$C$362,"in planning (agreed)",'201819 SH LCLR Funding bid'!#REF!,$B27,'201819 SH LCLR Funding bid'!#REF!,O$5)+SUMIFS('201819 SH LCLR Funding bid'!#REF!,'201819 SH LCLR Funding bid'!$C$12:$C$362,"agreed with nzta",'201819 SH LCLR Funding bid'!#REF!,$B27,'201819 SH LCLR Funding bid'!#REF!,O$5)+SUMIFS('201819 SH LCLR Funding bid'!#REF!,'201819 SH LCLR Funding bid'!$C$12:$C$362,"completed",'201819 SH LCLR Funding bid'!#REF!,$B27,'201819 SH LCLR Funding bid'!#REF!,O$5)),SUMIFS('201819 SH LCLR Funding bid'!#REF!,'201819 SH LCLR Funding bid'!$C$12:$C$362,"completed",'201819 SH LCLR Funding bid'!#REF!,$B27,'201819 SH LCLR Funding bid'!#REF!,O$5))</f>
        <v>#REF!</v>
      </c>
      <c r="P77" s="44" t="e">
        <f>IF($D$4="Agreed",(SUMIFS('201819 SH LCLR Funding bid'!#REF!,'201819 SH LCLR Funding bid'!$C$12:$C$362,"in construction (agreed)",'201819 SH LCLR Funding bid'!#REF!,$B27,'201819 SH LCLR Funding bid'!#REF!,P$5)+SUMIFS('201819 SH LCLR Funding bid'!#REF!,'201819 SH LCLR Funding bid'!$C$12:$C$362,"in planning (agreed)",'201819 SH LCLR Funding bid'!#REF!,$B27,'201819 SH LCLR Funding bid'!#REF!,P$5)+SUMIFS('201819 SH LCLR Funding bid'!#REF!,'201819 SH LCLR Funding bid'!$C$12:$C$362,"agreed with nzta",'201819 SH LCLR Funding bid'!#REF!,$B27,'201819 SH LCLR Funding bid'!#REF!,P$5)+SUMIFS('201819 SH LCLR Funding bid'!#REF!,'201819 SH LCLR Funding bid'!$C$12:$C$362,"completed",'201819 SH LCLR Funding bid'!#REF!,$B27,'201819 SH LCLR Funding bid'!#REF!,P$5)),SUMIFS('201819 SH LCLR Funding bid'!#REF!,'201819 SH LCLR Funding bid'!$C$12:$C$362,"completed",'201819 SH LCLR Funding bid'!#REF!,$B27,'201819 SH LCLR Funding bid'!#REF!,P$5))</f>
        <v>#REF!</v>
      </c>
      <c r="Q77" s="44" t="e">
        <f>IF($D$4="Agreed",(SUMIFS('201819 SH LCLR Funding bid'!#REF!,'201819 SH LCLR Funding bid'!$C$12:$C$362,"in construction (agreed)",'201819 SH LCLR Funding bid'!#REF!,$B27,'201819 SH LCLR Funding bid'!#REF!,Q$5)+SUMIFS('201819 SH LCLR Funding bid'!#REF!,'201819 SH LCLR Funding bid'!$C$12:$C$362,"in planning (agreed)",'201819 SH LCLR Funding bid'!#REF!,$B27,'201819 SH LCLR Funding bid'!#REF!,Q$5)+SUMIFS('201819 SH LCLR Funding bid'!#REF!,'201819 SH LCLR Funding bid'!$C$12:$C$362,"agreed with nzta",'201819 SH LCLR Funding bid'!#REF!,$B27,'201819 SH LCLR Funding bid'!#REF!,Q$5)+SUMIFS('201819 SH LCLR Funding bid'!#REF!,'201819 SH LCLR Funding bid'!$C$12:$C$362,"completed",'201819 SH LCLR Funding bid'!#REF!,$B27,'201819 SH LCLR Funding bid'!#REF!,Q$5)),SUMIFS('201819 SH LCLR Funding bid'!#REF!,'201819 SH LCLR Funding bid'!$C$12:$C$362,"completed",'201819 SH LCLR Funding bid'!#REF!,$B27,'201819 SH LCLR Funding bid'!#REF!,Q$5))</f>
        <v>#REF!</v>
      </c>
      <c r="R77" s="44" t="e">
        <f>IF($D$4="Agreed",(SUMIFS('201819 SH LCLR Funding bid'!#REF!,'201819 SH LCLR Funding bid'!$C$12:$C$362,"in construction (agreed)",'201819 SH LCLR Funding bid'!#REF!,$B27,'201819 SH LCLR Funding bid'!#REF!,R$5)+SUMIFS('201819 SH LCLR Funding bid'!#REF!,'201819 SH LCLR Funding bid'!$C$12:$C$362,"in planning (agreed)",'201819 SH LCLR Funding bid'!#REF!,$B27,'201819 SH LCLR Funding bid'!#REF!,R$5)+SUMIFS('201819 SH LCLR Funding bid'!#REF!,'201819 SH LCLR Funding bid'!$C$12:$C$362,"agreed with nzta",'201819 SH LCLR Funding bid'!#REF!,$B27,'201819 SH LCLR Funding bid'!#REF!,R$5)+SUMIFS('201819 SH LCLR Funding bid'!#REF!,'201819 SH LCLR Funding bid'!$C$12:$C$362,"completed",'201819 SH LCLR Funding bid'!#REF!,$B27,'201819 SH LCLR Funding bid'!#REF!,R$5)),SUMIFS('201819 SH LCLR Funding bid'!#REF!,'201819 SH LCLR Funding bid'!$C$12:$C$362,"completed",'201819 SH LCLR Funding bid'!#REF!,$B27,'201819 SH LCLR Funding bid'!#REF!,R$5))</f>
        <v>#REF!</v>
      </c>
      <c r="S77" s="44" t="e">
        <f>IF($D$4="Agreed",(SUMIFS('201819 SH LCLR Funding bid'!#REF!,'201819 SH LCLR Funding bid'!$C$12:$C$362,"in construction (agreed)",'201819 SH LCLR Funding bid'!#REF!,$B27,'201819 SH LCLR Funding bid'!#REF!,S$5)+SUMIFS('201819 SH LCLR Funding bid'!#REF!,'201819 SH LCLR Funding bid'!$C$12:$C$362,"in planning (agreed)",'201819 SH LCLR Funding bid'!#REF!,$B27,'201819 SH LCLR Funding bid'!#REF!,S$5)+SUMIFS('201819 SH LCLR Funding bid'!#REF!,'201819 SH LCLR Funding bid'!$C$12:$C$362,"agreed with nzta",'201819 SH LCLR Funding bid'!#REF!,$B27,'201819 SH LCLR Funding bid'!#REF!,S$5)+SUMIFS('201819 SH LCLR Funding bid'!#REF!,'201819 SH LCLR Funding bid'!$C$12:$C$362,"completed",'201819 SH LCLR Funding bid'!#REF!,$B27,'201819 SH LCLR Funding bid'!#REF!,S$5)),SUMIFS('201819 SH LCLR Funding bid'!#REF!,'201819 SH LCLR Funding bid'!$C$12:$C$362,"completed",'201819 SH LCLR Funding bid'!#REF!,$B27,'201819 SH LCLR Funding bid'!#REF!,S$5))</f>
        <v>#REF!</v>
      </c>
      <c r="T77" s="44" t="e">
        <f>IF($D$4="Agreed",(SUMIFS('201819 SH LCLR Funding bid'!#REF!,'201819 SH LCLR Funding bid'!$C$12:$C$362,"in construction (agreed)",'201819 SH LCLR Funding bid'!#REF!,$B27,'201819 SH LCLR Funding bid'!#REF!,T$5)+SUMIFS('201819 SH LCLR Funding bid'!#REF!,'201819 SH LCLR Funding bid'!$C$12:$C$362,"in planning (agreed)",'201819 SH LCLR Funding bid'!#REF!,$B27,'201819 SH LCLR Funding bid'!#REF!,T$5)+SUMIFS('201819 SH LCLR Funding bid'!#REF!,'201819 SH LCLR Funding bid'!$C$12:$C$362,"agreed with nzta",'201819 SH LCLR Funding bid'!#REF!,$B27,'201819 SH LCLR Funding bid'!#REF!,T$5)+SUMIFS('201819 SH LCLR Funding bid'!#REF!,'201819 SH LCLR Funding bid'!$C$12:$C$362,"completed",'201819 SH LCLR Funding bid'!#REF!,$B27,'201819 SH LCLR Funding bid'!#REF!,T$5)),SUMIFS('201819 SH LCLR Funding bid'!#REF!,'201819 SH LCLR Funding bid'!$C$12:$C$362,"completed",'201819 SH LCLR Funding bid'!#REF!,$B27,'201819 SH LCLR Funding bid'!#REF!,T$5))</f>
        <v>#REF!</v>
      </c>
      <c r="U77" s="13" t="e">
        <f t="shared" si="10"/>
        <v>#REF!</v>
      </c>
      <c r="V77" s="22"/>
      <c r="W77" s="22"/>
      <c r="X77" s="22"/>
      <c r="Y77" s="22"/>
      <c r="Z77" s="22"/>
      <c r="AA77" s="22"/>
      <c r="AB77" s="22"/>
      <c r="AC77" s="22"/>
      <c r="AD77" s="22"/>
      <c r="AE77" s="22"/>
      <c r="AF77" s="22"/>
    </row>
    <row r="78" spans="1:32" x14ac:dyDescent="0.15">
      <c r="A78" s="20"/>
      <c r="B78" s="38" t="s">
        <v>23</v>
      </c>
      <c r="C78" s="15" t="e">
        <f t="shared" ref="C78:U78" si="11">SUM(C56:C77)</f>
        <v>#REF!</v>
      </c>
      <c r="D78" s="15" t="e">
        <f t="shared" si="11"/>
        <v>#REF!</v>
      </c>
      <c r="E78" s="15" t="e">
        <f t="shared" si="11"/>
        <v>#REF!</v>
      </c>
      <c r="F78" s="15" t="e">
        <f t="shared" si="11"/>
        <v>#REF!</v>
      </c>
      <c r="G78" s="15" t="e">
        <f t="shared" si="11"/>
        <v>#REF!</v>
      </c>
      <c r="H78" s="15" t="e">
        <f t="shared" si="11"/>
        <v>#REF!</v>
      </c>
      <c r="I78" s="15" t="e">
        <f t="shared" si="11"/>
        <v>#REF!</v>
      </c>
      <c r="J78" s="15" t="e">
        <f t="shared" si="11"/>
        <v>#REF!</v>
      </c>
      <c r="K78" s="15" t="e">
        <f t="shared" si="11"/>
        <v>#REF!</v>
      </c>
      <c r="L78" s="15" t="e">
        <f t="shared" si="11"/>
        <v>#REF!</v>
      </c>
      <c r="M78" s="15" t="e">
        <f t="shared" si="11"/>
        <v>#REF!</v>
      </c>
      <c r="N78" s="15" t="e">
        <f t="shared" si="11"/>
        <v>#REF!</v>
      </c>
      <c r="O78" s="15" t="e">
        <f t="shared" si="11"/>
        <v>#REF!</v>
      </c>
      <c r="P78" s="15" t="e">
        <f t="shared" si="11"/>
        <v>#REF!</v>
      </c>
      <c r="Q78" s="15" t="e">
        <f t="shared" si="11"/>
        <v>#REF!</v>
      </c>
      <c r="R78" s="15" t="e">
        <f t="shared" si="11"/>
        <v>#REF!</v>
      </c>
      <c r="S78" s="15" t="e">
        <f t="shared" si="11"/>
        <v>#REF!</v>
      </c>
      <c r="T78" s="15" t="e">
        <f t="shared" si="11"/>
        <v>#REF!</v>
      </c>
      <c r="U78" s="15" t="e">
        <f t="shared" si="11"/>
        <v>#REF!</v>
      </c>
      <c r="V78" s="22"/>
      <c r="W78" s="22"/>
      <c r="X78" s="22"/>
      <c r="Y78" s="22"/>
      <c r="Z78" s="22"/>
      <c r="AA78" s="22"/>
      <c r="AB78" s="22"/>
      <c r="AC78" s="22"/>
      <c r="AD78" s="22"/>
      <c r="AE78" s="22"/>
      <c r="AF78" s="22"/>
    </row>
    <row r="79" spans="1:32" x14ac:dyDescent="0.15">
      <c r="A79" s="20"/>
      <c r="B79" s="38"/>
      <c r="C79" s="16"/>
      <c r="D79" s="16"/>
      <c r="E79" s="16"/>
      <c r="F79" s="16"/>
      <c r="G79" s="16"/>
      <c r="H79" s="16"/>
      <c r="I79" s="16"/>
      <c r="J79" s="16"/>
      <c r="K79" s="16"/>
      <c r="L79" s="16"/>
      <c r="M79" s="16"/>
      <c r="N79" s="16"/>
      <c r="O79" s="16"/>
      <c r="P79" s="16"/>
      <c r="Q79" s="16"/>
      <c r="R79" s="16"/>
      <c r="S79" s="16"/>
      <c r="T79" s="16"/>
      <c r="U79" s="16"/>
      <c r="V79" s="22"/>
      <c r="W79" s="22"/>
      <c r="X79" s="22"/>
      <c r="Y79" s="22"/>
      <c r="Z79" s="22"/>
      <c r="AA79" s="22"/>
      <c r="AB79" s="22"/>
      <c r="AC79" s="22"/>
      <c r="AD79" s="22"/>
      <c r="AE79" s="22"/>
      <c r="AF79" s="22"/>
    </row>
    <row r="80" spans="1:32" x14ac:dyDescent="0.15">
      <c r="A80" s="20"/>
      <c r="B80" s="39"/>
      <c r="C80" s="12"/>
      <c r="D80" s="12"/>
      <c r="E80" s="12"/>
      <c r="F80" s="12"/>
      <c r="G80" s="12"/>
      <c r="H80" s="12"/>
      <c r="I80" s="12"/>
      <c r="J80" s="12"/>
      <c r="K80" s="12"/>
      <c r="L80" s="12"/>
      <c r="M80" s="12"/>
      <c r="N80" s="12"/>
      <c r="O80" s="12"/>
      <c r="P80" s="12"/>
      <c r="Q80" s="12"/>
      <c r="R80" s="12"/>
      <c r="S80" s="12"/>
      <c r="T80" s="12"/>
      <c r="U80" s="12"/>
      <c r="V80" s="22"/>
      <c r="W80" s="22"/>
      <c r="X80" s="22"/>
      <c r="Y80" s="22"/>
      <c r="Z80" s="22"/>
      <c r="AA80" s="22"/>
      <c r="AB80" s="22"/>
      <c r="AC80" s="22"/>
      <c r="AD80" s="22"/>
      <c r="AE80" s="22"/>
      <c r="AF80" s="22"/>
    </row>
    <row r="81" spans="1:32" x14ac:dyDescent="0.15">
      <c r="A81" s="20"/>
      <c r="B81" s="17" t="s">
        <v>86</v>
      </c>
      <c r="C81" s="17"/>
      <c r="D81" s="17"/>
      <c r="E81" s="17"/>
      <c r="F81" s="17"/>
      <c r="G81" s="17"/>
      <c r="H81" s="17"/>
      <c r="I81" s="17"/>
      <c r="J81" s="17"/>
      <c r="K81" s="17"/>
      <c r="L81" s="17"/>
      <c r="M81" s="17"/>
      <c r="N81" s="17"/>
      <c r="O81" s="17"/>
      <c r="P81" s="17"/>
      <c r="Q81" s="17"/>
      <c r="R81" s="17"/>
      <c r="S81" s="17"/>
      <c r="T81" s="17"/>
      <c r="U81" s="17"/>
      <c r="V81" s="22"/>
      <c r="W81" s="22"/>
      <c r="X81" s="22"/>
      <c r="Y81" s="22"/>
      <c r="Z81" s="22"/>
      <c r="AA81" s="22"/>
      <c r="AB81" s="22"/>
      <c r="AC81" s="22"/>
      <c r="AD81" s="22"/>
      <c r="AE81" s="22"/>
      <c r="AF81" s="22"/>
    </row>
    <row r="82" spans="1:32" ht="24.75" x14ac:dyDescent="0.15">
      <c r="A82" s="20"/>
      <c r="B82" s="17" t="str">
        <f>'201819 SH LCLR Funding bid'!D6</f>
        <v>2018-2021 NLTP</v>
      </c>
      <c r="C82" s="76" t="str">
        <f>C5</f>
        <v>Throughput</v>
      </c>
      <c r="D82" s="76" t="str">
        <f t="shared" ref="D82:T82" si="12">D5</f>
        <v>Reliability</v>
      </c>
      <c r="E82" s="76" t="str">
        <f t="shared" si="12"/>
        <v>Travel time</v>
      </c>
      <c r="F82" s="76" t="str">
        <f t="shared" si="12"/>
        <v>Availability and access</v>
      </c>
      <c r="G82" s="76" t="str">
        <f t="shared" si="12"/>
        <v>Resilience</v>
      </c>
      <c r="H82" s="76" t="str">
        <f t="shared" si="12"/>
        <v>Comfort and customer experience</v>
      </c>
      <c r="I82" s="76" t="str">
        <f t="shared" si="12"/>
        <v>Safety</v>
      </c>
      <c r="J82" s="76" t="str">
        <f t="shared" si="12"/>
        <v>Physical health</v>
      </c>
      <c r="K82" s="76" t="str">
        <f t="shared" si="12"/>
        <v>Pollution (NO2 PM10)</v>
      </c>
      <c r="L82" s="76" t="str">
        <f t="shared" si="12"/>
        <v>Health Noise</v>
      </c>
      <c r="M82" s="76" t="str">
        <f t="shared" si="12"/>
        <v>Pollution and greenhouse gases</v>
      </c>
      <c r="N82" s="76" t="str">
        <f t="shared" si="12"/>
        <v>Environmental Noise</v>
      </c>
      <c r="O82" s="76" t="str">
        <f t="shared" si="12"/>
        <v>Resource consumption</v>
      </c>
      <c r="P82" s="76" t="str">
        <f t="shared" si="12"/>
        <v>Biodiversity</v>
      </c>
      <c r="Q82" s="76" t="str">
        <f t="shared" si="12"/>
        <v>Community cohesion</v>
      </c>
      <c r="R82" s="76" t="str">
        <f t="shared" si="12"/>
        <v>Amenity value</v>
      </c>
      <c r="S82" s="76" t="str">
        <f t="shared" si="12"/>
        <v>Financial cost of using transport</v>
      </c>
      <c r="T82" s="76" t="str">
        <f t="shared" si="12"/>
        <v>Pricing</v>
      </c>
      <c r="U82" s="31" t="s">
        <v>23</v>
      </c>
      <c r="V82" s="22"/>
      <c r="W82" s="22"/>
      <c r="X82" s="22"/>
      <c r="Y82" s="22"/>
      <c r="Z82" s="22"/>
      <c r="AA82" s="22"/>
      <c r="AB82" s="22"/>
      <c r="AC82" s="22"/>
      <c r="AD82" s="22"/>
      <c r="AE82" s="22"/>
      <c r="AF82" s="22"/>
    </row>
    <row r="83" spans="1:32" ht="8.25" customHeight="1" x14ac:dyDescent="0.15">
      <c r="A83" s="20"/>
      <c r="B83" s="48" t="str">
        <f>B6</f>
        <v>Behaviour change</v>
      </c>
      <c r="C83" s="18" t="e">
        <f t="shared" ref="C83" si="13">C6+C31+C56</f>
        <v>#REF!</v>
      </c>
      <c r="D83" s="18" t="e">
        <f t="shared" ref="D83:T83" si="14">D6+D31+D56</f>
        <v>#REF!</v>
      </c>
      <c r="E83" s="18" t="e">
        <f t="shared" si="14"/>
        <v>#REF!</v>
      </c>
      <c r="F83" s="18" t="e">
        <f t="shared" si="14"/>
        <v>#REF!</v>
      </c>
      <c r="G83" s="18" t="e">
        <f t="shared" si="14"/>
        <v>#REF!</v>
      </c>
      <c r="H83" s="18" t="e">
        <f t="shared" si="14"/>
        <v>#REF!</v>
      </c>
      <c r="I83" s="18" t="e">
        <f t="shared" si="14"/>
        <v>#REF!</v>
      </c>
      <c r="J83" s="18" t="e">
        <f t="shared" si="14"/>
        <v>#REF!</v>
      </c>
      <c r="K83" s="18" t="e">
        <f t="shared" si="14"/>
        <v>#REF!</v>
      </c>
      <c r="L83" s="18" t="e">
        <f t="shared" si="14"/>
        <v>#REF!</v>
      </c>
      <c r="M83" s="18" t="e">
        <f t="shared" si="14"/>
        <v>#REF!</v>
      </c>
      <c r="N83" s="18" t="e">
        <f t="shared" si="14"/>
        <v>#REF!</v>
      </c>
      <c r="O83" s="18" t="e">
        <f t="shared" si="14"/>
        <v>#REF!</v>
      </c>
      <c r="P83" s="18" t="e">
        <f t="shared" si="14"/>
        <v>#REF!</v>
      </c>
      <c r="Q83" s="18" t="e">
        <f t="shared" si="14"/>
        <v>#REF!</v>
      </c>
      <c r="R83" s="18" t="e">
        <f t="shared" si="14"/>
        <v>#REF!</v>
      </c>
      <c r="S83" s="18" t="e">
        <f t="shared" si="14"/>
        <v>#REF!</v>
      </c>
      <c r="T83" s="18" t="e">
        <f t="shared" si="14"/>
        <v>#REF!</v>
      </c>
      <c r="U83" s="18" t="e">
        <f>SUM(C83:T83)</f>
        <v>#REF!</v>
      </c>
      <c r="V83" s="22"/>
      <c r="W83" s="22"/>
      <c r="X83" s="22"/>
      <c r="Y83" s="22"/>
      <c r="Z83" s="22"/>
      <c r="AA83" s="22"/>
      <c r="AB83" s="22"/>
      <c r="AC83" s="22"/>
      <c r="AD83" s="22"/>
      <c r="AE83" s="22"/>
      <c r="AF83" s="22"/>
    </row>
    <row r="84" spans="1:32" ht="8.25" customHeight="1" x14ac:dyDescent="0.15">
      <c r="A84" s="20"/>
      <c r="B84" s="48" t="str">
        <f t="shared" ref="B84:B104" si="15">B7</f>
        <v>Cycling improvements (incl. paths; lanes; markings; signage; facilities; promotion)</v>
      </c>
      <c r="C84" s="18" t="e">
        <f t="shared" ref="C84:T84" si="16">C7+C32+C57</f>
        <v>#REF!</v>
      </c>
      <c r="D84" s="18" t="e">
        <f t="shared" si="16"/>
        <v>#REF!</v>
      </c>
      <c r="E84" s="18" t="e">
        <f t="shared" si="16"/>
        <v>#REF!</v>
      </c>
      <c r="F84" s="18" t="e">
        <f t="shared" si="16"/>
        <v>#REF!</v>
      </c>
      <c r="G84" s="18" t="e">
        <f t="shared" si="16"/>
        <v>#REF!</v>
      </c>
      <c r="H84" s="18" t="e">
        <f t="shared" si="16"/>
        <v>#REF!</v>
      </c>
      <c r="I84" s="18" t="e">
        <f t="shared" si="16"/>
        <v>#REF!</v>
      </c>
      <c r="J84" s="18" t="e">
        <f t="shared" si="16"/>
        <v>#REF!</v>
      </c>
      <c r="K84" s="18" t="e">
        <f t="shared" si="16"/>
        <v>#REF!</v>
      </c>
      <c r="L84" s="18" t="e">
        <f t="shared" si="16"/>
        <v>#REF!</v>
      </c>
      <c r="M84" s="18" t="e">
        <f t="shared" si="16"/>
        <v>#REF!</v>
      </c>
      <c r="N84" s="18" t="e">
        <f t="shared" si="16"/>
        <v>#REF!</v>
      </c>
      <c r="O84" s="18" t="e">
        <f t="shared" si="16"/>
        <v>#REF!</v>
      </c>
      <c r="P84" s="18" t="e">
        <f t="shared" si="16"/>
        <v>#REF!</v>
      </c>
      <c r="Q84" s="18" t="e">
        <f t="shared" si="16"/>
        <v>#REF!</v>
      </c>
      <c r="R84" s="18" t="e">
        <f t="shared" si="16"/>
        <v>#REF!</v>
      </c>
      <c r="S84" s="18" t="e">
        <f t="shared" si="16"/>
        <v>#REF!</v>
      </c>
      <c r="T84" s="18" t="e">
        <f t="shared" si="16"/>
        <v>#REF!</v>
      </c>
      <c r="U84" s="18" t="e">
        <f>SUM(C84:T84)</f>
        <v>#REF!</v>
      </c>
      <c r="V84" s="22"/>
      <c r="W84" s="22"/>
      <c r="X84" s="22"/>
      <c r="Y84" s="22"/>
      <c r="Z84" s="22"/>
      <c r="AA84" s="22"/>
      <c r="AB84" s="22"/>
      <c r="AC84" s="22"/>
      <c r="AD84" s="22"/>
      <c r="AE84" s="22"/>
      <c r="AF84" s="22"/>
    </row>
    <row r="85" spans="1:32" ht="8.25" customHeight="1" x14ac:dyDescent="0.15">
      <c r="A85" s="20"/>
      <c r="B85" s="48" t="str">
        <f t="shared" si="15"/>
        <v>Drainage (incl. kerb and channel)</v>
      </c>
      <c r="C85" s="18" t="e">
        <f t="shared" ref="C85:T85" si="17">C8+C33+C58</f>
        <v>#REF!</v>
      </c>
      <c r="D85" s="18" t="e">
        <f t="shared" si="17"/>
        <v>#REF!</v>
      </c>
      <c r="E85" s="18" t="e">
        <f t="shared" si="17"/>
        <v>#REF!</v>
      </c>
      <c r="F85" s="18" t="e">
        <f t="shared" si="17"/>
        <v>#REF!</v>
      </c>
      <c r="G85" s="18" t="e">
        <f t="shared" si="17"/>
        <v>#REF!</v>
      </c>
      <c r="H85" s="18" t="e">
        <f t="shared" si="17"/>
        <v>#REF!</v>
      </c>
      <c r="I85" s="18" t="e">
        <f t="shared" si="17"/>
        <v>#REF!</v>
      </c>
      <c r="J85" s="18" t="e">
        <f t="shared" si="17"/>
        <v>#REF!</v>
      </c>
      <c r="K85" s="18" t="e">
        <f t="shared" si="17"/>
        <v>#REF!</v>
      </c>
      <c r="L85" s="18" t="e">
        <f t="shared" si="17"/>
        <v>#REF!</v>
      </c>
      <c r="M85" s="18" t="e">
        <f t="shared" si="17"/>
        <v>#REF!</v>
      </c>
      <c r="N85" s="18" t="e">
        <f t="shared" si="17"/>
        <v>#REF!</v>
      </c>
      <c r="O85" s="18" t="e">
        <f t="shared" si="17"/>
        <v>#REF!</v>
      </c>
      <c r="P85" s="18" t="e">
        <f t="shared" si="17"/>
        <v>#REF!</v>
      </c>
      <c r="Q85" s="18" t="e">
        <f t="shared" si="17"/>
        <v>#REF!</v>
      </c>
      <c r="R85" s="18" t="e">
        <f t="shared" si="17"/>
        <v>#REF!</v>
      </c>
      <c r="S85" s="18" t="e">
        <f t="shared" si="17"/>
        <v>#REF!</v>
      </c>
      <c r="T85" s="18" t="e">
        <f t="shared" si="17"/>
        <v>#REF!</v>
      </c>
      <c r="U85" s="18" t="e">
        <f t="shared" ref="U85:U92" si="18">SUM(C85:T85)</f>
        <v>#REF!</v>
      </c>
      <c r="V85" s="22"/>
      <c r="W85" s="22"/>
      <c r="X85" s="22"/>
      <c r="Y85" s="22"/>
      <c r="Z85" s="22"/>
      <c r="AA85" s="22"/>
      <c r="AB85" s="22"/>
      <c r="AC85" s="22"/>
      <c r="AD85" s="22"/>
      <c r="AE85" s="22"/>
      <c r="AF85" s="22"/>
    </row>
    <row r="86" spans="1:32" ht="8.25" customHeight="1" x14ac:dyDescent="0.15">
      <c r="A86" s="20"/>
      <c r="B86" s="48" t="str">
        <f t="shared" si="15"/>
        <v>Clear zone improvements</v>
      </c>
      <c r="C86" s="18" t="e">
        <f t="shared" ref="C86:T86" si="19">C9+C34+C59</f>
        <v>#REF!</v>
      </c>
      <c r="D86" s="18" t="e">
        <f t="shared" si="19"/>
        <v>#REF!</v>
      </c>
      <c r="E86" s="18" t="e">
        <f t="shared" si="19"/>
        <v>#REF!</v>
      </c>
      <c r="F86" s="18" t="e">
        <f t="shared" si="19"/>
        <v>#REF!</v>
      </c>
      <c r="G86" s="18" t="e">
        <f t="shared" si="19"/>
        <v>#REF!</v>
      </c>
      <c r="H86" s="18" t="e">
        <f t="shared" si="19"/>
        <v>#REF!</v>
      </c>
      <c r="I86" s="18" t="e">
        <f t="shared" si="19"/>
        <v>#REF!</v>
      </c>
      <c r="J86" s="18" t="e">
        <f t="shared" si="19"/>
        <v>#REF!</v>
      </c>
      <c r="K86" s="18" t="e">
        <f t="shared" si="19"/>
        <v>#REF!</v>
      </c>
      <c r="L86" s="18" t="e">
        <f t="shared" si="19"/>
        <v>#REF!</v>
      </c>
      <c r="M86" s="18" t="e">
        <f t="shared" si="19"/>
        <v>#REF!</v>
      </c>
      <c r="N86" s="18" t="e">
        <f t="shared" si="19"/>
        <v>#REF!</v>
      </c>
      <c r="O86" s="18" t="e">
        <f t="shared" si="19"/>
        <v>#REF!</v>
      </c>
      <c r="P86" s="18" t="e">
        <f t="shared" si="19"/>
        <v>#REF!</v>
      </c>
      <c r="Q86" s="18" t="e">
        <f t="shared" si="19"/>
        <v>#REF!</v>
      </c>
      <c r="R86" s="18" t="e">
        <f t="shared" si="19"/>
        <v>#REF!</v>
      </c>
      <c r="S86" s="18" t="e">
        <f t="shared" si="19"/>
        <v>#REF!</v>
      </c>
      <c r="T86" s="18" t="e">
        <f t="shared" si="19"/>
        <v>#REF!</v>
      </c>
      <c r="U86" s="18" t="e">
        <f t="shared" si="18"/>
        <v>#REF!</v>
      </c>
      <c r="V86" s="22"/>
      <c r="W86" s="22"/>
      <c r="X86" s="22"/>
      <c r="Y86" s="22"/>
      <c r="Z86" s="22"/>
      <c r="AA86" s="22"/>
      <c r="AB86" s="22"/>
      <c r="AC86" s="22"/>
      <c r="AD86" s="22"/>
      <c r="AE86" s="22"/>
      <c r="AF86" s="22"/>
    </row>
    <row r="87" spans="1:32" ht="8.25" customHeight="1" x14ac:dyDescent="0.15">
      <c r="A87" s="20"/>
      <c r="B87" s="48" t="str">
        <f t="shared" si="15"/>
        <v>Guardrail improvements</v>
      </c>
      <c r="C87" s="18" t="e">
        <f t="shared" ref="C87:T87" si="20">C10+C35+C60</f>
        <v>#REF!</v>
      </c>
      <c r="D87" s="18" t="e">
        <f t="shared" si="20"/>
        <v>#REF!</v>
      </c>
      <c r="E87" s="18" t="e">
        <f t="shared" si="20"/>
        <v>#REF!</v>
      </c>
      <c r="F87" s="18" t="e">
        <f t="shared" si="20"/>
        <v>#REF!</v>
      </c>
      <c r="G87" s="18" t="e">
        <f t="shared" si="20"/>
        <v>#REF!</v>
      </c>
      <c r="H87" s="18" t="e">
        <f t="shared" si="20"/>
        <v>#REF!</v>
      </c>
      <c r="I87" s="18" t="e">
        <f t="shared" si="20"/>
        <v>#REF!</v>
      </c>
      <c r="J87" s="18" t="e">
        <f t="shared" si="20"/>
        <v>#REF!</v>
      </c>
      <c r="K87" s="18" t="e">
        <f t="shared" si="20"/>
        <v>#REF!</v>
      </c>
      <c r="L87" s="18" t="e">
        <f t="shared" si="20"/>
        <v>#REF!</v>
      </c>
      <c r="M87" s="18" t="e">
        <f t="shared" si="20"/>
        <v>#REF!</v>
      </c>
      <c r="N87" s="18" t="e">
        <f t="shared" si="20"/>
        <v>#REF!</v>
      </c>
      <c r="O87" s="18" t="e">
        <f t="shared" si="20"/>
        <v>#REF!</v>
      </c>
      <c r="P87" s="18" t="e">
        <f t="shared" si="20"/>
        <v>#REF!</v>
      </c>
      <c r="Q87" s="18" t="e">
        <f t="shared" si="20"/>
        <v>#REF!</v>
      </c>
      <c r="R87" s="18" t="e">
        <f t="shared" si="20"/>
        <v>#REF!</v>
      </c>
      <c r="S87" s="18" t="e">
        <f t="shared" si="20"/>
        <v>#REF!</v>
      </c>
      <c r="T87" s="18" t="e">
        <f t="shared" si="20"/>
        <v>#REF!</v>
      </c>
      <c r="U87" s="18" t="e">
        <f t="shared" si="18"/>
        <v>#REF!</v>
      </c>
      <c r="V87" s="22"/>
      <c r="W87" s="22"/>
      <c r="X87" s="22"/>
      <c r="Y87" s="22"/>
      <c r="Z87" s="22"/>
      <c r="AA87" s="22"/>
      <c r="AB87" s="22"/>
      <c r="AC87" s="22"/>
      <c r="AD87" s="22"/>
      <c r="AE87" s="22"/>
      <c r="AF87" s="22"/>
    </row>
    <row r="88" spans="1:32" ht="8.25" customHeight="1" x14ac:dyDescent="0.15">
      <c r="A88" s="20"/>
      <c r="B88" s="48" t="str">
        <f t="shared" si="15"/>
        <v>Intersection improvements (inc. signalisation / roundabouts, traffic islands, slip lanes)</v>
      </c>
      <c r="C88" s="18" t="e">
        <f t="shared" ref="C88:T88" si="21">C11+C36+C61</f>
        <v>#REF!</v>
      </c>
      <c r="D88" s="18" t="e">
        <f t="shared" si="21"/>
        <v>#REF!</v>
      </c>
      <c r="E88" s="18" t="e">
        <f t="shared" si="21"/>
        <v>#REF!</v>
      </c>
      <c r="F88" s="18" t="e">
        <f t="shared" si="21"/>
        <v>#REF!</v>
      </c>
      <c r="G88" s="18" t="e">
        <f t="shared" si="21"/>
        <v>#REF!</v>
      </c>
      <c r="H88" s="18" t="e">
        <f t="shared" si="21"/>
        <v>#REF!</v>
      </c>
      <c r="I88" s="18" t="e">
        <f t="shared" si="21"/>
        <v>#REF!</v>
      </c>
      <c r="J88" s="18" t="e">
        <f t="shared" si="21"/>
        <v>#REF!</v>
      </c>
      <c r="K88" s="18" t="e">
        <f t="shared" si="21"/>
        <v>#REF!</v>
      </c>
      <c r="L88" s="18" t="e">
        <f t="shared" si="21"/>
        <v>#REF!</v>
      </c>
      <c r="M88" s="18" t="e">
        <f t="shared" si="21"/>
        <v>#REF!</v>
      </c>
      <c r="N88" s="18" t="e">
        <f t="shared" si="21"/>
        <v>#REF!</v>
      </c>
      <c r="O88" s="18" t="e">
        <f t="shared" si="21"/>
        <v>#REF!</v>
      </c>
      <c r="P88" s="18" t="e">
        <f t="shared" si="21"/>
        <v>#REF!</v>
      </c>
      <c r="Q88" s="18" t="e">
        <f t="shared" si="21"/>
        <v>#REF!</v>
      </c>
      <c r="R88" s="18" t="e">
        <f t="shared" si="21"/>
        <v>#REF!</v>
      </c>
      <c r="S88" s="18" t="e">
        <f t="shared" si="21"/>
        <v>#REF!</v>
      </c>
      <c r="T88" s="18" t="e">
        <f t="shared" si="21"/>
        <v>#REF!</v>
      </c>
      <c r="U88" s="18" t="e">
        <f t="shared" si="18"/>
        <v>#REF!</v>
      </c>
      <c r="V88" s="22"/>
      <c r="W88" s="22"/>
      <c r="X88" s="22"/>
      <c r="Y88" s="22"/>
      <c r="Z88" s="22"/>
      <c r="AA88" s="22"/>
      <c r="AB88" s="22"/>
      <c r="AC88" s="22"/>
      <c r="AD88" s="22"/>
      <c r="AE88" s="22"/>
      <c r="AF88" s="22"/>
    </row>
    <row r="89" spans="1:32" ht="8.25" customHeight="1" x14ac:dyDescent="0.15">
      <c r="A89" s="20"/>
      <c r="B89" s="48" t="str">
        <f t="shared" si="15"/>
        <v>Lighting improvements</v>
      </c>
      <c r="C89" s="18" t="e">
        <f t="shared" ref="C89:T89" si="22">C12+C37+C62</f>
        <v>#REF!</v>
      </c>
      <c r="D89" s="18" t="e">
        <f t="shared" si="22"/>
        <v>#REF!</v>
      </c>
      <c r="E89" s="18" t="e">
        <f t="shared" si="22"/>
        <v>#REF!</v>
      </c>
      <c r="F89" s="18" t="e">
        <f t="shared" si="22"/>
        <v>#REF!</v>
      </c>
      <c r="G89" s="18" t="e">
        <f t="shared" si="22"/>
        <v>#REF!</v>
      </c>
      <c r="H89" s="18" t="e">
        <f t="shared" si="22"/>
        <v>#REF!</v>
      </c>
      <c r="I89" s="18" t="e">
        <f t="shared" si="22"/>
        <v>#REF!</v>
      </c>
      <c r="J89" s="18" t="e">
        <f t="shared" si="22"/>
        <v>#REF!</v>
      </c>
      <c r="K89" s="18" t="e">
        <f t="shared" si="22"/>
        <v>#REF!</v>
      </c>
      <c r="L89" s="18" t="e">
        <f t="shared" si="22"/>
        <v>#REF!</v>
      </c>
      <c r="M89" s="18" t="e">
        <f t="shared" si="22"/>
        <v>#REF!</v>
      </c>
      <c r="N89" s="18" t="e">
        <f t="shared" si="22"/>
        <v>#REF!</v>
      </c>
      <c r="O89" s="18" t="e">
        <f t="shared" si="22"/>
        <v>#REF!</v>
      </c>
      <c r="P89" s="18" t="e">
        <f t="shared" si="22"/>
        <v>#REF!</v>
      </c>
      <c r="Q89" s="18" t="e">
        <f t="shared" si="22"/>
        <v>#REF!</v>
      </c>
      <c r="R89" s="18" t="e">
        <f t="shared" si="22"/>
        <v>#REF!</v>
      </c>
      <c r="S89" s="18" t="e">
        <f t="shared" si="22"/>
        <v>#REF!</v>
      </c>
      <c r="T89" s="18" t="e">
        <f t="shared" si="22"/>
        <v>#REF!</v>
      </c>
      <c r="U89" s="18" t="e">
        <f t="shared" si="18"/>
        <v>#REF!</v>
      </c>
      <c r="V89" s="22"/>
      <c r="W89" s="22"/>
      <c r="X89" s="22"/>
      <c r="Y89" s="22"/>
      <c r="Z89" s="22"/>
      <c r="AA89" s="22"/>
      <c r="AB89" s="22"/>
      <c r="AC89" s="22"/>
      <c r="AD89" s="22"/>
      <c r="AE89" s="22"/>
      <c r="AF89" s="22"/>
    </row>
    <row r="90" spans="1:32" ht="8.25" customHeight="1" x14ac:dyDescent="0.15">
      <c r="A90" s="20"/>
      <c r="B90" s="48" t="str">
        <f t="shared" si="15"/>
        <v>Minor geometric improvements</v>
      </c>
      <c r="C90" s="18" t="e">
        <f t="shared" ref="C90:T90" si="23">C13+C38+C63</f>
        <v>#REF!</v>
      </c>
      <c r="D90" s="18" t="e">
        <f t="shared" si="23"/>
        <v>#REF!</v>
      </c>
      <c r="E90" s="18" t="e">
        <f t="shared" si="23"/>
        <v>#REF!</v>
      </c>
      <c r="F90" s="18" t="e">
        <f t="shared" si="23"/>
        <v>#REF!</v>
      </c>
      <c r="G90" s="18" t="e">
        <f t="shared" si="23"/>
        <v>#REF!</v>
      </c>
      <c r="H90" s="18" t="e">
        <f t="shared" si="23"/>
        <v>#REF!</v>
      </c>
      <c r="I90" s="18" t="e">
        <f t="shared" si="23"/>
        <v>#REF!</v>
      </c>
      <c r="J90" s="18" t="e">
        <f t="shared" si="23"/>
        <v>#REF!</v>
      </c>
      <c r="K90" s="18" t="e">
        <f t="shared" si="23"/>
        <v>#REF!</v>
      </c>
      <c r="L90" s="18" t="e">
        <f t="shared" si="23"/>
        <v>#REF!</v>
      </c>
      <c r="M90" s="18" t="e">
        <f t="shared" si="23"/>
        <v>#REF!</v>
      </c>
      <c r="N90" s="18" t="e">
        <f t="shared" si="23"/>
        <v>#REF!</v>
      </c>
      <c r="O90" s="18" t="e">
        <f t="shared" si="23"/>
        <v>#REF!</v>
      </c>
      <c r="P90" s="18" t="e">
        <f t="shared" si="23"/>
        <v>#REF!</v>
      </c>
      <c r="Q90" s="18" t="e">
        <f t="shared" si="23"/>
        <v>#REF!</v>
      </c>
      <c r="R90" s="18" t="e">
        <f t="shared" si="23"/>
        <v>#REF!</v>
      </c>
      <c r="S90" s="18" t="e">
        <f t="shared" si="23"/>
        <v>#REF!</v>
      </c>
      <c r="T90" s="18" t="e">
        <f t="shared" si="23"/>
        <v>#REF!</v>
      </c>
      <c r="U90" s="18" t="e">
        <f t="shared" si="18"/>
        <v>#REF!</v>
      </c>
      <c r="V90" s="22"/>
      <c r="W90" s="22"/>
      <c r="X90" s="22"/>
      <c r="Y90" s="22"/>
      <c r="Z90" s="22"/>
      <c r="AA90" s="22"/>
      <c r="AB90" s="22"/>
      <c r="AC90" s="22"/>
      <c r="AD90" s="22"/>
      <c r="AE90" s="22"/>
      <c r="AF90" s="22"/>
    </row>
    <row r="91" spans="1:32" x14ac:dyDescent="0.15">
      <c r="A91" s="20"/>
      <c r="B91" s="48" t="str">
        <f t="shared" si="15"/>
        <v>Bus or transit lane / priority improvements</v>
      </c>
      <c r="C91" s="18" t="e">
        <f t="shared" ref="C91:T91" si="24">C14+C39+C64</f>
        <v>#REF!</v>
      </c>
      <c r="D91" s="18" t="e">
        <f t="shared" si="24"/>
        <v>#REF!</v>
      </c>
      <c r="E91" s="18" t="e">
        <f t="shared" si="24"/>
        <v>#REF!</v>
      </c>
      <c r="F91" s="18" t="e">
        <f t="shared" si="24"/>
        <v>#REF!</v>
      </c>
      <c r="G91" s="18" t="e">
        <f t="shared" si="24"/>
        <v>#REF!</v>
      </c>
      <c r="H91" s="18" t="e">
        <f t="shared" si="24"/>
        <v>#REF!</v>
      </c>
      <c r="I91" s="18" t="e">
        <f t="shared" si="24"/>
        <v>#REF!</v>
      </c>
      <c r="J91" s="18" t="e">
        <f t="shared" si="24"/>
        <v>#REF!</v>
      </c>
      <c r="K91" s="18" t="e">
        <f t="shared" si="24"/>
        <v>#REF!</v>
      </c>
      <c r="L91" s="18" t="e">
        <f t="shared" si="24"/>
        <v>#REF!</v>
      </c>
      <c r="M91" s="18" t="e">
        <f t="shared" si="24"/>
        <v>#REF!</v>
      </c>
      <c r="N91" s="18" t="e">
        <f t="shared" si="24"/>
        <v>#REF!</v>
      </c>
      <c r="O91" s="18" t="e">
        <f t="shared" si="24"/>
        <v>#REF!</v>
      </c>
      <c r="P91" s="18" t="e">
        <f t="shared" si="24"/>
        <v>#REF!</v>
      </c>
      <c r="Q91" s="18" t="e">
        <f t="shared" si="24"/>
        <v>#REF!</v>
      </c>
      <c r="R91" s="18" t="e">
        <f t="shared" si="24"/>
        <v>#REF!</v>
      </c>
      <c r="S91" s="18" t="e">
        <f t="shared" si="24"/>
        <v>#REF!</v>
      </c>
      <c r="T91" s="18" t="e">
        <f t="shared" si="24"/>
        <v>#REF!</v>
      </c>
      <c r="U91" s="18" t="e">
        <f t="shared" si="18"/>
        <v>#REF!</v>
      </c>
      <c r="V91" s="22"/>
      <c r="W91" s="22"/>
      <c r="X91" s="22"/>
      <c r="Y91" s="22"/>
      <c r="Z91" s="22"/>
      <c r="AA91" s="22"/>
      <c r="AB91" s="22"/>
      <c r="AC91" s="22"/>
      <c r="AD91" s="22"/>
      <c r="AE91" s="22"/>
      <c r="AF91" s="22"/>
    </row>
    <row r="92" spans="1:32" x14ac:dyDescent="0.15">
      <c r="A92" s="20"/>
      <c r="B92" s="48" t="str">
        <f t="shared" si="15"/>
        <v>Replacement bridges and structures</v>
      </c>
      <c r="C92" s="18" t="e">
        <f t="shared" ref="C92:T92" si="25">C15+C40+C65</f>
        <v>#REF!</v>
      </c>
      <c r="D92" s="18" t="e">
        <f t="shared" si="25"/>
        <v>#REF!</v>
      </c>
      <c r="E92" s="18" t="e">
        <f t="shared" si="25"/>
        <v>#REF!</v>
      </c>
      <c r="F92" s="18" t="e">
        <f t="shared" si="25"/>
        <v>#REF!</v>
      </c>
      <c r="G92" s="18" t="e">
        <f t="shared" si="25"/>
        <v>#REF!</v>
      </c>
      <c r="H92" s="18" t="e">
        <f t="shared" si="25"/>
        <v>#REF!</v>
      </c>
      <c r="I92" s="18" t="e">
        <f t="shared" si="25"/>
        <v>#REF!</v>
      </c>
      <c r="J92" s="18" t="e">
        <f t="shared" si="25"/>
        <v>#REF!</v>
      </c>
      <c r="K92" s="18" t="e">
        <f t="shared" si="25"/>
        <v>#REF!</v>
      </c>
      <c r="L92" s="18" t="e">
        <f t="shared" si="25"/>
        <v>#REF!</v>
      </c>
      <c r="M92" s="18" t="e">
        <f t="shared" si="25"/>
        <v>#REF!</v>
      </c>
      <c r="N92" s="18" t="e">
        <f t="shared" si="25"/>
        <v>#REF!</v>
      </c>
      <c r="O92" s="18" t="e">
        <f t="shared" si="25"/>
        <v>#REF!</v>
      </c>
      <c r="P92" s="18" t="e">
        <f t="shared" si="25"/>
        <v>#REF!</v>
      </c>
      <c r="Q92" s="18" t="e">
        <f t="shared" si="25"/>
        <v>#REF!</v>
      </c>
      <c r="R92" s="18" t="e">
        <f t="shared" si="25"/>
        <v>#REF!</v>
      </c>
      <c r="S92" s="18" t="e">
        <f t="shared" si="25"/>
        <v>#REF!</v>
      </c>
      <c r="T92" s="18" t="e">
        <f t="shared" si="25"/>
        <v>#REF!</v>
      </c>
      <c r="U92" s="18" t="e">
        <f t="shared" si="18"/>
        <v>#REF!</v>
      </c>
      <c r="V92" s="22"/>
      <c r="W92" s="22"/>
      <c r="X92" s="22"/>
      <c r="Y92" s="22"/>
      <c r="Z92" s="22"/>
      <c r="AA92" s="22"/>
      <c r="AB92" s="22"/>
      <c r="AC92" s="22"/>
      <c r="AD92" s="22"/>
      <c r="AE92" s="22"/>
      <c r="AF92" s="22"/>
    </row>
    <row r="93" spans="1:32" x14ac:dyDescent="0.15">
      <c r="A93" s="20"/>
      <c r="B93" s="48" t="str">
        <f t="shared" si="15"/>
        <v>Resilience improvements</v>
      </c>
      <c r="C93" s="18" t="e">
        <f t="shared" ref="C93:T93" si="26">C16+C41+C66</f>
        <v>#REF!</v>
      </c>
      <c r="D93" s="18" t="e">
        <f t="shared" si="26"/>
        <v>#REF!</v>
      </c>
      <c r="E93" s="18" t="e">
        <f t="shared" si="26"/>
        <v>#REF!</v>
      </c>
      <c r="F93" s="18" t="e">
        <f t="shared" si="26"/>
        <v>#REF!</v>
      </c>
      <c r="G93" s="18" t="e">
        <f t="shared" si="26"/>
        <v>#REF!</v>
      </c>
      <c r="H93" s="18" t="e">
        <f t="shared" si="26"/>
        <v>#REF!</v>
      </c>
      <c r="I93" s="18" t="e">
        <f t="shared" si="26"/>
        <v>#REF!</v>
      </c>
      <c r="J93" s="18" t="e">
        <f t="shared" si="26"/>
        <v>#REF!</v>
      </c>
      <c r="K93" s="18" t="e">
        <f t="shared" si="26"/>
        <v>#REF!</v>
      </c>
      <c r="L93" s="18" t="e">
        <f t="shared" si="26"/>
        <v>#REF!</v>
      </c>
      <c r="M93" s="18" t="e">
        <f t="shared" si="26"/>
        <v>#REF!</v>
      </c>
      <c r="N93" s="18" t="e">
        <f t="shared" si="26"/>
        <v>#REF!</v>
      </c>
      <c r="O93" s="18" t="e">
        <f t="shared" si="26"/>
        <v>#REF!</v>
      </c>
      <c r="P93" s="18" t="e">
        <f t="shared" si="26"/>
        <v>#REF!</v>
      </c>
      <c r="Q93" s="18" t="e">
        <f t="shared" si="26"/>
        <v>#REF!</v>
      </c>
      <c r="R93" s="18" t="e">
        <f t="shared" si="26"/>
        <v>#REF!</v>
      </c>
      <c r="S93" s="18" t="e">
        <f t="shared" si="26"/>
        <v>#REF!</v>
      </c>
      <c r="T93" s="18" t="e">
        <f t="shared" si="26"/>
        <v>#REF!</v>
      </c>
      <c r="U93" s="18" t="e">
        <f t="shared" ref="U93:U104" si="27">SUM(C93:T93)</f>
        <v>#REF!</v>
      </c>
      <c r="V93" s="22"/>
      <c r="W93" s="22"/>
      <c r="X93" s="22"/>
      <c r="Y93" s="22"/>
      <c r="Z93" s="22"/>
      <c r="AA93" s="22"/>
      <c r="AB93" s="22"/>
      <c r="AC93" s="22"/>
      <c r="AD93" s="22"/>
      <c r="AE93" s="22"/>
      <c r="AF93" s="22"/>
    </row>
    <row r="94" spans="1:32" x14ac:dyDescent="0.15">
      <c r="A94" s="20"/>
      <c r="B94" s="48" t="str">
        <f t="shared" si="15"/>
        <v>Seal widening</v>
      </c>
      <c r="C94" s="18" t="e">
        <f t="shared" ref="C94:T94" si="28">C17+C42+C67</f>
        <v>#REF!</v>
      </c>
      <c r="D94" s="18" t="e">
        <f t="shared" si="28"/>
        <v>#REF!</v>
      </c>
      <c r="E94" s="18" t="e">
        <f t="shared" si="28"/>
        <v>#REF!</v>
      </c>
      <c r="F94" s="18" t="e">
        <f t="shared" si="28"/>
        <v>#REF!</v>
      </c>
      <c r="G94" s="18" t="e">
        <f t="shared" si="28"/>
        <v>#REF!</v>
      </c>
      <c r="H94" s="18" t="e">
        <f t="shared" si="28"/>
        <v>#REF!</v>
      </c>
      <c r="I94" s="18" t="e">
        <f t="shared" si="28"/>
        <v>#REF!</v>
      </c>
      <c r="J94" s="18" t="e">
        <f t="shared" si="28"/>
        <v>#REF!</v>
      </c>
      <c r="K94" s="18" t="e">
        <f t="shared" si="28"/>
        <v>#REF!</v>
      </c>
      <c r="L94" s="18" t="e">
        <f t="shared" si="28"/>
        <v>#REF!</v>
      </c>
      <c r="M94" s="18" t="e">
        <f t="shared" si="28"/>
        <v>#REF!</v>
      </c>
      <c r="N94" s="18" t="e">
        <f t="shared" si="28"/>
        <v>#REF!</v>
      </c>
      <c r="O94" s="18" t="e">
        <f t="shared" si="28"/>
        <v>#REF!</v>
      </c>
      <c r="P94" s="18" t="e">
        <f t="shared" si="28"/>
        <v>#REF!</v>
      </c>
      <c r="Q94" s="18" t="e">
        <f t="shared" si="28"/>
        <v>#REF!</v>
      </c>
      <c r="R94" s="18" t="e">
        <f t="shared" si="28"/>
        <v>#REF!</v>
      </c>
      <c r="S94" s="18" t="e">
        <f t="shared" si="28"/>
        <v>#REF!</v>
      </c>
      <c r="T94" s="18" t="e">
        <f t="shared" si="28"/>
        <v>#REF!</v>
      </c>
      <c r="U94" s="18" t="e">
        <f t="shared" si="27"/>
        <v>#REF!</v>
      </c>
      <c r="V94" s="22"/>
      <c r="W94" s="22"/>
      <c r="X94" s="22"/>
      <c r="Y94" s="22"/>
      <c r="Z94" s="22"/>
      <c r="AA94" s="22"/>
      <c r="AB94" s="22"/>
      <c r="AC94" s="22"/>
      <c r="AD94" s="22"/>
      <c r="AE94" s="22"/>
      <c r="AF94" s="22"/>
    </row>
    <row r="95" spans="1:32" x14ac:dyDescent="0.15">
      <c r="A95" s="20"/>
      <c r="B95" s="48" t="str">
        <f t="shared" si="15"/>
        <v>Sight benching</v>
      </c>
      <c r="C95" s="18" t="e">
        <f t="shared" ref="C95:T95" si="29">C18+C43+C68</f>
        <v>#REF!</v>
      </c>
      <c r="D95" s="18" t="e">
        <f t="shared" si="29"/>
        <v>#REF!</v>
      </c>
      <c r="E95" s="18" t="e">
        <f t="shared" si="29"/>
        <v>#REF!</v>
      </c>
      <c r="F95" s="18" t="e">
        <f t="shared" si="29"/>
        <v>#REF!</v>
      </c>
      <c r="G95" s="18" t="e">
        <f t="shared" si="29"/>
        <v>#REF!</v>
      </c>
      <c r="H95" s="18" t="e">
        <f t="shared" si="29"/>
        <v>#REF!</v>
      </c>
      <c r="I95" s="18" t="e">
        <f t="shared" si="29"/>
        <v>#REF!</v>
      </c>
      <c r="J95" s="18" t="e">
        <f t="shared" si="29"/>
        <v>#REF!</v>
      </c>
      <c r="K95" s="18" t="e">
        <f t="shared" si="29"/>
        <v>#REF!</v>
      </c>
      <c r="L95" s="18" t="e">
        <f t="shared" si="29"/>
        <v>#REF!</v>
      </c>
      <c r="M95" s="18" t="e">
        <f t="shared" si="29"/>
        <v>#REF!</v>
      </c>
      <c r="N95" s="18" t="e">
        <f t="shared" si="29"/>
        <v>#REF!</v>
      </c>
      <c r="O95" s="18" t="e">
        <f t="shared" si="29"/>
        <v>#REF!</v>
      </c>
      <c r="P95" s="18" t="e">
        <f t="shared" si="29"/>
        <v>#REF!</v>
      </c>
      <c r="Q95" s="18" t="e">
        <f t="shared" si="29"/>
        <v>#REF!</v>
      </c>
      <c r="R95" s="18" t="e">
        <f t="shared" si="29"/>
        <v>#REF!</v>
      </c>
      <c r="S95" s="18" t="e">
        <f t="shared" si="29"/>
        <v>#REF!</v>
      </c>
      <c r="T95" s="18" t="e">
        <f t="shared" si="29"/>
        <v>#REF!</v>
      </c>
      <c r="U95" s="18" t="e">
        <f t="shared" si="27"/>
        <v>#REF!</v>
      </c>
      <c r="V95" s="22"/>
      <c r="W95" s="22"/>
      <c r="X95" s="22"/>
      <c r="Y95" s="22"/>
      <c r="Z95" s="22"/>
      <c r="AA95" s="22"/>
      <c r="AB95" s="22"/>
      <c r="AC95" s="22"/>
      <c r="AD95" s="22"/>
      <c r="AE95" s="22"/>
      <c r="AF95" s="22"/>
    </row>
    <row r="96" spans="1:32" x14ac:dyDescent="0.15">
      <c r="A96" s="20"/>
      <c r="B96" s="48" t="str">
        <f t="shared" si="15"/>
        <v>Signage / delineation / pavement marking</v>
      </c>
      <c r="C96" s="18" t="e">
        <f t="shared" ref="C96:T96" si="30">C19+C44+C69</f>
        <v>#REF!</v>
      </c>
      <c r="D96" s="18" t="e">
        <f t="shared" si="30"/>
        <v>#REF!</v>
      </c>
      <c r="E96" s="18" t="e">
        <f t="shared" si="30"/>
        <v>#REF!</v>
      </c>
      <c r="F96" s="18" t="e">
        <f t="shared" si="30"/>
        <v>#REF!</v>
      </c>
      <c r="G96" s="18" t="e">
        <f t="shared" si="30"/>
        <v>#REF!</v>
      </c>
      <c r="H96" s="18" t="e">
        <f t="shared" si="30"/>
        <v>#REF!</v>
      </c>
      <c r="I96" s="18" t="e">
        <f t="shared" si="30"/>
        <v>#REF!</v>
      </c>
      <c r="J96" s="18" t="e">
        <f t="shared" si="30"/>
        <v>#REF!</v>
      </c>
      <c r="K96" s="18" t="e">
        <f t="shared" si="30"/>
        <v>#REF!</v>
      </c>
      <c r="L96" s="18" t="e">
        <f t="shared" si="30"/>
        <v>#REF!</v>
      </c>
      <c r="M96" s="18" t="e">
        <f t="shared" si="30"/>
        <v>#REF!</v>
      </c>
      <c r="N96" s="18" t="e">
        <f t="shared" si="30"/>
        <v>#REF!</v>
      </c>
      <c r="O96" s="18" t="e">
        <f t="shared" si="30"/>
        <v>#REF!</v>
      </c>
      <c r="P96" s="18" t="e">
        <f t="shared" si="30"/>
        <v>#REF!</v>
      </c>
      <c r="Q96" s="18" t="e">
        <f t="shared" si="30"/>
        <v>#REF!</v>
      </c>
      <c r="R96" s="18" t="e">
        <f t="shared" si="30"/>
        <v>#REF!</v>
      </c>
      <c r="S96" s="18" t="e">
        <f t="shared" si="30"/>
        <v>#REF!</v>
      </c>
      <c r="T96" s="18" t="e">
        <f t="shared" si="30"/>
        <v>#REF!</v>
      </c>
      <c r="U96" s="18" t="e">
        <f t="shared" si="27"/>
        <v>#REF!</v>
      </c>
      <c r="V96" s="22"/>
      <c r="W96" s="22"/>
      <c r="X96" s="22"/>
      <c r="Y96" s="22"/>
      <c r="Z96" s="22"/>
      <c r="AA96" s="22"/>
      <c r="AB96" s="22"/>
      <c r="AC96" s="22"/>
      <c r="AD96" s="22"/>
      <c r="AE96" s="22"/>
      <c r="AF96" s="22"/>
    </row>
    <row r="97" spans="1:32" x14ac:dyDescent="0.15">
      <c r="A97" s="20"/>
      <c r="B97" s="48" t="str">
        <f t="shared" si="15"/>
        <v>Stock effluent facilities</v>
      </c>
      <c r="C97" s="18" t="e">
        <f t="shared" ref="C97:T97" si="31">C20+C45+C70</f>
        <v>#REF!</v>
      </c>
      <c r="D97" s="18" t="e">
        <f t="shared" si="31"/>
        <v>#REF!</v>
      </c>
      <c r="E97" s="18" t="e">
        <f t="shared" si="31"/>
        <v>#REF!</v>
      </c>
      <c r="F97" s="18" t="e">
        <f t="shared" si="31"/>
        <v>#REF!</v>
      </c>
      <c r="G97" s="18" t="e">
        <f t="shared" si="31"/>
        <v>#REF!</v>
      </c>
      <c r="H97" s="18" t="e">
        <f t="shared" si="31"/>
        <v>#REF!</v>
      </c>
      <c r="I97" s="18" t="e">
        <f t="shared" si="31"/>
        <v>#REF!</v>
      </c>
      <c r="J97" s="18" t="e">
        <f t="shared" si="31"/>
        <v>#REF!</v>
      </c>
      <c r="K97" s="18" t="e">
        <f t="shared" si="31"/>
        <v>#REF!</v>
      </c>
      <c r="L97" s="18" t="e">
        <f t="shared" si="31"/>
        <v>#REF!</v>
      </c>
      <c r="M97" s="18" t="e">
        <f t="shared" si="31"/>
        <v>#REF!</v>
      </c>
      <c r="N97" s="18" t="e">
        <f t="shared" si="31"/>
        <v>#REF!</v>
      </c>
      <c r="O97" s="18" t="e">
        <f t="shared" si="31"/>
        <v>#REF!</v>
      </c>
      <c r="P97" s="18" t="e">
        <f t="shared" si="31"/>
        <v>#REF!</v>
      </c>
      <c r="Q97" s="18" t="e">
        <f t="shared" si="31"/>
        <v>#REF!</v>
      </c>
      <c r="R97" s="18" t="e">
        <f t="shared" si="31"/>
        <v>#REF!</v>
      </c>
      <c r="S97" s="18" t="e">
        <f t="shared" si="31"/>
        <v>#REF!</v>
      </c>
      <c r="T97" s="18" t="e">
        <f t="shared" si="31"/>
        <v>#REF!</v>
      </c>
      <c r="U97" s="18" t="e">
        <f t="shared" si="27"/>
        <v>#REF!</v>
      </c>
      <c r="V97" s="22"/>
      <c r="W97" s="22"/>
      <c r="X97" s="22"/>
      <c r="Y97" s="22"/>
      <c r="Z97" s="22"/>
      <c r="AA97" s="22"/>
      <c r="AB97" s="22"/>
      <c r="AC97" s="22"/>
      <c r="AD97" s="22"/>
      <c r="AE97" s="22"/>
      <c r="AF97" s="22"/>
    </row>
    <row r="98" spans="1:32" x14ac:dyDescent="0.15">
      <c r="A98" s="20"/>
      <c r="B98" s="48" t="str">
        <f t="shared" si="15"/>
        <v>Stock underpasses</v>
      </c>
      <c r="C98" s="18" t="e">
        <f t="shared" ref="C98:T98" si="32">C21+C46+C71</f>
        <v>#REF!</v>
      </c>
      <c r="D98" s="18" t="e">
        <f t="shared" si="32"/>
        <v>#REF!</v>
      </c>
      <c r="E98" s="18" t="e">
        <f t="shared" si="32"/>
        <v>#REF!</v>
      </c>
      <c r="F98" s="18" t="e">
        <f t="shared" si="32"/>
        <v>#REF!</v>
      </c>
      <c r="G98" s="18" t="e">
        <f t="shared" si="32"/>
        <v>#REF!</v>
      </c>
      <c r="H98" s="18" t="e">
        <f t="shared" si="32"/>
        <v>#REF!</v>
      </c>
      <c r="I98" s="18" t="e">
        <f t="shared" si="32"/>
        <v>#REF!</v>
      </c>
      <c r="J98" s="18" t="e">
        <f t="shared" si="32"/>
        <v>#REF!</v>
      </c>
      <c r="K98" s="18" t="e">
        <f t="shared" si="32"/>
        <v>#REF!</v>
      </c>
      <c r="L98" s="18" t="e">
        <f t="shared" si="32"/>
        <v>#REF!</v>
      </c>
      <c r="M98" s="18" t="e">
        <f t="shared" si="32"/>
        <v>#REF!</v>
      </c>
      <c r="N98" s="18" t="e">
        <f t="shared" si="32"/>
        <v>#REF!</v>
      </c>
      <c r="O98" s="18" t="e">
        <f t="shared" si="32"/>
        <v>#REF!</v>
      </c>
      <c r="P98" s="18" t="e">
        <f t="shared" si="32"/>
        <v>#REF!</v>
      </c>
      <c r="Q98" s="18" t="e">
        <f t="shared" si="32"/>
        <v>#REF!</v>
      </c>
      <c r="R98" s="18" t="e">
        <f t="shared" si="32"/>
        <v>#REF!</v>
      </c>
      <c r="S98" s="18" t="e">
        <f t="shared" si="32"/>
        <v>#REF!</v>
      </c>
      <c r="T98" s="18" t="e">
        <f t="shared" si="32"/>
        <v>#REF!</v>
      </c>
      <c r="U98" s="18" t="e">
        <f t="shared" si="27"/>
        <v>#REF!</v>
      </c>
      <c r="V98" s="22"/>
      <c r="W98" s="22"/>
      <c r="X98" s="22"/>
      <c r="Y98" s="22"/>
      <c r="Z98" s="22"/>
      <c r="AA98" s="22"/>
      <c r="AB98" s="22"/>
      <c r="AC98" s="22"/>
      <c r="AD98" s="22"/>
      <c r="AE98" s="22"/>
      <c r="AF98" s="22"/>
    </row>
    <row r="99" spans="1:32" x14ac:dyDescent="0.15">
      <c r="A99" s="20"/>
      <c r="B99" s="48" t="str">
        <f t="shared" si="15"/>
        <v>Surface treatment (safety)</v>
      </c>
      <c r="C99" s="18" t="e">
        <f t="shared" ref="C99:T99" si="33">C22+C47+C72</f>
        <v>#REF!</v>
      </c>
      <c r="D99" s="18" t="e">
        <f t="shared" si="33"/>
        <v>#REF!</v>
      </c>
      <c r="E99" s="18" t="e">
        <f t="shared" si="33"/>
        <v>#REF!</v>
      </c>
      <c r="F99" s="18" t="e">
        <f t="shared" si="33"/>
        <v>#REF!</v>
      </c>
      <c r="G99" s="18" t="e">
        <f t="shared" si="33"/>
        <v>#REF!</v>
      </c>
      <c r="H99" s="18" t="e">
        <f t="shared" si="33"/>
        <v>#REF!</v>
      </c>
      <c r="I99" s="18" t="e">
        <f t="shared" si="33"/>
        <v>#REF!</v>
      </c>
      <c r="J99" s="18" t="e">
        <f t="shared" si="33"/>
        <v>#REF!</v>
      </c>
      <c r="K99" s="18" t="e">
        <f t="shared" si="33"/>
        <v>#REF!</v>
      </c>
      <c r="L99" s="18" t="e">
        <f t="shared" si="33"/>
        <v>#REF!</v>
      </c>
      <c r="M99" s="18" t="e">
        <f t="shared" si="33"/>
        <v>#REF!</v>
      </c>
      <c r="N99" s="18" t="e">
        <f t="shared" si="33"/>
        <v>#REF!</v>
      </c>
      <c r="O99" s="18" t="e">
        <f t="shared" si="33"/>
        <v>#REF!</v>
      </c>
      <c r="P99" s="18" t="e">
        <f t="shared" si="33"/>
        <v>#REF!</v>
      </c>
      <c r="Q99" s="18" t="e">
        <f t="shared" si="33"/>
        <v>#REF!</v>
      </c>
      <c r="R99" s="18" t="e">
        <f t="shared" si="33"/>
        <v>#REF!</v>
      </c>
      <c r="S99" s="18" t="e">
        <f t="shared" si="33"/>
        <v>#REF!</v>
      </c>
      <c r="T99" s="18" t="e">
        <f t="shared" si="33"/>
        <v>#REF!</v>
      </c>
      <c r="U99" s="18" t="e">
        <f t="shared" si="27"/>
        <v>#REF!</v>
      </c>
      <c r="V99" s="22"/>
      <c r="W99" s="22"/>
      <c r="X99" s="22"/>
      <c r="Y99" s="22"/>
      <c r="Z99" s="22"/>
      <c r="AA99" s="22"/>
      <c r="AB99" s="22"/>
      <c r="AC99" s="22"/>
      <c r="AD99" s="22"/>
      <c r="AE99" s="22"/>
      <c r="AF99" s="22"/>
    </row>
    <row r="100" spans="1:32" x14ac:dyDescent="0.15">
      <c r="A100" s="20"/>
      <c r="B100" s="48" t="str">
        <f t="shared" si="15"/>
        <v>Technology based intervention</v>
      </c>
      <c r="C100" s="18" t="e">
        <f t="shared" ref="C100:T100" si="34">C23+C48+C73</f>
        <v>#REF!</v>
      </c>
      <c r="D100" s="18" t="e">
        <f t="shared" si="34"/>
        <v>#REF!</v>
      </c>
      <c r="E100" s="18" t="e">
        <f t="shared" si="34"/>
        <v>#REF!</v>
      </c>
      <c r="F100" s="18" t="e">
        <f t="shared" si="34"/>
        <v>#REF!</v>
      </c>
      <c r="G100" s="18" t="e">
        <f t="shared" si="34"/>
        <v>#REF!</v>
      </c>
      <c r="H100" s="18" t="e">
        <f t="shared" si="34"/>
        <v>#REF!</v>
      </c>
      <c r="I100" s="18" t="e">
        <f t="shared" si="34"/>
        <v>#REF!</v>
      </c>
      <c r="J100" s="18" t="e">
        <f t="shared" si="34"/>
        <v>#REF!</v>
      </c>
      <c r="K100" s="18" t="e">
        <f t="shared" si="34"/>
        <v>#REF!</v>
      </c>
      <c r="L100" s="18" t="e">
        <f t="shared" si="34"/>
        <v>#REF!</v>
      </c>
      <c r="M100" s="18" t="e">
        <f t="shared" si="34"/>
        <v>#REF!</v>
      </c>
      <c r="N100" s="18" t="e">
        <f t="shared" si="34"/>
        <v>#REF!</v>
      </c>
      <c r="O100" s="18" t="e">
        <f t="shared" si="34"/>
        <v>#REF!</v>
      </c>
      <c r="P100" s="18" t="e">
        <f t="shared" si="34"/>
        <v>#REF!</v>
      </c>
      <c r="Q100" s="18" t="e">
        <f t="shared" si="34"/>
        <v>#REF!</v>
      </c>
      <c r="R100" s="18" t="e">
        <f t="shared" si="34"/>
        <v>#REF!</v>
      </c>
      <c r="S100" s="18" t="e">
        <f t="shared" si="34"/>
        <v>#REF!</v>
      </c>
      <c r="T100" s="18" t="e">
        <f t="shared" si="34"/>
        <v>#REF!</v>
      </c>
      <c r="U100" s="18" t="e">
        <f t="shared" si="27"/>
        <v>#REF!</v>
      </c>
      <c r="V100" s="22"/>
      <c r="W100" s="22"/>
      <c r="X100" s="22"/>
      <c r="Y100" s="22"/>
      <c r="Z100" s="22"/>
      <c r="AA100" s="22"/>
      <c r="AB100" s="22"/>
      <c r="AC100" s="22"/>
      <c r="AD100" s="22"/>
      <c r="AE100" s="22"/>
      <c r="AF100" s="22"/>
    </row>
    <row r="101" spans="1:32" x14ac:dyDescent="0.15">
      <c r="A101" s="20"/>
      <c r="B101" s="48" t="str">
        <f t="shared" si="15"/>
        <v>Traffic calming</v>
      </c>
      <c r="C101" s="18" t="e">
        <f t="shared" ref="C101:T101" si="35">C24+C49+C74</f>
        <v>#REF!</v>
      </c>
      <c r="D101" s="18" t="e">
        <f t="shared" si="35"/>
        <v>#REF!</v>
      </c>
      <c r="E101" s="18" t="e">
        <f t="shared" si="35"/>
        <v>#REF!</v>
      </c>
      <c r="F101" s="18" t="e">
        <f t="shared" si="35"/>
        <v>#REF!</v>
      </c>
      <c r="G101" s="18" t="e">
        <f t="shared" si="35"/>
        <v>#REF!</v>
      </c>
      <c r="H101" s="18" t="e">
        <f t="shared" si="35"/>
        <v>#REF!</v>
      </c>
      <c r="I101" s="18" t="e">
        <f t="shared" si="35"/>
        <v>#REF!</v>
      </c>
      <c r="J101" s="18" t="e">
        <f t="shared" si="35"/>
        <v>#REF!</v>
      </c>
      <c r="K101" s="18" t="e">
        <f t="shared" si="35"/>
        <v>#REF!</v>
      </c>
      <c r="L101" s="18" t="e">
        <f t="shared" si="35"/>
        <v>#REF!</v>
      </c>
      <c r="M101" s="18" t="e">
        <f t="shared" si="35"/>
        <v>#REF!</v>
      </c>
      <c r="N101" s="18" t="e">
        <f t="shared" si="35"/>
        <v>#REF!</v>
      </c>
      <c r="O101" s="18" t="e">
        <f t="shared" si="35"/>
        <v>#REF!</v>
      </c>
      <c r="P101" s="18" t="e">
        <f t="shared" si="35"/>
        <v>#REF!</v>
      </c>
      <c r="Q101" s="18" t="e">
        <f t="shared" si="35"/>
        <v>#REF!</v>
      </c>
      <c r="R101" s="18" t="e">
        <f t="shared" si="35"/>
        <v>#REF!</v>
      </c>
      <c r="S101" s="18" t="e">
        <f t="shared" si="35"/>
        <v>#REF!</v>
      </c>
      <c r="T101" s="18" t="e">
        <f t="shared" si="35"/>
        <v>#REF!</v>
      </c>
      <c r="U101" s="18" t="e">
        <f t="shared" si="27"/>
        <v>#REF!</v>
      </c>
      <c r="V101" s="22"/>
      <c r="W101" s="22"/>
      <c r="X101" s="22"/>
      <c r="Y101" s="22"/>
      <c r="Z101" s="22"/>
      <c r="AA101" s="22"/>
      <c r="AB101" s="22"/>
      <c r="AC101" s="22"/>
      <c r="AD101" s="22"/>
      <c r="AE101" s="22"/>
      <c r="AF101" s="22"/>
    </row>
    <row r="102" spans="1:32" x14ac:dyDescent="0.15">
      <c r="A102" s="20"/>
      <c r="B102" s="48" t="str">
        <f t="shared" si="15"/>
        <v>Traffic management systems</v>
      </c>
      <c r="C102" s="18" t="e">
        <f t="shared" ref="C102:T102" si="36">C25+C50+C75</f>
        <v>#REF!</v>
      </c>
      <c r="D102" s="18" t="e">
        <f t="shared" si="36"/>
        <v>#REF!</v>
      </c>
      <c r="E102" s="18" t="e">
        <f t="shared" si="36"/>
        <v>#REF!</v>
      </c>
      <c r="F102" s="18" t="e">
        <f t="shared" si="36"/>
        <v>#REF!</v>
      </c>
      <c r="G102" s="18" t="e">
        <f t="shared" si="36"/>
        <v>#REF!</v>
      </c>
      <c r="H102" s="18" t="e">
        <f t="shared" si="36"/>
        <v>#REF!</v>
      </c>
      <c r="I102" s="18" t="e">
        <f t="shared" si="36"/>
        <v>#REF!</v>
      </c>
      <c r="J102" s="18" t="e">
        <f t="shared" si="36"/>
        <v>#REF!</v>
      </c>
      <c r="K102" s="18" t="e">
        <f t="shared" si="36"/>
        <v>#REF!</v>
      </c>
      <c r="L102" s="18" t="e">
        <f t="shared" si="36"/>
        <v>#REF!</v>
      </c>
      <c r="M102" s="18" t="e">
        <f t="shared" si="36"/>
        <v>#REF!</v>
      </c>
      <c r="N102" s="18" t="e">
        <f t="shared" si="36"/>
        <v>#REF!</v>
      </c>
      <c r="O102" s="18" t="e">
        <f t="shared" si="36"/>
        <v>#REF!</v>
      </c>
      <c r="P102" s="18" t="e">
        <f t="shared" si="36"/>
        <v>#REF!</v>
      </c>
      <c r="Q102" s="18" t="e">
        <f t="shared" si="36"/>
        <v>#REF!</v>
      </c>
      <c r="R102" s="18" t="e">
        <f t="shared" si="36"/>
        <v>#REF!</v>
      </c>
      <c r="S102" s="18" t="e">
        <f t="shared" si="36"/>
        <v>#REF!</v>
      </c>
      <c r="T102" s="18" t="e">
        <f t="shared" si="36"/>
        <v>#REF!</v>
      </c>
      <c r="U102" s="18" t="e">
        <f t="shared" si="27"/>
        <v>#REF!</v>
      </c>
      <c r="V102" s="22"/>
      <c r="W102" s="22"/>
      <c r="X102" s="22"/>
      <c r="Y102" s="22"/>
      <c r="Z102" s="22"/>
      <c r="AA102" s="22"/>
      <c r="AB102" s="22"/>
      <c r="AC102" s="22"/>
      <c r="AD102" s="22"/>
      <c r="AE102" s="22"/>
      <c r="AF102" s="22"/>
    </row>
    <row r="103" spans="1:32" ht="16.5" x14ac:dyDescent="0.15">
      <c r="A103" s="20"/>
      <c r="B103" s="48" t="str">
        <f t="shared" si="15"/>
        <v>Walking improvements (incl. pedestrian, pram or Kea crossings; pedestrian refuges; mid-block crossing; new footpaths)</v>
      </c>
      <c r="C103" s="18" t="e">
        <f t="shared" ref="C103:T103" si="37">C26+C51+C76</f>
        <v>#REF!</v>
      </c>
      <c r="D103" s="18" t="e">
        <f t="shared" si="37"/>
        <v>#REF!</v>
      </c>
      <c r="E103" s="18" t="e">
        <f t="shared" si="37"/>
        <v>#REF!</v>
      </c>
      <c r="F103" s="18" t="e">
        <f t="shared" si="37"/>
        <v>#REF!</v>
      </c>
      <c r="G103" s="18" t="e">
        <f t="shared" si="37"/>
        <v>#REF!</v>
      </c>
      <c r="H103" s="18" t="e">
        <f t="shared" si="37"/>
        <v>#REF!</v>
      </c>
      <c r="I103" s="18" t="e">
        <f t="shared" si="37"/>
        <v>#REF!</v>
      </c>
      <c r="J103" s="18" t="e">
        <f t="shared" si="37"/>
        <v>#REF!</v>
      </c>
      <c r="K103" s="18" t="e">
        <f t="shared" si="37"/>
        <v>#REF!</v>
      </c>
      <c r="L103" s="18" t="e">
        <f t="shared" si="37"/>
        <v>#REF!</v>
      </c>
      <c r="M103" s="18" t="e">
        <f t="shared" si="37"/>
        <v>#REF!</v>
      </c>
      <c r="N103" s="18" t="e">
        <f t="shared" si="37"/>
        <v>#REF!</v>
      </c>
      <c r="O103" s="18" t="e">
        <f t="shared" si="37"/>
        <v>#REF!</v>
      </c>
      <c r="P103" s="18" t="e">
        <f t="shared" si="37"/>
        <v>#REF!</v>
      </c>
      <c r="Q103" s="18" t="e">
        <f t="shared" si="37"/>
        <v>#REF!</v>
      </c>
      <c r="R103" s="18" t="e">
        <f t="shared" si="37"/>
        <v>#REF!</v>
      </c>
      <c r="S103" s="18" t="e">
        <f t="shared" si="37"/>
        <v>#REF!</v>
      </c>
      <c r="T103" s="18" t="e">
        <f t="shared" si="37"/>
        <v>#REF!</v>
      </c>
      <c r="U103" s="18" t="e">
        <f t="shared" si="27"/>
        <v>#REF!</v>
      </c>
      <c r="V103" s="22"/>
      <c r="W103" s="22"/>
      <c r="X103" s="22"/>
      <c r="Y103" s="22"/>
      <c r="Z103" s="22"/>
      <c r="AA103" s="22"/>
      <c r="AB103" s="22"/>
      <c r="AC103" s="22"/>
      <c r="AD103" s="22"/>
      <c r="AE103" s="22"/>
      <c r="AF103" s="22"/>
    </row>
    <row r="104" spans="1:32" x14ac:dyDescent="0.15">
      <c r="A104" s="20"/>
      <c r="B104" s="48" t="str">
        <f t="shared" si="15"/>
        <v>Other, as agreed with NZTA</v>
      </c>
      <c r="C104" s="18" t="e">
        <f t="shared" ref="C104:T104" si="38">C27+C52+C77</f>
        <v>#REF!</v>
      </c>
      <c r="D104" s="18" t="e">
        <f t="shared" si="38"/>
        <v>#REF!</v>
      </c>
      <c r="E104" s="18" t="e">
        <f t="shared" si="38"/>
        <v>#REF!</v>
      </c>
      <c r="F104" s="18" t="e">
        <f t="shared" si="38"/>
        <v>#REF!</v>
      </c>
      <c r="G104" s="18" t="e">
        <f t="shared" si="38"/>
        <v>#REF!</v>
      </c>
      <c r="H104" s="18" t="e">
        <f t="shared" si="38"/>
        <v>#REF!</v>
      </c>
      <c r="I104" s="18" t="e">
        <f t="shared" si="38"/>
        <v>#REF!</v>
      </c>
      <c r="J104" s="18" t="e">
        <f t="shared" si="38"/>
        <v>#REF!</v>
      </c>
      <c r="K104" s="18" t="e">
        <f t="shared" si="38"/>
        <v>#REF!</v>
      </c>
      <c r="L104" s="18" t="e">
        <f t="shared" si="38"/>
        <v>#REF!</v>
      </c>
      <c r="M104" s="18" t="e">
        <f t="shared" si="38"/>
        <v>#REF!</v>
      </c>
      <c r="N104" s="18" t="e">
        <f t="shared" si="38"/>
        <v>#REF!</v>
      </c>
      <c r="O104" s="18" t="e">
        <f t="shared" si="38"/>
        <v>#REF!</v>
      </c>
      <c r="P104" s="18" t="e">
        <f t="shared" si="38"/>
        <v>#REF!</v>
      </c>
      <c r="Q104" s="18" t="e">
        <f t="shared" si="38"/>
        <v>#REF!</v>
      </c>
      <c r="R104" s="18" t="e">
        <f t="shared" si="38"/>
        <v>#REF!</v>
      </c>
      <c r="S104" s="18" t="e">
        <f t="shared" si="38"/>
        <v>#REF!</v>
      </c>
      <c r="T104" s="18" t="e">
        <f t="shared" si="38"/>
        <v>#REF!</v>
      </c>
      <c r="U104" s="18" t="e">
        <f t="shared" si="27"/>
        <v>#REF!</v>
      </c>
      <c r="V104" s="22"/>
      <c r="W104" s="22"/>
      <c r="X104" s="22"/>
      <c r="Y104" s="22"/>
      <c r="Z104" s="22"/>
      <c r="AA104" s="22"/>
      <c r="AB104" s="22"/>
      <c r="AC104" s="22"/>
      <c r="AD104" s="22"/>
      <c r="AE104" s="22"/>
      <c r="AF104" s="22"/>
    </row>
    <row r="105" spans="1:32" x14ac:dyDescent="0.15">
      <c r="A105" s="20"/>
      <c r="B105" s="40" t="s">
        <v>23</v>
      </c>
      <c r="C105" s="19" t="e">
        <f t="shared" ref="C105:U105" si="39">SUM(C83:C104)</f>
        <v>#REF!</v>
      </c>
      <c r="D105" s="19" t="e">
        <f t="shared" si="39"/>
        <v>#REF!</v>
      </c>
      <c r="E105" s="19" t="e">
        <f t="shared" si="39"/>
        <v>#REF!</v>
      </c>
      <c r="F105" s="19" t="e">
        <f t="shared" si="39"/>
        <v>#REF!</v>
      </c>
      <c r="G105" s="19" t="e">
        <f t="shared" si="39"/>
        <v>#REF!</v>
      </c>
      <c r="H105" s="19" t="e">
        <f t="shared" si="39"/>
        <v>#REF!</v>
      </c>
      <c r="I105" s="19" t="e">
        <f t="shared" si="39"/>
        <v>#REF!</v>
      </c>
      <c r="J105" s="19" t="e">
        <f t="shared" si="39"/>
        <v>#REF!</v>
      </c>
      <c r="K105" s="19" t="e">
        <f t="shared" si="39"/>
        <v>#REF!</v>
      </c>
      <c r="L105" s="19" t="e">
        <f t="shared" si="39"/>
        <v>#REF!</v>
      </c>
      <c r="M105" s="19" t="e">
        <f t="shared" si="39"/>
        <v>#REF!</v>
      </c>
      <c r="N105" s="19" t="e">
        <f t="shared" si="39"/>
        <v>#REF!</v>
      </c>
      <c r="O105" s="19" t="e">
        <f t="shared" si="39"/>
        <v>#REF!</v>
      </c>
      <c r="P105" s="19" t="e">
        <f t="shared" si="39"/>
        <v>#REF!</v>
      </c>
      <c r="Q105" s="19" t="e">
        <f t="shared" si="39"/>
        <v>#REF!</v>
      </c>
      <c r="R105" s="19" t="e">
        <f t="shared" si="39"/>
        <v>#REF!</v>
      </c>
      <c r="S105" s="19" t="e">
        <f t="shared" si="39"/>
        <v>#REF!</v>
      </c>
      <c r="T105" s="19" t="e">
        <f t="shared" si="39"/>
        <v>#REF!</v>
      </c>
      <c r="U105" s="19" t="e">
        <f t="shared" si="39"/>
        <v>#REF!</v>
      </c>
      <c r="V105" s="22"/>
      <c r="W105" s="22"/>
      <c r="X105" s="22"/>
      <c r="Y105" s="22"/>
      <c r="Z105" s="22"/>
      <c r="AA105" s="22"/>
      <c r="AB105" s="22"/>
      <c r="AC105" s="22"/>
      <c r="AD105" s="22"/>
      <c r="AE105" s="22"/>
      <c r="AF105" s="22"/>
    </row>
    <row r="106" spans="1:32" s="29" customFormat="1" x14ac:dyDescent="0.1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row>
    <row r="107" spans="1:32" s="29" customFormat="1" x14ac:dyDescent="0.15">
      <c r="A107" s="22" t="e">
        <f>+A107:K125A107:L126</f>
        <v>#NAME?</v>
      </c>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row>
    <row r="108" spans="1:32" s="29" customFormat="1" x14ac:dyDescent="0.15">
      <c r="A108" s="22"/>
      <c r="B108" s="17" t="s">
        <v>87</v>
      </c>
      <c r="C108" s="17"/>
      <c r="D108" s="17"/>
      <c r="E108" s="17"/>
      <c r="F108" s="17"/>
      <c r="G108" s="17"/>
      <c r="H108" s="17"/>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row>
    <row r="109" spans="1:32" s="29" customFormat="1" ht="24.75" x14ac:dyDescent="0.15">
      <c r="A109" s="22"/>
      <c r="B109" s="17" t="str">
        <f>'201819 SH LCLR Funding bid'!D6</f>
        <v>2018-2021 NLTP</v>
      </c>
      <c r="C109" s="41" t="s">
        <v>82</v>
      </c>
      <c r="D109" s="41" t="s">
        <v>68</v>
      </c>
      <c r="E109" s="41" t="s">
        <v>83</v>
      </c>
      <c r="F109" s="41" t="s">
        <v>84</v>
      </c>
      <c r="G109" s="41" t="s">
        <v>85</v>
      </c>
      <c r="H109" s="41" t="s">
        <v>23</v>
      </c>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row>
    <row r="110" spans="1:32" s="29" customFormat="1" x14ac:dyDescent="0.15">
      <c r="A110" s="22"/>
      <c r="B110" s="48" t="str">
        <f>B6</f>
        <v>Behaviour change</v>
      </c>
      <c r="C110" s="42" t="e">
        <f t="shared" ref="C110:C131" si="40">SUM(C83:H83)</f>
        <v>#REF!</v>
      </c>
      <c r="D110" s="42" t="e">
        <f>SUM(I83)</f>
        <v>#REF!</v>
      </c>
      <c r="E110" s="42" t="e">
        <f>SUM(J83:L83)</f>
        <v>#REF!</v>
      </c>
      <c r="F110" s="42" t="e">
        <f>SUM(M83:R83)</f>
        <v>#REF!</v>
      </c>
      <c r="G110" s="42" t="e">
        <f t="shared" ref="G110:G131" si="41">SUM(S83:T83)</f>
        <v>#REF!</v>
      </c>
      <c r="H110" s="42" t="e">
        <f t="shared" ref="H110:H132" si="42">SUM(C110:G110)</f>
        <v>#REF!</v>
      </c>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row>
    <row r="111" spans="1:32" s="29" customFormat="1" x14ac:dyDescent="0.15">
      <c r="A111" s="22"/>
      <c r="B111" s="48" t="str">
        <f t="shared" ref="B111:B131" si="43">B7</f>
        <v>Cycling improvements (incl. paths; lanes; markings; signage; facilities; promotion)</v>
      </c>
      <c r="C111" s="42" t="e">
        <f t="shared" si="40"/>
        <v>#REF!</v>
      </c>
      <c r="D111" s="42" t="e">
        <f t="shared" ref="D111:D131" si="44">SUM(I84)</f>
        <v>#REF!</v>
      </c>
      <c r="E111" s="42" t="e">
        <f t="shared" ref="E111:E131" si="45">SUM(J84:L84)</f>
        <v>#REF!</v>
      </c>
      <c r="F111" s="42" t="e">
        <f t="shared" ref="F111:F131" si="46">SUM(M84:R84)</f>
        <v>#REF!</v>
      </c>
      <c r="G111" s="42" t="e">
        <f t="shared" si="41"/>
        <v>#REF!</v>
      </c>
      <c r="H111" s="42" t="e">
        <f t="shared" si="42"/>
        <v>#REF!</v>
      </c>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row>
    <row r="112" spans="1:32" s="29" customFormat="1" x14ac:dyDescent="0.15">
      <c r="A112" s="22"/>
      <c r="B112" s="48" t="str">
        <f t="shared" si="43"/>
        <v>Drainage (incl. kerb and channel)</v>
      </c>
      <c r="C112" s="42" t="e">
        <f t="shared" si="40"/>
        <v>#REF!</v>
      </c>
      <c r="D112" s="42" t="e">
        <f t="shared" si="44"/>
        <v>#REF!</v>
      </c>
      <c r="E112" s="42" t="e">
        <f t="shared" si="45"/>
        <v>#REF!</v>
      </c>
      <c r="F112" s="42" t="e">
        <f t="shared" si="46"/>
        <v>#REF!</v>
      </c>
      <c r="G112" s="42" t="e">
        <f t="shared" si="41"/>
        <v>#REF!</v>
      </c>
      <c r="H112" s="42" t="e">
        <f t="shared" si="42"/>
        <v>#REF!</v>
      </c>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row>
    <row r="113" spans="1:32" s="29" customFormat="1" x14ac:dyDescent="0.15">
      <c r="A113" s="22"/>
      <c r="B113" s="48" t="str">
        <f t="shared" si="43"/>
        <v>Clear zone improvements</v>
      </c>
      <c r="C113" s="42" t="e">
        <f t="shared" si="40"/>
        <v>#REF!</v>
      </c>
      <c r="D113" s="42" t="e">
        <f t="shared" si="44"/>
        <v>#REF!</v>
      </c>
      <c r="E113" s="42" t="e">
        <f t="shared" si="45"/>
        <v>#REF!</v>
      </c>
      <c r="F113" s="42" t="e">
        <f t="shared" si="46"/>
        <v>#REF!</v>
      </c>
      <c r="G113" s="42" t="e">
        <f t="shared" si="41"/>
        <v>#REF!</v>
      </c>
      <c r="H113" s="42" t="e">
        <f t="shared" si="42"/>
        <v>#REF!</v>
      </c>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row>
    <row r="114" spans="1:32" s="29" customFormat="1" x14ac:dyDescent="0.15">
      <c r="A114" s="22"/>
      <c r="B114" s="48" t="str">
        <f t="shared" si="43"/>
        <v>Guardrail improvements</v>
      </c>
      <c r="C114" s="42" t="e">
        <f t="shared" si="40"/>
        <v>#REF!</v>
      </c>
      <c r="D114" s="42" t="e">
        <f t="shared" si="44"/>
        <v>#REF!</v>
      </c>
      <c r="E114" s="42" t="e">
        <f t="shared" si="45"/>
        <v>#REF!</v>
      </c>
      <c r="F114" s="42" t="e">
        <f t="shared" si="46"/>
        <v>#REF!</v>
      </c>
      <c r="G114" s="42" t="e">
        <f t="shared" si="41"/>
        <v>#REF!</v>
      </c>
      <c r="H114" s="42" t="e">
        <f t="shared" si="42"/>
        <v>#REF!</v>
      </c>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row>
    <row r="115" spans="1:32" s="29" customFormat="1" x14ac:dyDescent="0.15">
      <c r="A115" s="22"/>
      <c r="B115" s="48" t="str">
        <f t="shared" si="43"/>
        <v>Intersection improvements (inc. signalisation / roundabouts, traffic islands, slip lanes)</v>
      </c>
      <c r="C115" s="42" t="e">
        <f t="shared" si="40"/>
        <v>#REF!</v>
      </c>
      <c r="D115" s="42" t="e">
        <f t="shared" si="44"/>
        <v>#REF!</v>
      </c>
      <c r="E115" s="42" t="e">
        <f t="shared" si="45"/>
        <v>#REF!</v>
      </c>
      <c r="F115" s="42" t="e">
        <f t="shared" si="46"/>
        <v>#REF!</v>
      </c>
      <c r="G115" s="42" t="e">
        <f t="shared" si="41"/>
        <v>#REF!</v>
      </c>
      <c r="H115" s="42" t="e">
        <f t="shared" si="42"/>
        <v>#REF!</v>
      </c>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row>
    <row r="116" spans="1:32" s="29" customFormat="1" x14ac:dyDescent="0.15">
      <c r="A116" s="22"/>
      <c r="B116" s="48" t="str">
        <f t="shared" si="43"/>
        <v>Lighting improvements</v>
      </c>
      <c r="C116" s="42" t="e">
        <f t="shared" si="40"/>
        <v>#REF!</v>
      </c>
      <c r="D116" s="42" t="e">
        <f t="shared" si="44"/>
        <v>#REF!</v>
      </c>
      <c r="E116" s="42" t="e">
        <f t="shared" si="45"/>
        <v>#REF!</v>
      </c>
      <c r="F116" s="42" t="e">
        <f t="shared" si="46"/>
        <v>#REF!</v>
      </c>
      <c r="G116" s="42" t="e">
        <f t="shared" si="41"/>
        <v>#REF!</v>
      </c>
      <c r="H116" s="42" t="e">
        <f t="shared" si="42"/>
        <v>#REF!</v>
      </c>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row>
    <row r="117" spans="1:32" s="29" customFormat="1" x14ac:dyDescent="0.15">
      <c r="A117" s="22"/>
      <c r="B117" s="48" t="str">
        <f t="shared" si="43"/>
        <v>Minor geometric improvements</v>
      </c>
      <c r="C117" s="42" t="e">
        <f t="shared" si="40"/>
        <v>#REF!</v>
      </c>
      <c r="D117" s="42" t="e">
        <f t="shared" si="44"/>
        <v>#REF!</v>
      </c>
      <c r="E117" s="42" t="e">
        <f t="shared" si="45"/>
        <v>#REF!</v>
      </c>
      <c r="F117" s="42" t="e">
        <f t="shared" si="46"/>
        <v>#REF!</v>
      </c>
      <c r="G117" s="42" t="e">
        <f t="shared" si="41"/>
        <v>#REF!</v>
      </c>
      <c r="H117" s="42" t="e">
        <f t="shared" si="42"/>
        <v>#REF!</v>
      </c>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row>
    <row r="118" spans="1:32" s="29" customFormat="1" x14ac:dyDescent="0.15">
      <c r="A118" s="22"/>
      <c r="B118" s="48" t="str">
        <f t="shared" si="43"/>
        <v>Bus or transit lane / priority improvements</v>
      </c>
      <c r="C118" s="42" t="e">
        <f t="shared" si="40"/>
        <v>#REF!</v>
      </c>
      <c r="D118" s="42" t="e">
        <f t="shared" si="44"/>
        <v>#REF!</v>
      </c>
      <c r="E118" s="42" t="e">
        <f t="shared" si="45"/>
        <v>#REF!</v>
      </c>
      <c r="F118" s="42" t="e">
        <f t="shared" si="46"/>
        <v>#REF!</v>
      </c>
      <c r="G118" s="42" t="e">
        <f t="shared" si="41"/>
        <v>#REF!</v>
      </c>
      <c r="H118" s="42" t="e">
        <f t="shared" si="42"/>
        <v>#REF!</v>
      </c>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row>
    <row r="119" spans="1:32" s="29" customFormat="1" x14ac:dyDescent="0.15">
      <c r="A119" s="22"/>
      <c r="B119" s="48" t="str">
        <f t="shared" si="43"/>
        <v>Replacement bridges and structures</v>
      </c>
      <c r="C119" s="42" t="e">
        <f t="shared" si="40"/>
        <v>#REF!</v>
      </c>
      <c r="D119" s="42" t="e">
        <f t="shared" si="44"/>
        <v>#REF!</v>
      </c>
      <c r="E119" s="42" t="e">
        <f t="shared" si="45"/>
        <v>#REF!</v>
      </c>
      <c r="F119" s="42" t="e">
        <f t="shared" si="46"/>
        <v>#REF!</v>
      </c>
      <c r="G119" s="42" t="e">
        <f t="shared" si="41"/>
        <v>#REF!</v>
      </c>
      <c r="H119" s="42" t="e">
        <f t="shared" si="42"/>
        <v>#REF!</v>
      </c>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row>
    <row r="120" spans="1:32" s="29" customFormat="1" x14ac:dyDescent="0.15">
      <c r="A120" s="22"/>
      <c r="B120" s="48" t="str">
        <f t="shared" si="43"/>
        <v>Resilience improvements</v>
      </c>
      <c r="C120" s="42" t="e">
        <f t="shared" si="40"/>
        <v>#REF!</v>
      </c>
      <c r="D120" s="42" t="e">
        <f t="shared" si="44"/>
        <v>#REF!</v>
      </c>
      <c r="E120" s="42" t="e">
        <f t="shared" si="45"/>
        <v>#REF!</v>
      </c>
      <c r="F120" s="42" t="e">
        <f t="shared" si="46"/>
        <v>#REF!</v>
      </c>
      <c r="G120" s="42" t="e">
        <f t="shared" si="41"/>
        <v>#REF!</v>
      </c>
      <c r="H120" s="42" t="e">
        <f t="shared" si="42"/>
        <v>#REF!</v>
      </c>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row>
    <row r="121" spans="1:32" s="29" customFormat="1" x14ac:dyDescent="0.15">
      <c r="A121" s="22"/>
      <c r="B121" s="48" t="str">
        <f t="shared" si="43"/>
        <v>Seal widening</v>
      </c>
      <c r="C121" s="42" t="e">
        <f t="shared" si="40"/>
        <v>#REF!</v>
      </c>
      <c r="D121" s="42" t="e">
        <f t="shared" si="44"/>
        <v>#REF!</v>
      </c>
      <c r="E121" s="42" t="e">
        <f t="shared" si="45"/>
        <v>#REF!</v>
      </c>
      <c r="F121" s="42" t="e">
        <f t="shared" si="46"/>
        <v>#REF!</v>
      </c>
      <c r="G121" s="42" t="e">
        <f t="shared" si="41"/>
        <v>#REF!</v>
      </c>
      <c r="H121" s="42" t="e">
        <f t="shared" si="42"/>
        <v>#REF!</v>
      </c>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row>
    <row r="122" spans="1:32" s="29" customFormat="1" x14ac:dyDescent="0.15">
      <c r="A122" s="22"/>
      <c r="B122" s="48" t="str">
        <f t="shared" si="43"/>
        <v>Sight benching</v>
      </c>
      <c r="C122" s="42" t="e">
        <f t="shared" si="40"/>
        <v>#REF!</v>
      </c>
      <c r="D122" s="42" t="e">
        <f t="shared" si="44"/>
        <v>#REF!</v>
      </c>
      <c r="E122" s="42" t="e">
        <f t="shared" si="45"/>
        <v>#REF!</v>
      </c>
      <c r="F122" s="42" t="e">
        <f t="shared" si="46"/>
        <v>#REF!</v>
      </c>
      <c r="G122" s="42" t="e">
        <f t="shared" si="41"/>
        <v>#REF!</v>
      </c>
      <c r="H122" s="42" t="e">
        <f t="shared" si="42"/>
        <v>#REF!</v>
      </c>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row>
    <row r="123" spans="1:32" s="29" customFormat="1" x14ac:dyDescent="0.15">
      <c r="A123" s="22"/>
      <c r="B123" s="48" t="str">
        <f t="shared" si="43"/>
        <v>Signage / delineation / pavement marking</v>
      </c>
      <c r="C123" s="42" t="e">
        <f t="shared" si="40"/>
        <v>#REF!</v>
      </c>
      <c r="D123" s="42" t="e">
        <f t="shared" si="44"/>
        <v>#REF!</v>
      </c>
      <c r="E123" s="42" t="e">
        <f t="shared" si="45"/>
        <v>#REF!</v>
      </c>
      <c r="F123" s="42" t="e">
        <f t="shared" si="46"/>
        <v>#REF!</v>
      </c>
      <c r="G123" s="42" t="e">
        <f t="shared" si="41"/>
        <v>#REF!</v>
      </c>
      <c r="H123" s="42" t="e">
        <f t="shared" si="42"/>
        <v>#REF!</v>
      </c>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row>
    <row r="124" spans="1:32" s="29" customFormat="1" x14ac:dyDescent="0.15">
      <c r="A124" s="22"/>
      <c r="B124" s="48" t="str">
        <f t="shared" si="43"/>
        <v>Stock effluent facilities</v>
      </c>
      <c r="C124" s="42" t="e">
        <f t="shared" si="40"/>
        <v>#REF!</v>
      </c>
      <c r="D124" s="42" t="e">
        <f t="shared" si="44"/>
        <v>#REF!</v>
      </c>
      <c r="E124" s="42" t="e">
        <f t="shared" si="45"/>
        <v>#REF!</v>
      </c>
      <c r="F124" s="42" t="e">
        <f t="shared" si="46"/>
        <v>#REF!</v>
      </c>
      <c r="G124" s="42" t="e">
        <f t="shared" si="41"/>
        <v>#REF!</v>
      </c>
      <c r="H124" s="42" t="e">
        <f t="shared" si="42"/>
        <v>#REF!</v>
      </c>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row>
    <row r="125" spans="1:32" s="29" customFormat="1" x14ac:dyDescent="0.15">
      <c r="A125" s="22"/>
      <c r="B125" s="48" t="str">
        <f t="shared" si="43"/>
        <v>Stock underpasses</v>
      </c>
      <c r="C125" s="42" t="e">
        <f t="shared" si="40"/>
        <v>#REF!</v>
      </c>
      <c r="D125" s="42" t="e">
        <f t="shared" si="44"/>
        <v>#REF!</v>
      </c>
      <c r="E125" s="42" t="e">
        <f t="shared" si="45"/>
        <v>#REF!</v>
      </c>
      <c r="F125" s="42" t="e">
        <f t="shared" si="46"/>
        <v>#REF!</v>
      </c>
      <c r="G125" s="42" t="e">
        <f t="shared" si="41"/>
        <v>#REF!</v>
      </c>
      <c r="H125" s="42" t="e">
        <f t="shared" si="42"/>
        <v>#REF!</v>
      </c>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row>
    <row r="126" spans="1:32" s="29" customFormat="1" x14ac:dyDescent="0.15">
      <c r="A126" s="22"/>
      <c r="B126" s="48" t="str">
        <f t="shared" si="43"/>
        <v>Surface treatment (safety)</v>
      </c>
      <c r="C126" s="42" t="e">
        <f t="shared" si="40"/>
        <v>#REF!</v>
      </c>
      <c r="D126" s="42" t="e">
        <f t="shared" si="44"/>
        <v>#REF!</v>
      </c>
      <c r="E126" s="42" t="e">
        <f t="shared" si="45"/>
        <v>#REF!</v>
      </c>
      <c r="F126" s="42" t="e">
        <f t="shared" si="46"/>
        <v>#REF!</v>
      </c>
      <c r="G126" s="42" t="e">
        <f t="shared" si="41"/>
        <v>#REF!</v>
      </c>
      <c r="H126" s="42" t="e">
        <f t="shared" si="42"/>
        <v>#REF!</v>
      </c>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row>
    <row r="127" spans="1:32" s="29" customFormat="1" x14ac:dyDescent="0.15">
      <c r="A127" s="22"/>
      <c r="B127" s="48" t="str">
        <f t="shared" si="43"/>
        <v>Technology based intervention</v>
      </c>
      <c r="C127" s="42" t="e">
        <f t="shared" si="40"/>
        <v>#REF!</v>
      </c>
      <c r="D127" s="42" t="e">
        <f t="shared" si="44"/>
        <v>#REF!</v>
      </c>
      <c r="E127" s="42" t="e">
        <f t="shared" si="45"/>
        <v>#REF!</v>
      </c>
      <c r="F127" s="42" t="e">
        <f t="shared" si="46"/>
        <v>#REF!</v>
      </c>
      <c r="G127" s="42" t="e">
        <f t="shared" si="41"/>
        <v>#REF!</v>
      </c>
      <c r="H127" s="42" t="e">
        <f t="shared" si="42"/>
        <v>#REF!</v>
      </c>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row>
    <row r="128" spans="1:32" s="29" customFormat="1" x14ac:dyDescent="0.15">
      <c r="A128" s="22"/>
      <c r="B128" s="48" t="str">
        <f t="shared" si="43"/>
        <v>Traffic calming</v>
      </c>
      <c r="C128" s="42" t="e">
        <f t="shared" si="40"/>
        <v>#REF!</v>
      </c>
      <c r="D128" s="42" t="e">
        <f t="shared" si="44"/>
        <v>#REF!</v>
      </c>
      <c r="E128" s="42" t="e">
        <f t="shared" si="45"/>
        <v>#REF!</v>
      </c>
      <c r="F128" s="42" t="e">
        <f t="shared" si="46"/>
        <v>#REF!</v>
      </c>
      <c r="G128" s="42" t="e">
        <f t="shared" si="41"/>
        <v>#REF!</v>
      </c>
      <c r="H128" s="42" t="e">
        <f t="shared" si="42"/>
        <v>#REF!</v>
      </c>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row>
    <row r="129" spans="1:32" s="29" customFormat="1" x14ac:dyDescent="0.15">
      <c r="A129" s="22"/>
      <c r="B129" s="48" t="str">
        <f t="shared" si="43"/>
        <v>Traffic management systems</v>
      </c>
      <c r="C129" s="42" t="e">
        <f t="shared" si="40"/>
        <v>#REF!</v>
      </c>
      <c r="D129" s="42" t="e">
        <f t="shared" si="44"/>
        <v>#REF!</v>
      </c>
      <c r="E129" s="42" t="e">
        <f t="shared" si="45"/>
        <v>#REF!</v>
      </c>
      <c r="F129" s="42" t="e">
        <f t="shared" si="46"/>
        <v>#REF!</v>
      </c>
      <c r="G129" s="42" t="e">
        <f t="shared" si="41"/>
        <v>#REF!</v>
      </c>
      <c r="H129" s="42" t="e">
        <f t="shared" si="42"/>
        <v>#REF!</v>
      </c>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row>
    <row r="130" spans="1:32" s="29" customFormat="1" ht="16.5" x14ac:dyDescent="0.15">
      <c r="A130" s="22"/>
      <c r="B130" s="48" t="str">
        <f t="shared" si="43"/>
        <v>Walking improvements (incl. pedestrian, pram or Kea crossings; pedestrian refuges; mid-block crossing; new footpaths)</v>
      </c>
      <c r="C130" s="42" t="e">
        <f t="shared" si="40"/>
        <v>#REF!</v>
      </c>
      <c r="D130" s="42" t="e">
        <f t="shared" si="44"/>
        <v>#REF!</v>
      </c>
      <c r="E130" s="42" t="e">
        <f t="shared" si="45"/>
        <v>#REF!</v>
      </c>
      <c r="F130" s="42" t="e">
        <f t="shared" si="46"/>
        <v>#REF!</v>
      </c>
      <c r="G130" s="42" t="e">
        <f t="shared" si="41"/>
        <v>#REF!</v>
      </c>
      <c r="H130" s="42" t="e">
        <f t="shared" si="42"/>
        <v>#REF!</v>
      </c>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row>
    <row r="131" spans="1:32" s="29" customFormat="1" x14ac:dyDescent="0.15">
      <c r="A131" s="22"/>
      <c r="B131" s="48" t="str">
        <f t="shared" si="43"/>
        <v>Other, as agreed with NZTA</v>
      </c>
      <c r="C131" s="42" t="e">
        <f t="shared" si="40"/>
        <v>#REF!</v>
      </c>
      <c r="D131" s="42" t="e">
        <f t="shared" si="44"/>
        <v>#REF!</v>
      </c>
      <c r="E131" s="42" t="e">
        <f t="shared" si="45"/>
        <v>#REF!</v>
      </c>
      <c r="F131" s="42" t="e">
        <f t="shared" si="46"/>
        <v>#REF!</v>
      </c>
      <c r="G131" s="42" t="e">
        <f t="shared" si="41"/>
        <v>#REF!</v>
      </c>
      <c r="H131" s="42" t="e">
        <f t="shared" si="42"/>
        <v>#REF!</v>
      </c>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row>
    <row r="132" spans="1:32" s="29" customFormat="1" x14ac:dyDescent="0.15">
      <c r="A132" s="22"/>
      <c r="B132" s="40" t="s">
        <v>23</v>
      </c>
      <c r="C132" s="42" t="e">
        <f>SUM(C110:C131)</f>
        <v>#REF!</v>
      </c>
      <c r="D132" s="42" t="e">
        <f t="shared" ref="D132:F132" si="47">SUM(D110:D131)</f>
        <v>#REF!</v>
      </c>
      <c r="E132" s="42" t="e">
        <f t="shared" si="47"/>
        <v>#REF!</v>
      </c>
      <c r="F132" s="42" t="e">
        <f t="shared" si="47"/>
        <v>#REF!</v>
      </c>
      <c r="G132" s="42" t="e">
        <f>SUM(G110:G131)</f>
        <v>#REF!</v>
      </c>
      <c r="H132" s="42" t="e">
        <f t="shared" si="42"/>
        <v>#REF!</v>
      </c>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row>
    <row r="133" spans="1:32" s="29" customFormat="1" x14ac:dyDescent="0.1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row>
    <row r="134" spans="1:32" s="29" customFormat="1" x14ac:dyDescent="0.1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row>
    <row r="135" spans="1:32" s="29" customFormat="1" x14ac:dyDescent="0.1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row>
    <row r="136" spans="1:32" s="29" customFormat="1" x14ac:dyDescent="0.1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row>
    <row r="137" spans="1:32" s="29" customFormat="1" x14ac:dyDescent="0.1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row>
    <row r="138" spans="1:32" s="29" customFormat="1" x14ac:dyDescent="0.1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row>
    <row r="139" spans="1:32" s="29" customFormat="1" x14ac:dyDescent="0.1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row>
    <row r="140" spans="1:32" s="29" customFormat="1" x14ac:dyDescent="0.1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row>
    <row r="141" spans="1:32" s="29" customFormat="1" x14ac:dyDescent="0.1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row>
    <row r="142" spans="1:32" s="29" customFormat="1" x14ac:dyDescent="0.1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row>
    <row r="143" spans="1:32" s="29" customFormat="1" x14ac:dyDescent="0.1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row>
    <row r="144" spans="1:32" s="29" customFormat="1" x14ac:dyDescent="0.1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row>
    <row r="145" spans="1:32" s="29" customFormat="1" x14ac:dyDescent="0.1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row>
    <row r="146" spans="1:32" s="29" customFormat="1" x14ac:dyDescent="0.1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row>
    <row r="147" spans="1:32" s="29" customFormat="1" x14ac:dyDescent="0.1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row>
    <row r="148" spans="1:32" s="29" customFormat="1" x14ac:dyDescent="0.1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row>
    <row r="149" spans="1:32" s="29" customFormat="1" x14ac:dyDescent="0.1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row>
    <row r="150" spans="1:32" s="29" customFormat="1" x14ac:dyDescent="0.1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row>
    <row r="151" spans="1:32" s="29" customFormat="1" x14ac:dyDescent="0.1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row>
    <row r="152" spans="1:32" s="29" customFormat="1" x14ac:dyDescent="0.1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row>
    <row r="153" spans="1:32" s="29" customFormat="1" x14ac:dyDescent="0.1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row>
    <row r="154" spans="1:32" s="29" customFormat="1" x14ac:dyDescent="0.1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row>
    <row r="155" spans="1:32" s="29" customFormat="1" x14ac:dyDescent="0.1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row>
    <row r="156" spans="1:32" s="29" customFormat="1" x14ac:dyDescent="0.1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row>
    <row r="157" spans="1:32" s="29" customFormat="1" x14ac:dyDescent="0.1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row>
    <row r="158" spans="1:32" s="29" customFormat="1" x14ac:dyDescent="0.1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row>
    <row r="159" spans="1:32" s="29" customFormat="1" x14ac:dyDescent="0.1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row>
    <row r="160" spans="1:32" s="29" customFormat="1" x14ac:dyDescent="0.1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row>
    <row r="161" spans="1:32" s="29" customFormat="1" x14ac:dyDescent="0.1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row>
    <row r="162" spans="1:32" s="29" customFormat="1" x14ac:dyDescent="0.1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row>
    <row r="163" spans="1:32" s="29" customFormat="1" x14ac:dyDescent="0.1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row>
    <row r="164" spans="1:32" s="29" customFormat="1" x14ac:dyDescent="0.1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row>
    <row r="165" spans="1:32" s="29" customFormat="1" x14ac:dyDescent="0.1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row>
    <row r="166" spans="1:32" s="29" customFormat="1" x14ac:dyDescent="0.1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row>
    <row r="167" spans="1:32" s="29" customFormat="1" x14ac:dyDescent="0.1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row>
    <row r="168" spans="1:32" s="29" customFormat="1" x14ac:dyDescent="0.1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row>
    <row r="169" spans="1:32" s="29" customFormat="1" x14ac:dyDescent="0.1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row>
    <row r="170" spans="1:32" s="29" customFormat="1" x14ac:dyDescent="0.1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row>
    <row r="171" spans="1:32" s="29" customFormat="1" x14ac:dyDescent="0.1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row>
    <row r="172" spans="1:32" s="29" customFormat="1" x14ac:dyDescent="0.1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row>
    <row r="173" spans="1:32" s="29" customFormat="1" x14ac:dyDescent="0.1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row>
    <row r="174" spans="1:32" s="29" customFormat="1" x14ac:dyDescent="0.1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row>
    <row r="175" spans="1:32" s="29" customFormat="1" x14ac:dyDescent="0.1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row>
    <row r="176" spans="1:32" s="29" customFormat="1" x14ac:dyDescent="0.1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row>
    <row r="177" spans="1:32" s="29" customFormat="1" x14ac:dyDescent="0.1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row>
    <row r="178" spans="1:32" s="29" customFormat="1" x14ac:dyDescent="0.1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row>
    <row r="179" spans="1:32" s="29" customFormat="1" x14ac:dyDescent="0.1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row>
    <row r="180" spans="1:32" s="29" customFormat="1" x14ac:dyDescent="0.1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row>
    <row r="181" spans="1:32" s="29" customFormat="1" x14ac:dyDescent="0.1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row>
    <row r="182" spans="1:32" s="29" customFormat="1" x14ac:dyDescent="0.1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row>
    <row r="183" spans="1:32" s="29" customFormat="1" x14ac:dyDescent="0.1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row>
    <row r="184" spans="1:32" s="29" customFormat="1" x14ac:dyDescent="0.1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row>
    <row r="185" spans="1:32" s="29" customFormat="1" x14ac:dyDescent="0.1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row>
    <row r="186" spans="1:32" s="29" customFormat="1" x14ac:dyDescent="0.1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row>
    <row r="187" spans="1:32" s="29" customFormat="1" x14ac:dyDescent="0.1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row>
    <row r="188" spans="1:32" s="29" customFormat="1" x14ac:dyDescent="0.1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row>
    <row r="189" spans="1:32" s="29" customFormat="1" x14ac:dyDescent="0.1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row>
    <row r="190" spans="1:32" s="29" customFormat="1" x14ac:dyDescent="0.1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row>
    <row r="191" spans="1:32" s="29" customFormat="1" x14ac:dyDescent="0.1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row>
    <row r="192" spans="1:32" s="29" customFormat="1" x14ac:dyDescent="0.1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row>
    <row r="193" spans="1:32" s="29" customFormat="1" x14ac:dyDescent="0.1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row>
    <row r="194" spans="1:32" s="29" customFormat="1" x14ac:dyDescent="0.1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row>
    <row r="195" spans="1:32" s="29" customFormat="1" x14ac:dyDescent="0.1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row>
    <row r="196" spans="1:32" s="29" customFormat="1" x14ac:dyDescent="0.1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row>
    <row r="197" spans="1:32" s="29" customFormat="1" x14ac:dyDescent="0.1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row>
    <row r="198" spans="1:32" s="29" customFormat="1" x14ac:dyDescent="0.1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row>
    <row r="199" spans="1:32" s="29" customFormat="1" x14ac:dyDescent="0.1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row>
    <row r="200" spans="1:32" s="29" customFormat="1" x14ac:dyDescent="0.1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row>
    <row r="201" spans="1:32" s="29" customFormat="1" x14ac:dyDescent="0.1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row>
    <row r="202" spans="1:32" s="29" customFormat="1" x14ac:dyDescent="0.1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row>
    <row r="203" spans="1:32" s="29" customFormat="1" x14ac:dyDescent="0.1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row>
    <row r="204" spans="1:32" s="29" customFormat="1" x14ac:dyDescent="0.1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row>
    <row r="205" spans="1:32" s="29" customFormat="1" x14ac:dyDescent="0.1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row>
    <row r="206" spans="1:32" s="29" customFormat="1" x14ac:dyDescent="0.1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row>
    <row r="207" spans="1:32" s="29" customFormat="1" x14ac:dyDescent="0.1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row>
    <row r="208" spans="1:32" s="29" customFormat="1" x14ac:dyDescent="0.1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row>
    <row r="209" spans="1:32" s="29" customFormat="1" x14ac:dyDescent="0.1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row>
    <row r="210" spans="1:32" s="29" customFormat="1" x14ac:dyDescent="0.1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row>
    <row r="211" spans="1:32" s="29" customFormat="1" x14ac:dyDescent="0.1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row>
    <row r="212" spans="1:32" s="29" customFormat="1" x14ac:dyDescent="0.1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row>
    <row r="213" spans="1:32" s="29" customFormat="1" x14ac:dyDescent="0.1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row>
    <row r="214" spans="1:32" s="29" customFormat="1" x14ac:dyDescent="0.1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row>
    <row r="215" spans="1:32" s="29" customFormat="1" x14ac:dyDescent="0.1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row>
    <row r="216" spans="1:32" s="29" customFormat="1" x14ac:dyDescent="0.1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row>
    <row r="217" spans="1:32" s="29" customFormat="1" x14ac:dyDescent="0.1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row>
    <row r="218" spans="1:32" s="29" customFormat="1" x14ac:dyDescent="0.1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row>
    <row r="219" spans="1:32" s="29" customFormat="1" x14ac:dyDescent="0.1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row>
    <row r="220" spans="1:32" s="29" customFormat="1" x14ac:dyDescent="0.1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row>
    <row r="221" spans="1:32" s="29" customFormat="1" x14ac:dyDescent="0.1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row>
    <row r="222" spans="1:32" s="29" customFormat="1" x14ac:dyDescent="0.1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row>
    <row r="223" spans="1:32" s="29" customFormat="1" x14ac:dyDescent="0.1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row>
    <row r="224" spans="1:32" s="29" customFormat="1" x14ac:dyDescent="0.1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row>
    <row r="225" spans="1:32" s="29" customFormat="1" x14ac:dyDescent="0.1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row>
    <row r="226" spans="1:32" s="29" customFormat="1" x14ac:dyDescent="0.1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row>
    <row r="227" spans="1:32" s="29" customFormat="1" x14ac:dyDescent="0.1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row>
    <row r="228" spans="1:32" s="29" customFormat="1" x14ac:dyDescent="0.1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row>
    <row r="229" spans="1:32" s="29" customFormat="1" x14ac:dyDescent="0.1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row>
    <row r="230" spans="1:32" s="29" customFormat="1" x14ac:dyDescent="0.1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row>
    <row r="231" spans="1:32" s="29" customFormat="1" x14ac:dyDescent="0.1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row>
    <row r="232" spans="1:32" s="29" customFormat="1" x14ac:dyDescent="0.1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row>
    <row r="233" spans="1:32" s="29" customFormat="1" x14ac:dyDescent="0.1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row>
    <row r="234" spans="1:32" s="29" customFormat="1" x14ac:dyDescent="0.1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row>
    <row r="235" spans="1:32" s="29" customFormat="1" x14ac:dyDescent="0.1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row>
    <row r="236" spans="1:32" s="29" customFormat="1" x14ac:dyDescent="0.1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row>
    <row r="237" spans="1:32" s="29" customFormat="1" x14ac:dyDescent="0.1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row>
    <row r="238" spans="1:32" s="29" customFormat="1" x14ac:dyDescent="0.1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row>
    <row r="239" spans="1:32" s="29" customFormat="1" x14ac:dyDescent="0.1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row>
    <row r="240" spans="1:32" s="29" customFormat="1" x14ac:dyDescent="0.1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row>
    <row r="241" spans="1:32" s="29" customFormat="1" x14ac:dyDescent="0.1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row>
    <row r="242" spans="1:32" s="29" customFormat="1" x14ac:dyDescent="0.1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row>
    <row r="243" spans="1:32" s="29" customFormat="1" x14ac:dyDescent="0.1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row>
    <row r="244" spans="1:32" s="29" customFormat="1" x14ac:dyDescent="0.1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row>
    <row r="245" spans="1:32" s="29" customFormat="1" x14ac:dyDescent="0.1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row>
    <row r="246" spans="1:32" s="29" customFormat="1" x14ac:dyDescent="0.1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row>
    <row r="247" spans="1:32" s="29" customFormat="1" x14ac:dyDescent="0.1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row>
    <row r="248" spans="1:32" s="29" customFormat="1" x14ac:dyDescent="0.1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row>
    <row r="249" spans="1:32" s="29" customFormat="1" x14ac:dyDescent="0.1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row>
    <row r="250" spans="1:32" s="29" customFormat="1" x14ac:dyDescent="0.1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row>
  </sheetData>
  <sheetProtection autoFilter="0"/>
  <mergeCells count="1">
    <mergeCell ref="F3:J3"/>
  </mergeCells>
  <dataValidations count="1">
    <dataValidation type="list" allowBlank="1" showInputMessage="1" showErrorMessage="1" sqref="D4">
      <formula1>NZTA_Reporting</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0"/>
  <sheetViews>
    <sheetView showRowColHeaders="0" workbookViewId="0">
      <selection activeCell="C6" sqref="C6"/>
    </sheetView>
  </sheetViews>
  <sheetFormatPr defaultColWidth="8.85546875" defaultRowHeight="8.25" x14ac:dyDescent="0.15"/>
  <cols>
    <col min="1" max="1" width="1.5703125" style="23" customWidth="1"/>
    <col min="2" max="2" width="61.85546875" style="23" customWidth="1"/>
    <col min="3" max="21" width="10.7109375" style="23" customWidth="1"/>
    <col min="22" max="32" width="8.85546875" style="29"/>
    <col min="33" max="16384" width="8.85546875" style="23"/>
  </cols>
  <sheetData>
    <row r="1" spans="1:32" ht="6.95" x14ac:dyDescent="0.15">
      <c r="A1" s="20"/>
      <c r="B1" s="77" t="s">
        <v>0</v>
      </c>
      <c r="C1" s="20"/>
      <c r="D1" s="21" t="e">
        <f>#REF!</f>
        <v>#REF!</v>
      </c>
      <c r="E1" s="21"/>
      <c r="F1" s="21"/>
      <c r="G1" s="21"/>
      <c r="H1" s="21"/>
      <c r="I1" s="21"/>
      <c r="J1" s="21"/>
      <c r="K1" s="21"/>
      <c r="L1" s="21"/>
      <c r="M1" s="21"/>
      <c r="N1" s="21"/>
      <c r="O1" s="21"/>
      <c r="P1" s="21"/>
      <c r="Q1" s="20"/>
      <c r="R1" s="20"/>
      <c r="S1" s="20"/>
      <c r="T1" s="20"/>
      <c r="U1" s="20"/>
      <c r="V1" s="22"/>
      <c r="W1" s="22"/>
      <c r="X1" s="22"/>
      <c r="Y1" s="22"/>
      <c r="Z1" s="22"/>
      <c r="AA1" s="22"/>
      <c r="AB1" s="22"/>
      <c r="AC1" s="22"/>
      <c r="AD1" s="22"/>
      <c r="AE1" s="22"/>
      <c r="AF1" s="22"/>
    </row>
    <row r="2" spans="1:32" ht="6.95" x14ac:dyDescent="0.15">
      <c r="A2" s="20"/>
      <c r="B2" s="77" t="s">
        <v>3</v>
      </c>
      <c r="C2" s="20"/>
      <c r="D2" s="24" t="e">
        <f>#REF!</f>
        <v>#REF!</v>
      </c>
      <c r="E2" s="24"/>
      <c r="F2" s="14" t="s">
        <v>91</v>
      </c>
      <c r="G2" s="14"/>
      <c r="H2" s="24"/>
      <c r="I2" s="24"/>
      <c r="J2" s="24"/>
      <c r="K2" s="24"/>
      <c r="L2" s="24"/>
      <c r="M2" s="24"/>
      <c r="N2" s="24"/>
      <c r="O2" s="24"/>
      <c r="P2" s="24"/>
      <c r="Q2" s="20"/>
      <c r="R2" s="14"/>
      <c r="S2" s="20"/>
      <c r="T2" s="20"/>
      <c r="U2" s="20"/>
      <c r="V2" s="22"/>
      <c r="W2" s="22"/>
      <c r="X2" s="22"/>
      <c r="Y2" s="22"/>
      <c r="Z2" s="22"/>
      <c r="AA2" s="22"/>
      <c r="AB2" s="22"/>
      <c r="AC2" s="22"/>
      <c r="AD2" s="22"/>
      <c r="AE2" s="22"/>
      <c r="AF2" s="22"/>
    </row>
    <row r="3" spans="1:32" ht="7.5" thickBot="1" x14ac:dyDescent="0.2">
      <c r="A3" s="20"/>
      <c r="B3" s="77"/>
      <c r="C3" s="20"/>
      <c r="D3" s="25"/>
      <c r="E3" s="21"/>
      <c r="F3" s="209" t="s">
        <v>61</v>
      </c>
      <c r="G3" s="209"/>
      <c r="H3" s="209"/>
      <c r="I3" s="209"/>
      <c r="J3" s="209"/>
      <c r="K3" s="21" t="e">
        <f>#REF!</f>
        <v>#REF!</v>
      </c>
      <c r="L3" s="21"/>
      <c r="M3" s="21"/>
      <c r="N3" s="21"/>
      <c r="O3" s="21"/>
      <c r="P3" s="21"/>
      <c r="Q3" s="20"/>
      <c r="R3" s="12"/>
      <c r="S3" s="20"/>
      <c r="T3" s="20"/>
      <c r="U3" s="20"/>
      <c r="V3" s="22"/>
      <c r="W3" s="22"/>
      <c r="X3" s="22"/>
      <c r="Y3" s="22"/>
      <c r="Z3" s="22"/>
      <c r="AA3" s="22"/>
      <c r="AB3" s="22"/>
      <c r="AC3" s="22"/>
      <c r="AD3" s="22"/>
      <c r="AE3" s="22"/>
      <c r="AF3" s="22"/>
    </row>
    <row r="4" spans="1:32" ht="7.5" thickBot="1" x14ac:dyDescent="0.2">
      <c r="A4" s="20"/>
      <c r="B4" s="77" t="s">
        <v>32</v>
      </c>
      <c r="C4" s="20"/>
      <c r="D4" s="45" t="s">
        <v>33</v>
      </c>
      <c r="E4" s="20"/>
      <c r="F4" s="20"/>
      <c r="G4" s="20"/>
      <c r="H4" s="20"/>
      <c r="I4" s="20"/>
      <c r="J4" s="20"/>
      <c r="K4" s="20"/>
      <c r="L4" s="20"/>
      <c r="M4" s="20"/>
      <c r="N4" s="20"/>
      <c r="O4" s="20"/>
      <c r="P4" s="20"/>
      <c r="Q4" s="20"/>
      <c r="R4" s="20"/>
      <c r="S4" s="20"/>
      <c r="T4" s="20"/>
      <c r="U4" s="20"/>
      <c r="V4" s="22"/>
      <c r="W4" s="22"/>
      <c r="X4" s="22"/>
      <c r="Y4" s="22"/>
      <c r="Z4" s="22"/>
      <c r="AA4" s="22"/>
      <c r="AB4" s="22"/>
      <c r="AC4" s="22"/>
      <c r="AD4" s="22"/>
      <c r="AE4" s="22"/>
      <c r="AF4" s="22"/>
    </row>
    <row r="5" spans="1:32" s="28" customFormat="1" ht="14.1" x14ac:dyDescent="0.15">
      <c r="A5" s="26"/>
      <c r="B5" s="32" t="e">
        <f>#REF!</f>
        <v>#REF!</v>
      </c>
      <c r="C5" s="75" t="str">
        <f>[11]Options!$D2</f>
        <v>Throughput</v>
      </c>
      <c r="D5" s="75" t="str">
        <f>[11]Options!$D3</f>
        <v>Reliability</v>
      </c>
      <c r="E5" s="75" t="str">
        <f>[11]Options!$D4</f>
        <v>Travel time</v>
      </c>
      <c r="F5" s="75" t="str">
        <f>[11]Options!$D5</f>
        <v>Availability and access</v>
      </c>
      <c r="G5" s="75" t="str">
        <f>[11]Options!$D6</f>
        <v>Resilience</v>
      </c>
      <c r="H5" s="75" t="str">
        <f>[11]Options!$D7</f>
        <v>Comfort and customer experience</v>
      </c>
      <c r="I5" s="75" t="str">
        <f>[11]Options!$D8</f>
        <v>Safety</v>
      </c>
      <c r="J5" s="75" t="str">
        <f>[11]Options!$D9</f>
        <v>Physical health</v>
      </c>
      <c r="K5" s="75" t="str">
        <f>[11]Options!$D10</f>
        <v>Pollution (NO2 PM10)</v>
      </c>
      <c r="L5" s="75" t="str">
        <f>[11]Options!$D11</f>
        <v>Health Noise</v>
      </c>
      <c r="M5" s="75" t="str">
        <f>[11]Options!$D12</f>
        <v>Pollution and greenhouse gases</v>
      </c>
      <c r="N5" s="75" t="str">
        <f>[11]Options!$D13</f>
        <v>Environmental Noise</v>
      </c>
      <c r="O5" s="75" t="str">
        <f>[11]Options!$D14</f>
        <v>Resource consumption</v>
      </c>
      <c r="P5" s="75" t="str">
        <f>[11]Options!$D15</f>
        <v>Biodiversity</v>
      </c>
      <c r="Q5" s="75" t="str">
        <f>[11]Options!$D16</f>
        <v>Community cohesion</v>
      </c>
      <c r="R5" s="75" t="str">
        <f>[11]Options!$D17</f>
        <v>Amenity value</v>
      </c>
      <c r="S5" s="75" t="str">
        <f>[11]Options!$D18</f>
        <v>Financial cost of using transport</v>
      </c>
      <c r="T5" s="75" t="str">
        <f>[11]Options!$D19</f>
        <v>Pricing</v>
      </c>
      <c r="U5" s="27" t="s">
        <v>23</v>
      </c>
      <c r="V5" s="22"/>
      <c r="W5" s="22"/>
      <c r="X5" s="22"/>
      <c r="Y5" s="22"/>
      <c r="Z5" s="22"/>
      <c r="AA5" s="22"/>
      <c r="AB5" s="22"/>
      <c r="AC5" s="22"/>
      <c r="AD5" s="22"/>
      <c r="AE5" s="22"/>
      <c r="AF5" s="22"/>
    </row>
    <row r="6" spans="1:32" ht="11.25" customHeight="1" x14ac:dyDescent="0.15">
      <c r="A6" s="20"/>
      <c r="B6" s="37" t="str">
        <f>[11]Options!C2</f>
        <v>Behaviour change</v>
      </c>
      <c r="C6" s="43" t="e">
        <f>IF($D$4="Agreed",(SUMIFS(#REF!,#REF!,"in construction (agreed)",#REF!,$B6,#REF!,C$5)+SUMIFS(#REF!,#REF!,"in planning (agreed)",#REF!,$B6,#REF!,C$5)+SUMIFS(#REF!,#REF!,"agreed with nzta",#REF!,$B6,#REF!,C$5)+SUMIFS(#REF!,#REF!,"completed",#REF!,$B6,#REF!,C$5)),SUMIFS(#REF!,#REF!,"completed",#REF!,$B6,#REF!,C$5))</f>
        <v>#REF!</v>
      </c>
      <c r="D6" s="43" t="e">
        <f>IF($D$4="Agreed",(SUMIFS(#REF!,#REF!,"in construction (agreed)",#REF!,$B6,#REF!,D$5)+SUMIFS(#REF!,#REF!,"in planning (agreed)",#REF!,$B6,#REF!,D$5)+SUMIFS(#REF!,#REF!,"agreed with nzta",#REF!,$B6,#REF!,D$5)+SUMIFS(#REF!,#REF!,"completed",#REF!,$B6,#REF!,D$5)),SUMIFS(#REF!,#REF!,"completed",#REF!,$B6,#REF!,D$5))</f>
        <v>#REF!</v>
      </c>
      <c r="E6" s="43" t="e">
        <f>IF($D$4="Agreed",(SUMIFS(#REF!,#REF!,"in construction (agreed)",#REF!,$B6,#REF!,E$5)+SUMIFS(#REF!,#REF!,"in planning (agreed)",#REF!,$B6,#REF!,E$5)+SUMIFS(#REF!,#REF!,"agreed with nzta",#REF!,$B6,#REF!,E$5)+SUMIFS(#REF!,#REF!,"completed",#REF!,$B6,#REF!,E$5)),SUMIFS(#REF!,#REF!,"completed",#REF!,$B6,#REF!,E$5))</f>
        <v>#REF!</v>
      </c>
      <c r="F6" s="43" t="e">
        <f>IF($D$4="Agreed",(SUMIFS(#REF!,#REF!,"in construction (agreed)",#REF!,$B6,#REF!,F$5)+SUMIFS(#REF!,#REF!,"in planning (agreed)",#REF!,$B6,#REF!,F$5)+SUMIFS(#REF!,#REF!,"agreed with nzta",#REF!,$B6,#REF!,F$5)+SUMIFS(#REF!,#REF!,"completed",#REF!,$B6,#REF!,F$5)),SUMIFS(#REF!,#REF!,"completed",#REF!,$B6,#REF!,F$5))</f>
        <v>#REF!</v>
      </c>
      <c r="G6" s="43" t="e">
        <f>IF($D$4="Agreed",(SUMIFS(#REF!,#REF!,"in construction (agreed)",#REF!,$B6,#REF!,G$5)+SUMIFS(#REF!,#REF!,"in planning (agreed)",#REF!,$B6,#REF!,G$5)+SUMIFS(#REF!,#REF!,"agreed with nzta",#REF!,$B6,#REF!,G$5)+SUMIFS(#REF!,#REF!,"completed",#REF!,$B6,#REF!,G$5)),SUMIFS(#REF!,#REF!,"completed",#REF!,$B6,#REF!,G$5))</f>
        <v>#REF!</v>
      </c>
      <c r="H6" s="43" t="e">
        <f>IF($D$4="Agreed",(SUMIFS(#REF!,#REF!,"in construction (agreed)",#REF!,$B6,#REF!,H$5)+SUMIFS(#REF!,#REF!,"in planning (agreed)",#REF!,$B6,#REF!,H$5)+SUMIFS(#REF!,#REF!,"agreed with nzta",#REF!,$B6,#REF!,H$5)+SUMIFS(#REF!,#REF!,"completed",#REF!,$B6,#REF!,H$5)),SUMIFS(#REF!,#REF!,"completed",#REF!,$B6,#REF!,H$5))</f>
        <v>#REF!</v>
      </c>
      <c r="I6" s="43" t="e">
        <f>IF($D$4="Agreed",(SUMIFS(#REF!,#REF!,"in construction (agreed)",#REF!,$B6,#REF!,I$5)+SUMIFS(#REF!,#REF!,"in planning (agreed)",#REF!,$B6,#REF!,I$5)+SUMIFS(#REF!,#REF!,"agreed with nzta",#REF!,$B6,#REF!,I$5)+SUMIFS(#REF!,#REF!,"completed",#REF!,$B6,#REF!,I$5)),SUMIFS(#REF!,#REF!,"completed",#REF!,$B6,#REF!,I$5))</f>
        <v>#REF!</v>
      </c>
      <c r="J6" s="43" t="e">
        <f>IF($D$4="Agreed",(SUMIFS(#REF!,#REF!,"in construction (agreed)",#REF!,$B6,#REF!,J$5)+SUMIFS(#REF!,#REF!,"in planning (agreed)",#REF!,$B6,#REF!,J$5)+SUMIFS(#REF!,#REF!,"agreed with nzta",#REF!,$B6,#REF!,J$5)+SUMIFS(#REF!,#REF!,"completed",#REF!,$B6,#REF!,J$5)),SUMIFS(#REF!,#REF!,"completed",#REF!,$B6,#REF!,J$5))</f>
        <v>#REF!</v>
      </c>
      <c r="K6" s="43" t="e">
        <f>IF($D$4="Agreed",(SUMIFS(#REF!,#REF!,"in construction (agreed)",#REF!,$B6,#REF!,K$5)+SUMIFS(#REF!,#REF!,"in planning (agreed)",#REF!,$B6,#REF!,K$5)+SUMIFS(#REF!,#REF!,"agreed with nzta",#REF!,$B6,#REF!,K$5)+SUMIFS(#REF!,#REF!,"completed",#REF!,$B6,#REF!,K$5)),SUMIFS(#REF!,#REF!,"completed",#REF!,$B6,#REF!,K$5))</f>
        <v>#REF!</v>
      </c>
      <c r="L6" s="43" t="e">
        <f>IF($D$4="Agreed",(SUMIFS(#REF!,#REF!,"in construction (agreed)",#REF!,$B6,#REF!,L$5)+SUMIFS(#REF!,#REF!,"in planning (agreed)",#REF!,$B6,#REF!,L$5)+SUMIFS(#REF!,#REF!,"agreed with nzta",#REF!,$B6,#REF!,L$5)+SUMIFS(#REF!,#REF!,"completed",#REF!,$B6,#REF!,L$5)),SUMIFS(#REF!,#REF!,"completed",#REF!,$B6,#REF!,L$5))</f>
        <v>#REF!</v>
      </c>
      <c r="M6" s="43" t="e">
        <f>IF($D$4="Agreed",(SUMIFS(#REF!,#REF!,"in construction (agreed)",#REF!,$B6,#REF!,M$5)+SUMIFS(#REF!,#REF!,"in planning (agreed)",#REF!,$B6,#REF!,M$5)+SUMIFS(#REF!,#REF!,"agreed with nzta",#REF!,$B6,#REF!,M$5)+SUMIFS(#REF!,#REF!,"completed",#REF!,$B6,#REF!,M$5)),SUMIFS(#REF!,#REF!,"completed",#REF!,$B6,#REF!,M$5))</f>
        <v>#REF!</v>
      </c>
      <c r="N6" s="43" t="e">
        <f>IF($D$4="Agreed",(SUMIFS(#REF!,#REF!,"in construction (agreed)",#REF!,$B6,#REF!,N$5)+SUMIFS(#REF!,#REF!,"in planning (agreed)",#REF!,$B6,#REF!,N$5)+SUMIFS(#REF!,#REF!,"agreed with nzta",#REF!,$B6,#REF!,N$5)+SUMIFS(#REF!,#REF!,"completed",#REF!,$B6,#REF!,N$5)),SUMIFS(#REF!,#REF!,"completed",#REF!,$B6,#REF!,N$5))</f>
        <v>#REF!</v>
      </c>
      <c r="O6" s="43" t="e">
        <f>IF($D$4="Agreed",(SUMIFS(#REF!,#REF!,"in construction (agreed)",#REF!,$B6,#REF!,O$5)+SUMIFS(#REF!,#REF!,"in planning (agreed)",#REF!,$B6,#REF!,O$5)+SUMIFS(#REF!,#REF!,"agreed with nzta",#REF!,$B6,#REF!,O$5)+SUMIFS(#REF!,#REF!,"completed",#REF!,$B6,#REF!,O$5)),SUMIFS(#REF!,#REF!,"completed",#REF!,$B6,#REF!,O$5))</f>
        <v>#REF!</v>
      </c>
      <c r="P6" s="43" t="e">
        <f>IF($D$4="Agreed",(SUMIFS(#REF!,#REF!,"in construction (agreed)",#REF!,$B6,#REF!,P$5)+SUMIFS(#REF!,#REF!,"in planning (agreed)",#REF!,$B6,#REF!,P$5)+SUMIFS(#REF!,#REF!,"agreed with nzta",#REF!,$B6,#REF!,P$5)+SUMIFS(#REF!,#REF!,"completed",#REF!,$B6,#REF!,P$5)),SUMIFS(#REF!,#REF!,"completed",#REF!,$B6,#REF!,P$5))</f>
        <v>#REF!</v>
      </c>
      <c r="Q6" s="43" t="e">
        <f>IF($D$4="Agreed",(SUMIFS(#REF!,#REF!,"in construction (agreed)",#REF!,$B6,#REF!,Q$5)+SUMIFS(#REF!,#REF!,"in planning (agreed)",#REF!,$B6,#REF!,Q$5)+SUMIFS(#REF!,#REF!,"agreed with nzta",#REF!,$B6,#REF!,Q$5)+SUMIFS(#REF!,#REF!,"completed",#REF!,$B6,#REF!,Q$5)),SUMIFS(#REF!,#REF!,"completed",#REF!,$B6,#REF!,Q$5))</f>
        <v>#REF!</v>
      </c>
      <c r="R6" s="43" t="e">
        <f>IF($D$4="Agreed",(SUMIFS(#REF!,#REF!,"in construction (agreed)",#REF!,$B6,#REF!,R$5)+SUMIFS(#REF!,#REF!,"in planning (agreed)",#REF!,$B6,#REF!,R$5)+SUMIFS(#REF!,#REF!,"agreed with nzta",#REF!,$B6,#REF!,R$5)+SUMIFS(#REF!,#REF!,"completed",#REF!,$B6,#REF!,R$5)),SUMIFS(#REF!,#REF!,"completed",#REF!,$B6,#REF!,R$5))</f>
        <v>#REF!</v>
      </c>
      <c r="S6" s="43" t="e">
        <f>IF($D$4="Agreed",(SUMIFS(#REF!,#REF!,"in construction (agreed)",#REF!,$B6,#REF!,S$5)+SUMIFS(#REF!,#REF!,"in planning (agreed)",#REF!,$B6,#REF!,S$5)+SUMIFS(#REF!,#REF!,"agreed with nzta",#REF!,$B6,#REF!,S$5)+SUMIFS(#REF!,#REF!,"completed",#REF!,$B6,#REF!,S$5)),SUMIFS(#REF!,#REF!,"completed",#REF!,$B6,#REF!,S$5))</f>
        <v>#REF!</v>
      </c>
      <c r="T6" s="43" t="e">
        <f>IF($D$4="Agreed",(SUMIFS(#REF!,#REF!,"in construction (agreed)",#REF!,$B6,#REF!,T$5)+SUMIFS(#REF!,#REF!,"in planning (agreed)",#REF!,$B6,#REF!,T$5)+SUMIFS(#REF!,#REF!,"agreed with nzta",#REF!,$B6,#REF!,T$5)+SUMIFS(#REF!,#REF!,"completed",#REF!,$B6,#REF!,T$5)),SUMIFS(#REF!,#REF!,"completed",#REF!,$B6,#REF!,T$5))</f>
        <v>#REF!</v>
      </c>
      <c r="U6" s="13" t="e">
        <f t="shared" ref="U6:U27" si="0">SUM(C6:T6)</f>
        <v>#REF!</v>
      </c>
      <c r="V6" s="22"/>
      <c r="W6" s="22"/>
      <c r="X6" s="22"/>
      <c r="Y6" s="22"/>
      <c r="Z6" s="22"/>
      <c r="AA6" s="22"/>
      <c r="AB6" s="22"/>
      <c r="AC6" s="22"/>
      <c r="AD6" s="22"/>
      <c r="AE6" s="22"/>
      <c r="AF6" s="22"/>
    </row>
    <row r="7" spans="1:32" ht="11.25" customHeight="1" x14ac:dyDescent="0.15">
      <c r="A7" s="20"/>
      <c r="B7" s="37" t="str">
        <f>[11]Options!C3</f>
        <v>Cycling improvements (incl. paths; lanes; markings; signage; facilities; promotion)</v>
      </c>
      <c r="C7" s="43" t="e">
        <f>IF($D$4="Agreed",(SUMIFS(#REF!,#REF!,"in construction (agreed)",#REF!,$B7,#REF!,C$5)+SUMIFS(#REF!,#REF!,"in planning (agreed)",#REF!,$B7,#REF!,C$5)+SUMIFS(#REF!,#REF!,"agreed with nzta",#REF!,$B7,#REF!,C$5)+SUMIFS(#REF!,#REF!,"completed",#REF!,$B7,#REF!,C$5)),SUMIFS(#REF!,#REF!,"completed",#REF!,$B7,#REF!,C$5))</f>
        <v>#REF!</v>
      </c>
      <c r="D7" s="43" t="e">
        <f>IF($D$4="Agreed",(SUMIFS(#REF!,#REF!,"in construction (agreed)",#REF!,$B7,#REF!,D$5)+SUMIFS(#REF!,#REF!,"in planning (agreed)",#REF!,$B7,#REF!,D$5)+SUMIFS(#REF!,#REF!,"agreed with nzta",#REF!,$B7,#REF!,D$5)+SUMIFS(#REF!,#REF!,"completed",#REF!,$B7,#REF!,D$5)),SUMIFS(#REF!,#REF!,"completed",#REF!,$B7,#REF!,D$5))</f>
        <v>#REF!</v>
      </c>
      <c r="E7" s="43" t="e">
        <f>IF($D$4="Agreed",(SUMIFS(#REF!,#REF!,"in construction (agreed)",#REF!,$B7,#REF!,E$5)+SUMIFS(#REF!,#REF!,"in planning (agreed)",#REF!,$B7,#REF!,E$5)+SUMIFS(#REF!,#REF!,"agreed with nzta",#REF!,$B7,#REF!,E$5)+SUMIFS(#REF!,#REF!,"completed",#REF!,$B7,#REF!,E$5)),SUMIFS(#REF!,#REF!,"completed",#REF!,$B7,#REF!,E$5))</f>
        <v>#REF!</v>
      </c>
      <c r="F7" s="43" t="e">
        <f>IF($D$4="Agreed",(SUMIFS(#REF!,#REF!,"in construction (agreed)",#REF!,$B7,#REF!,F$5)+SUMIFS(#REF!,#REF!,"in planning (agreed)",#REF!,$B7,#REF!,F$5)+SUMIFS(#REF!,#REF!,"agreed with nzta",#REF!,$B7,#REF!,F$5)+SUMIFS(#REF!,#REF!,"completed",#REF!,$B7,#REF!,F$5)),SUMIFS(#REF!,#REF!,"completed",#REF!,$B7,#REF!,F$5))</f>
        <v>#REF!</v>
      </c>
      <c r="G7" s="43" t="e">
        <f>IF($D$4="Agreed",(SUMIFS(#REF!,#REF!,"in construction (agreed)",#REF!,$B7,#REF!,G$5)+SUMIFS(#REF!,#REF!,"in planning (agreed)",#REF!,$B7,#REF!,G$5)+SUMIFS(#REF!,#REF!,"agreed with nzta",#REF!,$B7,#REF!,G$5)+SUMIFS(#REF!,#REF!,"completed",#REF!,$B7,#REF!,G$5)),SUMIFS(#REF!,#REF!,"completed",#REF!,$B7,#REF!,G$5))</f>
        <v>#REF!</v>
      </c>
      <c r="H7" s="43" t="e">
        <f>IF($D$4="Agreed",(SUMIFS(#REF!,#REF!,"in construction (agreed)",#REF!,$B7,#REF!,H$5)+SUMIFS(#REF!,#REF!,"in planning (agreed)",#REF!,$B7,#REF!,H$5)+SUMIFS(#REF!,#REF!,"agreed with nzta",#REF!,$B7,#REF!,H$5)+SUMIFS(#REF!,#REF!,"completed",#REF!,$B7,#REF!,H$5)),SUMIFS(#REF!,#REF!,"completed",#REF!,$B7,#REF!,H$5))</f>
        <v>#REF!</v>
      </c>
      <c r="I7" s="43" t="e">
        <f>IF($D$4="Agreed",(SUMIFS(#REF!,#REF!,"in construction (agreed)",#REF!,$B7,#REF!,I$5)+SUMIFS(#REF!,#REF!,"in planning (agreed)",#REF!,$B7,#REF!,I$5)+SUMIFS(#REF!,#REF!,"agreed with nzta",#REF!,$B7,#REF!,I$5)+SUMIFS(#REF!,#REF!,"completed",#REF!,$B7,#REF!,I$5)),SUMIFS(#REF!,#REF!,"completed",#REF!,$B7,#REF!,I$5))</f>
        <v>#REF!</v>
      </c>
      <c r="J7" s="43" t="e">
        <f>IF($D$4="Agreed",(SUMIFS(#REF!,#REF!,"in construction (agreed)",#REF!,$B7,#REF!,J$5)+SUMIFS(#REF!,#REF!,"in planning (agreed)",#REF!,$B7,#REF!,J$5)+SUMIFS(#REF!,#REF!,"agreed with nzta",#REF!,$B7,#REF!,J$5)+SUMIFS(#REF!,#REF!,"completed",#REF!,$B7,#REF!,J$5)),SUMIFS(#REF!,#REF!,"completed",#REF!,$B7,#REF!,J$5))</f>
        <v>#REF!</v>
      </c>
      <c r="K7" s="43" t="e">
        <f>IF($D$4="Agreed",(SUMIFS(#REF!,#REF!,"in construction (agreed)",#REF!,$B7,#REF!,K$5)+SUMIFS(#REF!,#REF!,"in planning (agreed)",#REF!,$B7,#REF!,K$5)+SUMIFS(#REF!,#REF!,"agreed with nzta",#REF!,$B7,#REF!,K$5)+SUMIFS(#REF!,#REF!,"completed",#REF!,$B7,#REF!,K$5)),SUMIFS(#REF!,#REF!,"completed",#REF!,$B7,#REF!,K$5))</f>
        <v>#REF!</v>
      </c>
      <c r="L7" s="43" t="e">
        <f>IF($D$4="Agreed",(SUMIFS(#REF!,#REF!,"in construction (agreed)",#REF!,$B7,#REF!,L$5)+SUMIFS(#REF!,#REF!,"in planning (agreed)",#REF!,$B7,#REF!,L$5)+SUMIFS(#REF!,#REF!,"agreed with nzta",#REF!,$B7,#REF!,L$5)+SUMIFS(#REF!,#REF!,"completed",#REF!,$B7,#REF!,L$5)),SUMIFS(#REF!,#REF!,"completed",#REF!,$B7,#REF!,L$5))</f>
        <v>#REF!</v>
      </c>
      <c r="M7" s="43" t="e">
        <f>IF($D$4="Agreed",(SUMIFS(#REF!,#REF!,"in construction (agreed)",#REF!,$B7,#REF!,M$5)+SUMIFS(#REF!,#REF!,"in planning (agreed)",#REF!,$B7,#REF!,M$5)+SUMIFS(#REF!,#REF!,"agreed with nzta",#REF!,$B7,#REF!,M$5)+SUMIFS(#REF!,#REF!,"completed",#REF!,$B7,#REF!,M$5)),SUMIFS(#REF!,#REF!,"completed",#REF!,$B7,#REF!,M$5))</f>
        <v>#REF!</v>
      </c>
      <c r="N7" s="43" t="e">
        <f>IF($D$4="Agreed",(SUMIFS(#REF!,#REF!,"in construction (agreed)",#REF!,$B7,#REF!,N$5)+SUMIFS(#REF!,#REF!,"in planning (agreed)",#REF!,$B7,#REF!,N$5)+SUMIFS(#REF!,#REF!,"agreed with nzta",#REF!,$B7,#REF!,N$5)+SUMIFS(#REF!,#REF!,"completed",#REF!,$B7,#REF!,N$5)),SUMIFS(#REF!,#REF!,"completed",#REF!,$B7,#REF!,N$5))</f>
        <v>#REF!</v>
      </c>
      <c r="O7" s="43" t="e">
        <f>IF($D$4="Agreed",(SUMIFS(#REF!,#REF!,"in construction (agreed)",#REF!,$B7,#REF!,O$5)+SUMIFS(#REF!,#REF!,"in planning (agreed)",#REF!,$B7,#REF!,O$5)+SUMIFS(#REF!,#REF!,"agreed with nzta",#REF!,$B7,#REF!,O$5)+SUMIFS(#REF!,#REF!,"completed",#REF!,$B7,#REF!,O$5)),SUMIFS(#REF!,#REF!,"completed",#REF!,$B7,#REF!,O$5))</f>
        <v>#REF!</v>
      </c>
      <c r="P7" s="43" t="e">
        <f>IF($D$4="Agreed",(SUMIFS(#REF!,#REF!,"in construction (agreed)",#REF!,$B7,#REF!,P$5)+SUMIFS(#REF!,#REF!,"in planning (agreed)",#REF!,$B7,#REF!,P$5)+SUMIFS(#REF!,#REF!,"agreed with nzta",#REF!,$B7,#REF!,P$5)+SUMIFS(#REF!,#REF!,"completed",#REF!,$B7,#REF!,P$5)),SUMIFS(#REF!,#REF!,"completed",#REF!,$B7,#REF!,P$5))</f>
        <v>#REF!</v>
      </c>
      <c r="Q7" s="43" t="e">
        <f>IF($D$4="Agreed",(SUMIFS(#REF!,#REF!,"in construction (agreed)",#REF!,$B7,#REF!,Q$5)+SUMIFS(#REF!,#REF!,"in planning (agreed)",#REF!,$B7,#REF!,Q$5)+SUMIFS(#REF!,#REF!,"agreed with nzta",#REF!,$B7,#REF!,Q$5)+SUMIFS(#REF!,#REF!,"completed",#REF!,$B7,#REF!,Q$5)),SUMIFS(#REF!,#REF!,"completed",#REF!,$B7,#REF!,Q$5))</f>
        <v>#REF!</v>
      </c>
      <c r="R7" s="43" t="e">
        <f>IF($D$4="Agreed",(SUMIFS(#REF!,#REF!,"in construction (agreed)",#REF!,$B7,#REF!,R$5)+SUMIFS(#REF!,#REF!,"in planning (agreed)",#REF!,$B7,#REF!,R$5)+SUMIFS(#REF!,#REF!,"agreed with nzta",#REF!,$B7,#REF!,R$5)+SUMIFS(#REF!,#REF!,"completed",#REF!,$B7,#REF!,R$5)),SUMIFS(#REF!,#REF!,"completed",#REF!,$B7,#REF!,R$5))</f>
        <v>#REF!</v>
      </c>
      <c r="S7" s="43" t="e">
        <f>IF($D$4="Agreed",(SUMIFS(#REF!,#REF!,"in construction (agreed)",#REF!,$B7,#REF!,S$5)+SUMIFS(#REF!,#REF!,"in planning (agreed)",#REF!,$B7,#REF!,S$5)+SUMIFS(#REF!,#REF!,"agreed with nzta",#REF!,$B7,#REF!,S$5)+SUMIFS(#REF!,#REF!,"completed",#REF!,$B7,#REF!,S$5)),SUMIFS(#REF!,#REF!,"completed",#REF!,$B7,#REF!,S$5))</f>
        <v>#REF!</v>
      </c>
      <c r="T7" s="43" t="e">
        <f>IF($D$4="Agreed",(SUMIFS(#REF!,#REF!,"in construction (agreed)",#REF!,$B7,#REF!,T$5)+SUMIFS(#REF!,#REF!,"in planning (agreed)",#REF!,$B7,#REF!,T$5)+SUMIFS(#REF!,#REF!,"agreed with nzta",#REF!,$B7,#REF!,T$5)+SUMIFS(#REF!,#REF!,"completed",#REF!,$B7,#REF!,T$5)),SUMIFS(#REF!,#REF!,"completed",#REF!,$B7,#REF!,T$5))</f>
        <v>#REF!</v>
      </c>
      <c r="U7" s="13" t="e">
        <f t="shared" si="0"/>
        <v>#REF!</v>
      </c>
      <c r="V7" s="22"/>
      <c r="W7" s="22"/>
      <c r="X7" s="22"/>
      <c r="Y7" s="22"/>
      <c r="Z7" s="22"/>
      <c r="AA7" s="22"/>
      <c r="AB7" s="22"/>
      <c r="AC7" s="22"/>
      <c r="AD7" s="22"/>
      <c r="AE7" s="22"/>
      <c r="AF7" s="22"/>
    </row>
    <row r="8" spans="1:32" ht="11.25" customHeight="1" x14ac:dyDescent="0.15">
      <c r="A8" s="20"/>
      <c r="B8" s="37" t="str">
        <f>[11]Options!C4</f>
        <v>Drainage (incl. kerb and channel)</v>
      </c>
      <c r="C8" s="43" t="e">
        <f>IF($D$4="Agreed",(SUMIFS(#REF!,#REF!,"in construction (agreed)",#REF!,$B8,#REF!,C$5)+SUMIFS(#REF!,#REF!,"in planning (agreed)",#REF!,$B8,#REF!,C$5)+SUMIFS(#REF!,#REF!,"agreed with nzta",#REF!,$B8,#REF!,C$5)+SUMIFS(#REF!,#REF!,"completed",#REF!,$B8,#REF!,C$5)),SUMIFS(#REF!,#REF!,"completed",#REF!,$B8,#REF!,C$5))</f>
        <v>#REF!</v>
      </c>
      <c r="D8" s="43" t="e">
        <f>IF($D$4="Agreed",(SUMIFS(#REF!,#REF!,"in construction (agreed)",#REF!,$B8,#REF!,D$5)+SUMIFS(#REF!,#REF!,"in planning (agreed)",#REF!,$B8,#REF!,D$5)+SUMIFS(#REF!,#REF!,"agreed with nzta",#REF!,$B8,#REF!,D$5)+SUMIFS(#REF!,#REF!,"completed",#REF!,$B8,#REF!,D$5)),SUMIFS(#REF!,#REF!,"completed",#REF!,$B8,#REF!,D$5))</f>
        <v>#REF!</v>
      </c>
      <c r="E8" s="43" t="e">
        <f>IF($D$4="Agreed",(SUMIFS(#REF!,#REF!,"in construction (agreed)",#REF!,$B8,#REF!,E$5)+SUMIFS(#REF!,#REF!,"in planning (agreed)",#REF!,$B8,#REF!,E$5)+SUMIFS(#REF!,#REF!,"agreed with nzta",#REF!,$B8,#REF!,E$5)+SUMIFS(#REF!,#REF!,"completed",#REF!,$B8,#REF!,E$5)),SUMIFS(#REF!,#REF!,"completed",#REF!,$B8,#REF!,E$5))</f>
        <v>#REF!</v>
      </c>
      <c r="F8" s="43" t="e">
        <f>IF($D$4="Agreed",(SUMIFS(#REF!,#REF!,"in construction (agreed)",#REF!,$B8,#REF!,F$5)+SUMIFS(#REF!,#REF!,"in planning (agreed)",#REF!,$B8,#REF!,F$5)+SUMIFS(#REF!,#REF!,"agreed with nzta",#REF!,$B8,#REF!,F$5)+SUMIFS(#REF!,#REF!,"completed",#REF!,$B8,#REF!,F$5)),SUMIFS(#REF!,#REF!,"completed",#REF!,$B8,#REF!,F$5))</f>
        <v>#REF!</v>
      </c>
      <c r="G8" s="43" t="e">
        <f>IF($D$4="Agreed",(SUMIFS(#REF!,#REF!,"in construction (agreed)",#REF!,$B8,#REF!,G$5)+SUMIFS(#REF!,#REF!,"in planning (agreed)",#REF!,$B8,#REF!,G$5)+SUMIFS(#REF!,#REF!,"agreed with nzta",#REF!,$B8,#REF!,G$5)+SUMIFS(#REF!,#REF!,"completed",#REF!,$B8,#REF!,G$5)),SUMIFS(#REF!,#REF!,"completed",#REF!,$B8,#REF!,G$5))</f>
        <v>#REF!</v>
      </c>
      <c r="H8" s="43" t="e">
        <f>IF($D$4="Agreed",(SUMIFS(#REF!,#REF!,"in construction (agreed)",#REF!,$B8,#REF!,H$5)+SUMIFS(#REF!,#REF!,"in planning (agreed)",#REF!,$B8,#REF!,H$5)+SUMIFS(#REF!,#REF!,"agreed with nzta",#REF!,$B8,#REF!,H$5)+SUMIFS(#REF!,#REF!,"completed",#REF!,$B8,#REF!,H$5)),SUMIFS(#REF!,#REF!,"completed",#REF!,$B8,#REF!,H$5))</f>
        <v>#REF!</v>
      </c>
      <c r="I8" s="43" t="e">
        <f>IF($D$4="Agreed",(SUMIFS(#REF!,#REF!,"in construction (agreed)",#REF!,$B8,#REF!,I$5)+SUMIFS(#REF!,#REF!,"in planning (agreed)",#REF!,$B8,#REF!,I$5)+SUMIFS(#REF!,#REF!,"agreed with nzta",#REF!,$B8,#REF!,I$5)+SUMIFS(#REF!,#REF!,"completed",#REF!,$B8,#REF!,I$5)),SUMIFS(#REF!,#REF!,"completed",#REF!,$B8,#REF!,I$5))</f>
        <v>#REF!</v>
      </c>
      <c r="J8" s="43" t="e">
        <f>IF($D$4="Agreed",(SUMIFS(#REF!,#REF!,"in construction (agreed)",#REF!,$B8,#REF!,J$5)+SUMIFS(#REF!,#REF!,"in planning (agreed)",#REF!,$B8,#REF!,J$5)+SUMIFS(#REF!,#REF!,"agreed with nzta",#REF!,$B8,#REF!,J$5)+SUMIFS(#REF!,#REF!,"completed",#REF!,$B8,#REF!,J$5)),SUMIFS(#REF!,#REF!,"completed",#REF!,$B8,#REF!,J$5))</f>
        <v>#REF!</v>
      </c>
      <c r="K8" s="43" t="e">
        <f>IF($D$4="Agreed",(SUMIFS(#REF!,#REF!,"in construction (agreed)",#REF!,$B8,#REF!,K$5)+SUMIFS(#REF!,#REF!,"in planning (agreed)",#REF!,$B8,#REF!,K$5)+SUMIFS(#REF!,#REF!,"agreed with nzta",#REF!,$B8,#REF!,K$5)+SUMIFS(#REF!,#REF!,"completed",#REF!,$B8,#REF!,K$5)),SUMIFS(#REF!,#REF!,"completed",#REF!,$B8,#REF!,K$5))</f>
        <v>#REF!</v>
      </c>
      <c r="L8" s="43" t="e">
        <f>IF($D$4="Agreed",(SUMIFS(#REF!,#REF!,"in construction (agreed)",#REF!,$B8,#REF!,L$5)+SUMIFS(#REF!,#REF!,"in planning (agreed)",#REF!,$B8,#REF!,L$5)+SUMIFS(#REF!,#REF!,"agreed with nzta",#REF!,$B8,#REF!,L$5)+SUMIFS(#REF!,#REF!,"completed",#REF!,$B8,#REF!,L$5)),SUMIFS(#REF!,#REF!,"completed",#REF!,$B8,#REF!,L$5))</f>
        <v>#REF!</v>
      </c>
      <c r="M8" s="43" t="e">
        <f>IF($D$4="Agreed",(SUMIFS(#REF!,#REF!,"in construction (agreed)",#REF!,$B8,#REF!,M$5)+SUMIFS(#REF!,#REF!,"in planning (agreed)",#REF!,$B8,#REF!,M$5)+SUMIFS(#REF!,#REF!,"agreed with nzta",#REF!,$B8,#REF!,M$5)+SUMIFS(#REF!,#REF!,"completed",#REF!,$B8,#REF!,M$5)),SUMIFS(#REF!,#REF!,"completed",#REF!,$B8,#REF!,M$5))</f>
        <v>#REF!</v>
      </c>
      <c r="N8" s="43" t="e">
        <f>IF($D$4="Agreed",(SUMIFS(#REF!,#REF!,"in construction (agreed)",#REF!,$B8,#REF!,N$5)+SUMIFS(#REF!,#REF!,"in planning (agreed)",#REF!,$B8,#REF!,N$5)+SUMIFS(#REF!,#REF!,"agreed with nzta",#REF!,$B8,#REF!,N$5)+SUMIFS(#REF!,#REF!,"completed",#REF!,$B8,#REF!,N$5)),SUMIFS(#REF!,#REF!,"completed",#REF!,$B8,#REF!,N$5))</f>
        <v>#REF!</v>
      </c>
      <c r="O8" s="43" t="e">
        <f>IF($D$4="Agreed",(SUMIFS(#REF!,#REF!,"in construction (agreed)",#REF!,$B8,#REF!,O$5)+SUMIFS(#REF!,#REF!,"in planning (agreed)",#REF!,$B8,#REF!,O$5)+SUMIFS(#REF!,#REF!,"agreed with nzta",#REF!,$B8,#REF!,O$5)+SUMIFS(#REF!,#REF!,"completed",#REF!,$B8,#REF!,O$5)),SUMIFS(#REF!,#REF!,"completed",#REF!,$B8,#REF!,O$5))</f>
        <v>#REF!</v>
      </c>
      <c r="P8" s="43" t="e">
        <f>IF($D$4="Agreed",(SUMIFS(#REF!,#REF!,"in construction (agreed)",#REF!,$B8,#REF!,P$5)+SUMIFS(#REF!,#REF!,"in planning (agreed)",#REF!,$B8,#REF!,P$5)+SUMIFS(#REF!,#REF!,"agreed with nzta",#REF!,$B8,#REF!,P$5)+SUMIFS(#REF!,#REF!,"completed",#REF!,$B8,#REF!,P$5)),SUMIFS(#REF!,#REF!,"completed",#REF!,$B8,#REF!,P$5))</f>
        <v>#REF!</v>
      </c>
      <c r="Q8" s="43" t="e">
        <f>IF($D$4="Agreed",(SUMIFS(#REF!,#REF!,"in construction (agreed)",#REF!,$B8,#REF!,Q$5)+SUMIFS(#REF!,#REF!,"in planning (agreed)",#REF!,$B8,#REF!,Q$5)+SUMIFS(#REF!,#REF!,"agreed with nzta",#REF!,$B8,#REF!,Q$5)+SUMIFS(#REF!,#REF!,"completed",#REF!,$B8,#REF!,Q$5)),SUMIFS(#REF!,#REF!,"completed",#REF!,$B8,#REF!,Q$5))</f>
        <v>#REF!</v>
      </c>
      <c r="R8" s="43" t="e">
        <f>IF($D$4="Agreed",(SUMIFS(#REF!,#REF!,"in construction (agreed)",#REF!,$B8,#REF!,R$5)+SUMIFS(#REF!,#REF!,"in planning (agreed)",#REF!,$B8,#REF!,R$5)+SUMIFS(#REF!,#REF!,"agreed with nzta",#REF!,$B8,#REF!,R$5)+SUMIFS(#REF!,#REF!,"completed",#REF!,$B8,#REF!,R$5)),SUMIFS(#REF!,#REF!,"completed",#REF!,$B8,#REF!,R$5))</f>
        <v>#REF!</v>
      </c>
      <c r="S8" s="43" t="e">
        <f>IF($D$4="Agreed",(SUMIFS(#REF!,#REF!,"in construction (agreed)",#REF!,$B8,#REF!,S$5)+SUMIFS(#REF!,#REF!,"in planning (agreed)",#REF!,$B8,#REF!,S$5)+SUMIFS(#REF!,#REF!,"agreed with nzta",#REF!,$B8,#REF!,S$5)+SUMIFS(#REF!,#REF!,"completed",#REF!,$B8,#REF!,S$5)),SUMIFS(#REF!,#REF!,"completed",#REF!,$B8,#REF!,S$5))</f>
        <v>#REF!</v>
      </c>
      <c r="T8" s="43" t="e">
        <f>IF($D$4="Agreed",(SUMIFS(#REF!,#REF!,"in construction (agreed)",#REF!,$B8,#REF!,T$5)+SUMIFS(#REF!,#REF!,"in planning (agreed)",#REF!,$B8,#REF!,T$5)+SUMIFS(#REF!,#REF!,"agreed with nzta",#REF!,$B8,#REF!,T$5)+SUMIFS(#REF!,#REF!,"completed",#REF!,$B8,#REF!,T$5)),SUMIFS(#REF!,#REF!,"completed",#REF!,$B8,#REF!,T$5))</f>
        <v>#REF!</v>
      </c>
      <c r="U8" s="13" t="e">
        <f t="shared" si="0"/>
        <v>#REF!</v>
      </c>
      <c r="V8" s="22"/>
      <c r="W8" s="22"/>
      <c r="X8" s="22"/>
      <c r="Y8" s="22"/>
      <c r="Z8" s="22"/>
      <c r="AA8" s="22"/>
      <c r="AB8" s="22"/>
      <c r="AC8" s="22"/>
      <c r="AD8" s="22"/>
      <c r="AE8" s="22"/>
      <c r="AF8" s="22"/>
    </row>
    <row r="9" spans="1:32" ht="11.25" customHeight="1" x14ac:dyDescent="0.15">
      <c r="A9" s="20"/>
      <c r="B9" s="37" t="str">
        <f>[11]Options!C5</f>
        <v>Clear zone improvements</v>
      </c>
      <c r="C9" s="43" t="e">
        <f>IF($D$4="Agreed",(SUMIFS(#REF!,#REF!,"in construction (agreed)",#REF!,$B9,#REF!,C$5)+SUMIFS(#REF!,#REF!,"in planning (agreed)",#REF!,$B9,#REF!,C$5)+SUMIFS(#REF!,#REF!,"agreed with nzta",#REF!,$B9,#REF!,C$5)+SUMIFS(#REF!,#REF!,"completed",#REF!,$B9,#REF!,C$5)),SUMIFS(#REF!,#REF!,"completed",#REF!,$B9,#REF!,C$5))</f>
        <v>#REF!</v>
      </c>
      <c r="D9" s="43" t="e">
        <f>IF($D$4="Agreed",(SUMIFS(#REF!,#REF!,"in construction (agreed)",#REF!,$B9,#REF!,D$5)+SUMIFS(#REF!,#REF!,"in planning (agreed)",#REF!,$B9,#REF!,D$5)+SUMIFS(#REF!,#REF!,"agreed with nzta",#REF!,$B9,#REF!,D$5)+SUMIFS(#REF!,#REF!,"completed",#REF!,$B9,#REF!,D$5)),SUMIFS(#REF!,#REF!,"completed",#REF!,$B9,#REF!,D$5))</f>
        <v>#REF!</v>
      </c>
      <c r="E9" s="43" t="e">
        <f>IF($D$4="Agreed",(SUMIFS(#REF!,#REF!,"in construction (agreed)",#REF!,$B9,#REF!,E$5)+SUMIFS(#REF!,#REF!,"in planning (agreed)",#REF!,$B9,#REF!,E$5)+SUMIFS(#REF!,#REF!,"agreed with nzta",#REF!,$B9,#REF!,E$5)+SUMIFS(#REF!,#REF!,"completed",#REF!,$B9,#REF!,E$5)),SUMIFS(#REF!,#REF!,"completed",#REF!,$B9,#REF!,E$5))</f>
        <v>#REF!</v>
      </c>
      <c r="F9" s="43" t="e">
        <f>IF($D$4="Agreed",(SUMIFS(#REF!,#REF!,"in construction (agreed)",#REF!,$B9,#REF!,F$5)+SUMIFS(#REF!,#REF!,"in planning (agreed)",#REF!,$B9,#REF!,F$5)+SUMIFS(#REF!,#REF!,"agreed with nzta",#REF!,$B9,#REF!,F$5)+SUMIFS(#REF!,#REF!,"completed",#REF!,$B9,#REF!,F$5)),SUMIFS(#REF!,#REF!,"completed",#REF!,$B9,#REF!,F$5))</f>
        <v>#REF!</v>
      </c>
      <c r="G9" s="43" t="e">
        <f>IF($D$4="Agreed",(SUMIFS(#REF!,#REF!,"in construction (agreed)",#REF!,$B9,#REF!,G$5)+SUMIFS(#REF!,#REF!,"in planning (agreed)",#REF!,$B9,#REF!,G$5)+SUMIFS(#REF!,#REF!,"agreed with nzta",#REF!,$B9,#REF!,G$5)+SUMIFS(#REF!,#REF!,"completed",#REF!,$B9,#REF!,G$5)),SUMIFS(#REF!,#REF!,"completed",#REF!,$B9,#REF!,G$5))</f>
        <v>#REF!</v>
      </c>
      <c r="H9" s="43" t="e">
        <f>IF($D$4="Agreed",(SUMIFS(#REF!,#REF!,"in construction (agreed)",#REF!,$B9,#REF!,H$5)+SUMIFS(#REF!,#REF!,"in planning (agreed)",#REF!,$B9,#REF!,H$5)+SUMIFS(#REF!,#REF!,"agreed with nzta",#REF!,$B9,#REF!,H$5)+SUMIFS(#REF!,#REF!,"completed",#REF!,$B9,#REF!,H$5)),SUMIFS(#REF!,#REF!,"completed",#REF!,$B9,#REF!,H$5))</f>
        <v>#REF!</v>
      </c>
      <c r="I9" s="43" t="e">
        <f>IF($D$4="Agreed",(SUMIFS(#REF!,#REF!,"in construction (agreed)",#REF!,$B9,#REF!,I$5)+SUMIFS(#REF!,#REF!,"in planning (agreed)",#REF!,$B9,#REF!,I$5)+SUMIFS(#REF!,#REF!,"agreed with nzta",#REF!,$B9,#REF!,I$5)+SUMIFS(#REF!,#REF!,"completed",#REF!,$B9,#REF!,I$5)),SUMIFS(#REF!,#REF!,"completed",#REF!,$B9,#REF!,I$5))</f>
        <v>#REF!</v>
      </c>
      <c r="J9" s="43" t="e">
        <f>IF($D$4="Agreed",(SUMIFS(#REF!,#REF!,"in construction (agreed)",#REF!,$B9,#REF!,J$5)+SUMIFS(#REF!,#REF!,"in planning (agreed)",#REF!,$B9,#REF!,J$5)+SUMIFS(#REF!,#REF!,"agreed with nzta",#REF!,$B9,#REF!,J$5)+SUMIFS(#REF!,#REF!,"completed",#REF!,$B9,#REF!,J$5)),SUMIFS(#REF!,#REF!,"completed",#REF!,$B9,#REF!,J$5))</f>
        <v>#REF!</v>
      </c>
      <c r="K9" s="43" t="e">
        <f>IF($D$4="Agreed",(SUMIFS(#REF!,#REF!,"in construction (agreed)",#REF!,$B9,#REF!,K$5)+SUMIFS(#REF!,#REF!,"in planning (agreed)",#REF!,$B9,#REF!,K$5)+SUMIFS(#REF!,#REF!,"agreed with nzta",#REF!,$B9,#REF!,K$5)+SUMIFS(#REF!,#REF!,"completed",#REF!,$B9,#REF!,K$5)),SUMIFS(#REF!,#REF!,"completed",#REF!,$B9,#REF!,K$5))</f>
        <v>#REF!</v>
      </c>
      <c r="L9" s="43" t="e">
        <f>IF($D$4="Agreed",(SUMIFS(#REF!,#REF!,"in construction (agreed)",#REF!,$B9,#REF!,L$5)+SUMIFS(#REF!,#REF!,"in planning (agreed)",#REF!,$B9,#REF!,L$5)+SUMIFS(#REF!,#REF!,"agreed with nzta",#REF!,$B9,#REF!,L$5)+SUMIFS(#REF!,#REF!,"completed",#REF!,$B9,#REF!,L$5)),SUMIFS(#REF!,#REF!,"completed",#REF!,$B9,#REF!,L$5))</f>
        <v>#REF!</v>
      </c>
      <c r="M9" s="43" t="e">
        <f>IF($D$4="Agreed",(SUMIFS(#REF!,#REF!,"in construction (agreed)",#REF!,$B9,#REF!,M$5)+SUMIFS(#REF!,#REF!,"in planning (agreed)",#REF!,$B9,#REF!,M$5)+SUMIFS(#REF!,#REF!,"agreed with nzta",#REF!,$B9,#REF!,M$5)+SUMIFS(#REF!,#REF!,"completed",#REF!,$B9,#REF!,M$5)),SUMIFS(#REF!,#REF!,"completed",#REF!,$B9,#REF!,M$5))</f>
        <v>#REF!</v>
      </c>
      <c r="N9" s="43" t="e">
        <f>IF($D$4="Agreed",(SUMIFS(#REF!,#REF!,"in construction (agreed)",#REF!,$B9,#REF!,N$5)+SUMIFS(#REF!,#REF!,"in planning (agreed)",#REF!,$B9,#REF!,N$5)+SUMIFS(#REF!,#REF!,"agreed with nzta",#REF!,$B9,#REF!,N$5)+SUMIFS(#REF!,#REF!,"completed",#REF!,$B9,#REF!,N$5)),SUMIFS(#REF!,#REF!,"completed",#REF!,$B9,#REF!,N$5))</f>
        <v>#REF!</v>
      </c>
      <c r="O9" s="43" t="e">
        <f>IF($D$4="Agreed",(SUMIFS(#REF!,#REF!,"in construction (agreed)",#REF!,$B9,#REF!,O$5)+SUMIFS(#REF!,#REF!,"in planning (agreed)",#REF!,$B9,#REF!,O$5)+SUMIFS(#REF!,#REF!,"agreed with nzta",#REF!,$B9,#REF!,O$5)+SUMIFS(#REF!,#REF!,"completed",#REF!,$B9,#REF!,O$5)),SUMIFS(#REF!,#REF!,"completed",#REF!,$B9,#REF!,O$5))</f>
        <v>#REF!</v>
      </c>
      <c r="P9" s="43" t="e">
        <f>IF($D$4="Agreed",(SUMIFS(#REF!,#REF!,"in construction (agreed)",#REF!,$B9,#REF!,P$5)+SUMIFS(#REF!,#REF!,"in planning (agreed)",#REF!,$B9,#REF!,P$5)+SUMIFS(#REF!,#REF!,"agreed with nzta",#REF!,$B9,#REF!,P$5)+SUMIFS(#REF!,#REF!,"completed",#REF!,$B9,#REF!,P$5)),SUMIFS(#REF!,#REF!,"completed",#REF!,$B9,#REF!,P$5))</f>
        <v>#REF!</v>
      </c>
      <c r="Q9" s="43" t="e">
        <f>IF($D$4="Agreed",(SUMIFS(#REF!,#REF!,"in construction (agreed)",#REF!,$B9,#REF!,Q$5)+SUMIFS(#REF!,#REF!,"in planning (agreed)",#REF!,$B9,#REF!,Q$5)+SUMIFS(#REF!,#REF!,"agreed with nzta",#REF!,$B9,#REF!,Q$5)+SUMIFS(#REF!,#REF!,"completed",#REF!,$B9,#REF!,Q$5)),SUMIFS(#REF!,#REF!,"completed",#REF!,$B9,#REF!,Q$5))</f>
        <v>#REF!</v>
      </c>
      <c r="R9" s="43" t="e">
        <f>IF($D$4="Agreed",(SUMIFS(#REF!,#REF!,"in construction (agreed)",#REF!,$B9,#REF!,R$5)+SUMIFS(#REF!,#REF!,"in planning (agreed)",#REF!,$B9,#REF!,R$5)+SUMIFS(#REF!,#REF!,"agreed with nzta",#REF!,$B9,#REF!,R$5)+SUMIFS(#REF!,#REF!,"completed",#REF!,$B9,#REF!,R$5)),SUMIFS(#REF!,#REF!,"completed",#REF!,$B9,#REF!,R$5))</f>
        <v>#REF!</v>
      </c>
      <c r="S9" s="43" t="e">
        <f>IF($D$4="Agreed",(SUMIFS(#REF!,#REF!,"in construction (agreed)",#REF!,$B9,#REF!,S$5)+SUMIFS(#REF!,#REF!,"in planning (agreed)",#REF!,$B9,#REF!,S$5)+SUMIFS(#REF!,#REF!,"agreed with nzta",#REF!,$B9,#REF!,S$5)+SUMIFS(#REF!,#REF!,"completed",#REF!,$B9,#REF!,S$5)),SUMIFS(#REF!,#REF!,"completed",#REF!,$B9,#REF!,S$5))</f>
        <v>#REF!</v>
      </c>
      <c r="T9" s="43" t="e">
        <f>IF($D$4="Agreed",(SUMIFS(#REF!,#REF!,"in construction (agreed)",#REF!,$B9,#REF!,T$5)+SUMIFS(#REF!,#REF!,"in planning (agreed)",#REF!,$B9,#REF!,T$5)+SUMIFS(#REF!,#REF!,"agreed with nzta",#REF!,$B9,#REF!,T$5)+SUMIFS(#REF!,#REF!,"completed",#REF!,$B9,#REF!,T$5)),SUMIFS(#REF!,#REF!,"completed",#REF!,$B9,#REF!,T$5))</f>
        <v>#REF!</v>
      </c>
      <c r="U9" s="13" t="e">
        <f t="shared" si="0"/>
        <v>#REF!</v>
      </c>
      <c r="V9" s="22"/>
      <c r="W9" s="22"/>
      <c r="X9" s="22"/>
      <c r="Y9" s="22"/>
      <c r="Z9" s="22"/>
      <c r="AA9" s="22"/>
      <c r="AB9" s="22"/>
      <c r="AC9" s="22"/>
      <c r="AD9" s="22"/>
      <c r="AE9" s="22"/>
      <c r="AF9" s="22"/>
    </row>
    <row r="10" spans="1:32" ht="11.25" customHeight="1" x14ac:dyDescent="0.15">
      <c r="A10" s="20"/>
      <c r="B10" s="37" t="str">
        <f>[11]Options!C6</f>
        <v>Guardrail improvements</v>
      </c>
      <c r="C10" s="43" t="e">
        <f>IF($D$4="Agreed",(SUMIFS(#REF!,#REF!,"in construction (agreed)",#REF!,$B10,#REF!,C$5)+SUMIFS(#REF!,#REF!,"in planning (agreed)",#REF!,$B10,#REF!,C$5)+SUMIFS(#REF!,#REF!,"agreed with nzta",#REF!,$B10,#REF!,C$5)+SUMIFS(#REF!,#REF!,"completed",#REF!,$B10,#REF!,C$5)),SUMIFS(#REF!,#REF!,"completed",#REF!,$B10,#REF!,C$5))</f>
        <v>#REF!</v>
      </c>
      <c r="D10" s="43" t="e">
        <f>IF($D$4="Agreed",(SUMIFS(#REF!,#REF!,"in construction (agreed)",#REF!,$B10,#REF!,D$5)+SUMIFS(#REF!,#REF!,"in planning (agreed)",#REF!,$B10,#REF!,D$5)+SUMIFS(#REF!,#REF!,"agreed with nzta",#REF!,$B10,#REF!,D$5)+SUMIFS(#REF!,#REF!,"completed",#REF!,$B10,#REF!,D$5)),SUMIFS(#REF!,#REF!,"completed",#REF!,$B10,#REF!,D$5))</f>
        <v>#REF!</v>
      </c>
      <c r="E10" s="43" t="e">
        <f>IF($D$4="Agreed",(SUMIFS(#REF!,#REF!,"in construction (agreed)",#REF!,$B10,#REF!,E$5)+SUMIFS(#REF!,#REF!,"in planning (agreed)",#REF!,$B10,#REF!,E$5)+SUMIFS(#REF!,#REF!,"agreed with nzta",#REF!,$B10,#REF!,E$5)+SUMIFS(#REF!,#REF!,"completed",#REF!,$B10,#REF!,E$5)),SUMIFS(#REF!,#REF!,"completed",#REF!,$B10,#REF!,E$5))</f>
        <v>#REF!</v>
      </c>
      <c r="F10" s="43" t="e">
        <f>IF($D$4="Agreed",(SUMIFS(#REF!,#REF!,"in construction (agreed)",#REF!,$B10,#REF!,F$5)+SUMIFS(#REF!,#REF!,"in planning (agreed)",#REF!,$B10,#REF!,F$5)+SUMIFS(#REF!,#REF!,"agreed with nzta",#REF!,$B10,#REF!,F$5)+SUMIFS(#REF!,#REF!,"completed",#REF!,$B10,#REF!,F$5)),SUMIFS(#REF!,#REF!,"completed",#REF!,$B10,#REF!,F$5))</f>
        <v>#REF!</v>
      </c>
      <c r="G10" s="43" t="e">
        <f>IF($D$4="Agreed",(SUMIFS(#REF!,#REF!,"in construction (agreed)",#REF!,$B10,#REF!,G$5)+SUMIFS(#REF!,#REF!,"in planning (agreed)",#REF!,$B10,#REF!,G$5)+SUMIFS(#REF!,#REF!,"agreed with nzta",#REF!,$B10,#REF!,G$5)+SUMIFS(#REF!,#REF!,"completed",#REF!,$B10,#REF!,G$5)),SUMIFS(#REF!,#REF!,"completed",#REF!,$B10,#REF!,G$5))</f>
        <v>#REF!</v>
      </c>
      <c r="H10" s="43" t="e">
        <f>IF($D$4="Agreed",(SUMIFS(#REF!,#REF!,"in construction (agreed)",#REF!,$B10,#REF!,H$5)+SUMIFS(#REF!,#REF!,"in planning (agreed)",#REF!,$B10,#REF!,H$5)+SUMIFS(#REF!,#REF!,"agreed with nzta",#REF!,$B10,#REF!,H$5)+SUMIFS(#REF!,#REF!,"completed",#REF!,$B10,#REF!,H$5)),SUMIFS(#REF!,#REF!,"completed",#REF!,$B10,#REF!,H$5))</f>
        <v>#REF!</v>
      </c>
      <c r="I10" s="43" t="e">
        <f>IF($D$4="Agreed",(SUMIFS(#REF!,#REF!,"in construction (agreed)",#REF!,$B10,#REF!,I$5)+SUMIFS(#REF!,#REF!,"in planning (agreed)",#REF!,$B10,#REF!,I$5)+SUMIFS(#REF!,#REF!,"agreed with nzta",#REF!,$B10,#REF!,I$5)+SUMIFS(#REF!,#REF!,"completed",#REF!,$B10,#REF!,I$5)),SUMIFS(#REF!,#REF!,"completed",#REF!,$B10,#REF!,I$5))</f>
        <v>#REF!</v>
      </c>
      <c r="J10" s="43" t="e">
        <f>IF($D$4="Agreed",(SUMIFS(#REF!,#REF!,"in construction (agreed)",#REF!,$B10,#REF!,J$5)+SUMIFS(#REF!,#REF!,"in planning (agreed)",#REF!,$B10,#REF!,J$5)+SUMIFS(#REF!,#REF!,"agreed with nzta",#REF!,$B10,#REF!,J$5)+SUMIFS(#REF!,#REF!,"completed",#REF!,$B10,#REF!,J$5)),SUMIFS(#REF!,#REF!,"completed",#REF!,$B10,#REF!,J$5))</f>
        <v>#REF!</v>
      </c>
      <c r="K10" s="43" t="e">
        <f>IF($D$4="Agreed",(SUMIFS(#REF!,#REF!,"in construction (agreed)",#REF!,$B10,#REF!,K$5)+SUMIFS(#REF!,#REF!,"in planning (agreed)",#REF!,$B10,#REF!,K$5)+SUMIFS(#REF!,#REF!,"agreed with nzta",#REF!,$B10,#REF!,K$5)+SUMIFS(#REF!,#REF!,"completed",#REF!,$B10,#REF!,K$5)),SUMIFS(#REF!,#REF!,"completed",#REF!,$B10,#REF!,K$5))</f>
        <v>#REF!</v>
      </c>
      <c r="L10" s="43" t="e">
        <f>IF($D$4="Agreed",(SUMIFS(#REF!,#REF!,"in construction (agreed)",#REF!,$B10,#REF!,L$5)+SUMIFS(#REF!,#REF!,"in planning (agreed)",#REF!,$B10,#REF!,L$5)+SUMIFS(#REF!,#REF!,"agreed with nzta",#REF!,$B10,#REF!,L$5)+SUMIFS(#REF!,#REF!,"completed",#REF!,$B10,#REF!,L$5)),SUMIFS(#REF!,#REF!,"completed",#REF!,$B10,#REF!,L$5))</f>
        <v>#REF!</v>
      </c>
      <c r="M10" s="43" t="e">
        <f>IF($D$4="Agreed",(SUMIFS(#REF!,#REF!,"in construction (agreed)",#REF!,$B10,#REF!,M$5)+SUMIFS(#REF!,#REF!,"in planning (agreed)",#REF!,$B10,#REF!,M$5)+SUMIFS(#REF!,#REF!,"agreed with nzta",#REF!,$B10,#REF!,M$5)+SUMIFS(#REF!,#REF!,"completed",#REF!,$B10,#REF!,M$5)),SUMIFS(#REF!,#REF!,"completed",#REF!,$B10,#REF!,M$5))</f>
        <v>#REF!</v>
      </c>
      <c r="N10" s="43" t="e">
        <f>IF($D$4="Agreed",(SUMIFS(#REF!,#REF!,"in construction (agreed)",#REF!,$B10,#REF!,N$5)+SUMIFS(#REF!,#REF!,"in planning (agreed)",#REF!,$B10,#REF!,N$5)+SUMIFS(#REF!,#REF!,"agreed with nzta",#REF!,$B10,#REF!,N$5)+SUMIFS(#REF!,#REF!,"completed",#REF!,$B10,#REF!,N$5)),SUMIFS(#REF!,#REF!,"completed",#REF!,$B10,#REF!,N$5))</f>
        <v>#REF!</v>
      </c>
      <c r="O10" s="43" t="e">
        <f>IF($D$4="Agreed",(SUMIFS(#REF!,#REF!,"in construction (agreed)",#REF!,$B10,#REF!,O$5)+SUMIFS(#REF!,#REF!,"in planning (agreed)",#REF!,$B10,#REF!,O$5)+SUMIFS(#REF!,#REF!,"agreed with nzta",#REF!,$B10,#REF!,O$5)+SUMIFS(#REF!,#REF!,"completed",#REF!,$B10,#REF!,O$5)),SUMIFS(#REF!,#REF!,"completed",#REF!,$B10,#REF!,O$5))</f>
        <v>#REF!</v>
      </c>
      <c r="P10" s="43" t="e">
        <f>IF($D$4="Agreed",(SUMIFS(#REF!,#REF!,"in construction (agreed)",#REF!,$B10,#REF!,P$5)+SUMIFS(#REF!,#REF!,"in planning (agreed)",#REF!,$B10,#REF!,P$5)+SUMIFS(#REF!,#REF!,"agreed with nzta",#REF!,$B10,#REF!,P$5)+SUMIFS(#REF!,#REF!,"completed",#REF!,$B10,#REF!,P$5)),SUMIFS(#REF!,#REF!,"completed",#REF!,$B10,#REF!,P$5))</f>
        <v>#REF!</v>
      </c>
      <c r="Q10" s="43" t="e">
        <f>IF($D$4="Agreed",(SUMIFS(#REF!,#REF!,"in construction (agreed)",#REF!,$B10,#REF!,Q$5)+SUMIFS(#REF!,#REF!,"in planning (agreed)",#REF!,$B10,#REF!,Q$5)+SUMIFS(#REF!,#REF!,"agreed with nzta",#REF!,$B10,#REF!,Q$5)+SUMIFS(#REF!,#REF!,"completed",#REF!,$B10,#REF!,Q$5)),SUMIFS(#REF!,#REF!,"completed",#REF!,$B10,#REF!,Q$5))</f>
        <v>#REF!</v>
      </c>
      <c r="R10" s="43" t="e">
        <f>IF($D$4="Agreed",(SUMIFS(#REF!,#REF!,"in construction (agreed)",#REF!,$B10,#REF!,R$5)+SUMIFS(#REF!,#REF!,"in planning (agreed)",#REF!,$B10,#REF!,R$5)+SUMIFS(#REF!,#REF!,"agreed with nzta",#REF!,$B10,#REF!,R$5)+SUMIFS(#REF!,#REF!,"completed",#REF!,$B10,#REF!,R$5)),SUMIFS(#REF!,#REF!,"completed",#REF!,$B10,#REF!,R$5))</f>
        <v>#REF!</v>
      </c>
      <c r="S10" s="43" t="e">
        <f>IF($D$4="Agreed",(SUMIFS(#REF!,#REF!,"in construction (agreed)",#REF!,$B10,#REF!,S$5)+SUMIFS(#REF!,#REF!,"in planning (agreed)",#REF!,$B10,#REF!,S$5)+SUMIFS(#REF!,#REF!,"agreed with nzta",#REF!,$B10,#REF!,S$5)+SUMIFS(#REF!,#REF!,"completed",#REF!,$B10,#REF!,S$5)),SUMIFS(#REF!,#REF!,"completed",#REF!,$B10,#REF!,S$5))</f>
        <v>#REF!</v>
      </c>
      <c r="T10" s="43" t="e">
        <f>IF($D$4="Agreed",(SUMIFS(#REF!,#REF!,"in construction (agreed)",#REF!,$B10,#REF!,T$5)+SUMIFS(#REF!,#REF!,"in planning (agreed)",#REF!,$B10,#REF!,T$5)+SUMIFS(#REF!,#REF!,"agreed with nzta",#REF!,$B10,#REF!,T$5)+SUMIFS(#REF!,#REF!,"completed",#REF!,$B10,#REF!,T$5)),SUMIFS(#REF!,#REF!,"completed",#REF!,$B10,#REF!,T$5))</f>
        <v>#REF!</v>
      </c>
      <c r="U10" s="13" t="e">
        <f t="shared" si="0"/>
        <v>#REF!</v>
      </c>
      <c r="V10" s="22"/>
      <c r="W10" s="22"/>
      <c r="X10" s="22"/>
      <c r="Y10" s="22"/>
      <c r="Z10" s="22"/>
      <c r="AA10" s="22"/>
      <c r="AB10" s="22"/>
      <c r="AC10" s="22"/>
      <c r="AD10" s="22"/>
      <c r="AE10" s="22"/>
      <c r="AF10" s="22"/>
    </row>
    <row r="11" spans="1:32" ht="11.25" customHeight="1" x14ac:dyDescent="0.15">
      <c r="A11" s="20"/>
      <c r="B11" s="37" t="str">
        <f>[11]Options!C7</f>
        <v>Intersection improvements (inc. signalisation / roundabouts, traffic islands, slip lanes)</v>
      </c>
      <c r="C11" s="43" t="e">
        <f>IF($D$4="Agreed",(SUMIFS(#REF!,#REF!,"in construction (agreed)",#REF!,$B11,#REF!,C$5)+SUMIFS(#REF!,#REF!,"in planning (agreed)",#REF!,$B11,#REF!,C$5)+SUMIFS(#REF!,#REF!,"agreed with nzta",#REF!,$B11,#REF!,C$5)+SUMIFS(#REF!,#REF!,"completed",#REF!,$B11,#REF!,C$5)),SUMIFS(#REF!,#REF!,"completed",#REF!,$B11,#REF!,C$5))</f>
        <v>#REF!</v>
      </c>
      <c r="D11" s="43" t="e">
        <f>IF($D$4="Agreed",(SUMIFS(#REF!,#REF!,"in construction (agreed)",#REF!,$B11,#REF!,D$5)+SUMIFS(#REF!,#REF!,"in planning (agreed)",#REF!,$B11,#REF!,D$5)+SUMIFS(#REF!,#REF!,"agreed with nzta",#REF!,$B11,#REF!,D$5)+SUMIFS(#REF!,#REF!,"completed",#REF!,$B11,#REF!,D$5)),SUMIFS(#REF!,#REF!,"completed",#REF!,$B11,#REF!,D$5))</f>
        <v>#REF!</v>
      </c>
      <c r="E11" s="43" t="e">
        <f>IF($D$4="Agreed",(SUMIFS(#REF!,#REF!,"in construction (agreed)",#REF!,$B11,#REF!,E$5)+SUMIFS(#REF!,#REF!,"in planning (agreed)",#REF!,$B11,#REF!,E$5)+SUMIFS(#REF!,#REF!,"agreed with nzta",#REF!,$B11,#REF!,E$5)+SUMIFS(#REF!,#REF!,"completed",#REF!,$B11,#REF!,E$5)),SUMIFS(#REF!,#REF!,"completed",#REF!,$B11,#REF!,E$5))</f>
        <v>#REF!</v>
      </c>
      <c r="F11" s="43" t="e">
        <f>IF($D$4="Agreed",(SUMIFS(#REF!,#REF!,"in construction (agreed)",#REF!,$B11,#REF!,F$5)+SUMIFS(#REF!,#REF!,"in planning (agreed)",#REF!,$B11,#REF!,F$5)+SUMIFS(#REF!,#REF!,"agreed with nzta",#REF!,$B11,#REF!,F$5)+SUMIFS(#REF!,#REF!,"completed",#REF!,$B11,#REF!,F$5)),SUMIFS(#REF!,#REF!,"completed",#REF!,$B11,#REF!,F$5))</f>
        <v>#REF!</v>
      </c>
      <c r="G11" s="43" t="e">
        <f>IF($D$4="Agreed",(SUMIFS(#REF!,#REF!,"in construction (agreed)",#REF!,$B11,#REF!,G$5)+SUMIFS(#REF!,#REF!,"in planning (agreed)",#REF!,$B11,#REF!,G$5)+SUMIFS(#REF!,#REF!,"agreed with nzta",#REF!,$B11,#REF!,G$5)+SUMIFS(#REF!,#REF!,"completed",#REF!,$B11,#REF!,G$5)),SUMIFS(#REF!,#REF!,"completed",#REF!,$B11,#REF!,G$5))</f>
        <v>#REF!</v>
      </c>
      <c r="H11" s="43" t="e">
        <f>IF($D$4="Agreed",(SUMIFS(#REF!,#REF!,"in construction (agreed)",#REF!,$B11,#REF!,H$5)+SUMIFS(#REF!,#REF!,"in planning (agreed)",#REF!,$B11,#REF!,H$5)+SUMIFS(#REF!,#REF!,"agreed with nzta",#REF!,$B11,#REF!,H$5)+SUMIFS(#REF!,#REF!,"completed",#REF!,$B11,#REF!,H$5)),SUMIFS(#REF!,#REF!,"completed",#REF!,$B11,#REF!,H$5))</f>
        <v>#REF!</v>
      </c>
      <c r="I11" s="43" t="e">
        <f>IF($D$4="Agreed",(SUMIFS(#REF!,#REF!,"in construction (agreed)",#REF!,$B11,#REF!,I$5)+SUMIFS(#REF!,#REF!,"in planning (agreed)",#REF!,$B11,#REF!,I$5)+SUMIFS(#REF!,#REF!,"agreed with nzta",#REF!,$B11,#REF!,I$5)+SUMIFS(#REF!,#REF!,"completed",#REF!,$B11,#REF!,I$5)),SUMIFS(#REF!,#REF!,"completed",#REF!,$B11,#REF!,I$5))</f>
        <v>#REF!</v>
      </c>
      <c r="J11" s="43" t="e">
        <f>IF($D$4="Agreed",(SUMIFS(#REF!,#REF!,"in construction (agreed)",#REF!,$B11,#REF!,J$5)+SUMIFS(#REF!,#REF!,"in planning (agreed)",#REF!,$B11,#REF!,J$5)+SUMIFS(#REF!,#REF!,"agreed with nzta",#REF!,$B11,#REF!,J$5)+SUMIFS(#REF!,#REF!,"completed",#REF!,$B11,#REF!,J$5)),SUMIFS(#REF!,#REF!,"completed",#REF!,$B11,#REF!,J$5))</f>
        <v>#REF!</v>
      </c>
      <c r="K11" s="43" t="e">
        <f>IF($D$4="Agreed",(SUMIFS(#REF!,#REF!,"in construction (agreed)",#REF!,$B11,#REF!,K$5)+SUMIFS(#REF!,#REF!,"in planning (agreed)",#REF!,$B11,#REF!,K$5)+SUMIFS(#REF!,#REF!,"agreed with nzta",#REF!,$B11,#REF!,K$5)+SUMIFS(#REF!,#REF!,"completed",#REF!,$B11,#REF!,K$5)),SUMIFS(#REF!,#REF!,"completed",#REF!,$B11,#REF!,K$5))</f>
        <v>#REF!</v>
      </c>
      <c r="L11" s="43" t="e">
        <f>IF($D$4="Agreed",(SUMIFS(#REF!,#REF!,"in construction (agreed)",#REF!,$B11,#REF!,L$5)+SUMIFS(#REF!,#REF!,"in planning (agreed)",#REF!,$B11,#REF!,L$5)+SUMIFS(#REF!,#REF!,"agreed with nzta",#REF!,$B11,#REF!,L$5)+SUMIFS(#REF!,#REF!,"completed",#REF!,$B11,#REF!,L$5)),SUMIFS(#REF!,#REF!,"completed",#REF!,$B11,#REF!,L$5))</f>
        <v>#REF!</v>
      </c>
      <c r="M11" s="43" t="e">
        <f>IF($D$4="Agreed",(SUMIFS(#REF!,#REF!,"in construction (agreed)",#REF!,$B11,#REF!,M$5)+SUMIFS(#REF!,#REF!,"in planning (agreed)",#REF!,$B11,#REF!,M$5)+SUMIFS(#REF!,#REF!,"agreed with nzta",#REF!,$B11,#REF!,M$5)+SUMIFS(#REF!,#REF!,"completed",#REF!,$B11,#REF!,M$5)),SUMIFS(#REF!,#REF!,"completed",#REF!,$B11,#REF!,M$5))</f>
        <v>#REF!</v>
      </c>
      <c r="N11" s="43" t="e">
        <f>IF($D$4="Agreed",(SUMIFS(#REF!,#REF!,"in construction (agreed)",#REF!,$B11,#REF!,N$5)+SUMIFS(#REF!,#REF!,"in planning (agreed)",#REF!,$B11,#REF!,N$5)+SUMIFS(#REF!,#REF!,"agreed with nzta",#REF!,$B11,#REF!,N$5)+SUMIFS(#REF!,#REF!,"completed",#REF!,$B11,#REF!,N$5)),SUMIFS(#REF!,#REF!,"completed",#REF!,$B11,#REF!,N$5))</f>
        <v>#REF!</v>
      </c>
      <c r="O11" s="43" t="e">
        <f>IF($D$4="Agreed",(SUMIFS(#REF!,#REF!,"in construction (agreed)",#REF!,$B11,#REF!,O$5)+SUMIFS(#REF!,#REF!,"in planning (agreed)",#REF!,$B11,#REF!,O$5)+SUMIFS(#REF!,#REF!,"agreed with nzta",#REF!,$B11,#REF!,O$5)+SUMIFS(#REF!,#REF!,"completed",#REF!,$B11,#REF!,O$5)),SUMIFS(#REF!,#REF!,"completed",#REF!,$B11,#REF!,O$5))</f>
        <v>#REF!</v>
      </c>
      <c r="P11" s="43" t="e">
        <f>IF($D$4="Agreed",(SUMIFS(#REF!,#REF!,"in construction (agreed)",#REF!,$B11,#REF!,P$5)+SUMIFS(#REF!,#REF!,"in planning (agreed)",#REF!,$B11,#REF!,P$5)+SUMIFS(#REF!,#REF!,"agreed with nzta",#REF!,$B11,#REF!,P$5)+SUMIFS(#REF!,#REF!,"completed",#REF!,$B11,#REF!,P$5)),SUMIFS(#REF!,#REF!,"completed",#REF!,$B11,#REF!,P$5))</f>
        <v>#REF!</v>
      </c>
      <c r="Q11" s="43" t="e">
        <f>IF($D$4="Agreed",(SUMIFS(#REF!,#REF!,"in construction (agreed)",#REF!,$B11,#REF!,Q$5)+SUMIFS(#REF!,#REF!,"in planning (agreed)",#REF!,$B11,#REF!,Q$5)+SUMIFS(#REF!,#REF!,"agreed with nzta",#REF!,$B11,#REF!,Q$5)+SUMIFS(#REF!,#REF!,"completed",#REF!,$B11,#REF!,Q$5)),SUMIFS(#REF!,#REF!,"completed",#REF!,$B11,#REF!,Q$5))</f>
        <v>#REF!</v>
      </c>
      <c r="R11" s="43" t="e">
        <f>IF($D$4="Agreed",(SUMIFS(#REF!,#REF!,"in construction (agreed)",#REF!,$B11,#REF!,R$5)+SUMIFS(#REF!,#REF!,"in planning (agreed)",#REF!,$B11,#REF!,R$5)+SUMIFS(#REF!,#REF!,"agreed with nzta",#REF!,$B11,#REF!,R$5)+SUMIFS(#REF!,#REF!,"completed",#REF!,$B11,#REF!,R$5)),SUMIFS(#REF!,#REF!,"completed",#REF!,$B11,#REF!,R$5))</f>
        <v>#REF!</v>
      </c>
      <c r="S11" s="43" t="e">
        <f>IF($D$4="Agreed",(SUMIFS(#REF!,#REF!,"in construction (agreed)",#REF!,$B11,#REF!,S$5)+SUMIFS(#REF!,#REF!,"in planning (agreed)",#REF!,$B11,#REF!,S$5)+SUMIFS(#REF!,#REF!,"agreed with nzta",#REF!,$B11,#REF!,S$5)+SUMIFS(#REF!,#REF!,"completed",#REF!,$B11,#REF!,S$5)),SUMIFS(#REF!,#REF!,"completed",#REF!,$B11,#REF!,S$5))</f>
        <v>#REF!</v>
      </c>
      <c r="T11" s="43" t="e">
        <f>IF($D$4="Agreed",(SUMIFS(#REF!,#REF!,"in construction (agreed)",#REF!,$B11,#REF!,T$5)+SUMIFS(#REF!,#REF!,"in planning (agreed)",#REF!,$B11,#REF!,T$5)+SUMIFS(#REF!,#REF!,"agreed with nzta",#REF!,$B11,#REF!,T$5)+SUMIFS(#REF!,#REF!,"completed",#REF!,$B11,#REF!,T$5)),SUMIFS(#REF!,#REF!,"completed",#REF!,$B11,#REF!,T$5))</f>
        <v>#REF!</v>
      </c>
      <c r="U11" s="13" t="e">
        <f t="shared" si="0"/>
        <v>#REF!</v>
      </c>
      <c r="V11" s="22"/>
      <c r="W11" s="22"/>
      <c r="X11" s="22"/>
      <c r="Y11" s="22"/>
      <c r="Z11" s="22"/>
      <c r="AA11" s="22"/>
      <c r="AB11" s="22"/>
      <c r="AC11" s="22"/>
      <c r="AD11" s="22"/>
      <c r="AE11" s="22"/>
      <c r="AF11" s="22"/>
    </row>
    <row r="12" spans="1:32" ht="11.25" customHeight="1" x14ac:dyDescent="0.15">
      <c r="A12" s="20"/>
      <c r="B12" s="37" t="str">
        <f>[11]Options!C8</f>
        <v>Lighting improvements</v>
      </c>
      <c r="C12" s="43" t="e">
        <f>IF($D$4="Agreed",(SUMIFS(#REF!,#REF!,"in construction (agreed)",#REF!,$B12,#REF!,C$5)+SUMIFS(#REF!,#REF!,"in planning (agreed)",#REF!,$B12,#REF!,C$5)+SUMIFS(#REF!,#REF!,"agreed with nzta",#REF!,$B12,#REF!,C$5)+SUMIFS(#REF!,#REF!,"completed",#REF!,$B12,#REF!,C$5)),SUMIFS(#REF!,#REF!,"completed",#REF!,$B12,#REF!,C$5))</f>
        <v>#REF!</v>
      </c>
      <c r="D12" s="43" t="e">
        <f>IF($D$4="Agreed",(SUMIFS(#REF!,#REF!,"in construction (agreed)",#REF!,$B12,#REF!,D$5)+SUMIFS(#REF!,#REF!,"in planning (agreed)",#REF!,$B12,#REF!,D$5)+SUMIFS(#REF!,#REF!,"agreed with nzta",#REF!,$B12,#REF!,D$5)+SUMIFS(#REF!,#REF!,"completed",#REF!,$B12,#REF!,D$5)),SUMIFS(#REF!,#REF!,"completed",#REF!,$B12,#REF!,D$5))</f>
        <v>#REF!</v>
      </c>
      <c r="E12" s="43" t="e">
        <f>IF($D$4="Agreed",(SUMIFS(#REF!,#REF!,"in construction (agreed)",#REF!,$B12,#REF!,E$5)+SUMIFS(#REF!,#REF!,"in planning (agreed)",#REF!,$B12,#REF!,E$5)+SUMIFS(#REF!,#REF!,"agreed with nzta",#REF!,$B12,#REF!,E$5)+SUMIFS(#REF!,#REF!,"completed",#REF!,$B12,#REF!,E$5)),SUMIFS(#REF!,#REF!,"completed",#REF!,$B12,#REF!,E$5))</f>
        <v>#REF!</v>
      </c>
      <c r="F12" s="43" t="e">
        <f>IF($D$4="Agreed",(SUMIFS(#REF!,#REF!,"in construction (agreed)",#REF!,$B12,#REF!,F$5)+SUMIFS(#REF!,#REF!,"in planning (agreed)",#REF!,$B12,#REF!,F$5)+SUMIFS(#REF!,#REF!,"agreed with nzta",#REF!,$B12,#REF!,F$5)+SUMIFS(#REF!,#REF!,"completed",#REF!,$B12,#REF!,F$5)),SUMIFS(#REF!,#REF!,"completed",#REF!,$B12,#REF!,F$5))</f>
        <v>#REF!</v>
      </c>
      <c r="G12" s="43" t="e">
        <f>IF($D$4="Agreed",(SUMIFS(#REF!,#REF!,"in construction (agreed)",#REF!,$B12,#REF!,G$5)+SUMIFS(#REF!,#REF!,"in planning (agreed)",#REF!,$B12,#REF!,G$5)+SUMIFS(#REF!,#REF!,"agreed with nzta",#REF!,$B12,#REF!,G$5)+SUMIFS(#REF!,#REF!,"completed",#REF!,$B12,#REF!,G$5)),SUMIFS(#REF!,#REF!,"completed",#REF!,$B12,#REF!,G$5))</f>
        <v>#REF!</v>
      </c>
      <c r="H12" s="43" t="e">
        <f>IF($D$4="Agreed",(SUMIFS(#REF!,#REF!,"in construction (agreed)",#REF!,$B12,#REF!,H$5)+SUMIFS(#REF!,#REF!,"in planning (agreed)",#REF!,$B12,#REF!,H$5)+SUMIFS(#REF!,#REF!,"agreed with nzta",#REF!,$B12,#REF!,H$5)+SUMIFS(#REF!,#REF!,"completed",#REF!,$B12,#REF!,H$5)),SUMIFS(#REF!,#REF!,"completed",#REF!,$B12,#REF!,H$5))</f>
        <v>#REF!</v>
      </c>
      <c r="I12" s="43" t="e">
        <f>IF($D$4="Agreed",(SUMIFS(#REF!,#REF!,"in construction (agreed)",#REF!,$B12,#REF!,I$5)+SUMIFS(#REF!,#REF!,"in planning (agreed)",#REF!,$B12,#REF!,I$5)+SUMIFS(#REF!,#REF!,"agreed with nzta",#REF!,$B12,#REF!,I$5)+SUMIFS(#REF!,#REF!,"completed",#REF!,$B12,#REF!,I$5)),SUMIFS(#REF!,#REF!,"completed",#REF!,$B12,#REF!,I$5))</f>
        <v>#REF!</v>
      </c>
      <c r="J12" s="43" t="e">
        <f>IF($D$4="Agreed",(SUMIFS(#REF!,#REF!,"in construction (agreed)",#REF!,$B12,#REF!,J$5)+SUMIFS(#REF!,#REF!,"in planning (agreed)",#REF!,$B12,#REF!,J$5)+SUMIFS(#REF!,#REF!,"agreed with nzta",#REF!,$B12,#REF!,J$5)+SUMIFS(#REF!,#REF!,"completed",#REF!,$B12,#REF!,J$5)),SUMIFS(#REF!,#REF!,"completed",#REF!,$B12,#REF!,J$5))</f>
        <v>#REF!</v>
      </c>
      <c r="K12" s="43" t="e">
        <f>IF($D$4="Agreed",(SUMIFS(#REF!,#REF!,"in construction (agreed)",#REF!,$B12,#REF!,K$5)+SUMIFS(#REF!,#REF!,"in planning (agreed)",#REF!,$B12,#REF!,K$5)+SUMIFS(#REF!,#REF!,"agreed with nzta",#REF!,$B12,#REF!,K$5)+SUMIFS(#REF!,#REF!,"completed",#REF!,$B12,#REF!,K$5)),SUMIFS(#REF!,#REF!,"completed",#REF!,$B12,#REF!,K$5))</f>
        <v>#REF!</v>
      </c>
      <c r="L12" s="43" t="e">
        <f>IF($D$4="Agreed",(SUMIFS(#REF!,#REF!,"in construction (agreed)",#REF!,$B12,#REF!,L$5)+SUMIFS(#REF!,#REF!,"in planning (agreed)",#REF!,$B12,#REF!,L$5)+SUMIFS(#REF!,#REF!,"agreed with nzta",#REF!,$B12,#REF!,L$5)+SUMIFS(#REF!,#REF!,"completed",#REF!,$B12,#REF!,L$5)),SUMIFS(#REF!,#REF!,"completed",#REF!,$B12,#REF!,L$5))</f>
        <v>#REF!</v>
      </c>
      <c r="M12" s="43" t="e">
        <f>IF($D$4="Agreed",(SUMIFS(#REF!,#REF!,"in construction (agreed)",#REF!,$B12,#REF!,M$5)+SUMIFS(#REF!,#REF!,"in planning (agreed)",#REF!,$B12,#REF!,M$5)+SUMIFS(#REF!,#REF!,"agreed with nzta",#REF!,$B12,#REF!,M$5)+SUMIFS(#REF!,#REF!,"completed",#REF!,$B12,#REF!,M$5)),SUMIFS(#REF!,#REF!,"completed",#REF!,$B12,#REF!,M$5))</f>
        <v>#REF!</v>
      </c>
      <c r="N12" s="43" t="e">
        <f>IF($D$4="Agreed",(SUMIFS(#REF!,#REF!,"in construction (agreed)",#REF!,$B12,#REF!,N$5)+SUMIFS(#REF!,#REF!,"in planning (agreed)",#REF!,$B12,#REF!,N$5)+SUMIFS(#REF!,#REF!,"agreed with nzta",#REF!,$B12,#REF!,N$5)+SUMIFS(#REF!,#REF!,"completed",#REF!,$B12,#REF!,N$5)),SUMIFS(#REF!,#REF!,"completed",#REF!,$B12,#REF!,N$5))</f>
        <v>#REF!</v>
      </c>
      <c r="O12" s="43" t="e">
        <f>IF($D$4="Agreed",(SUMIFS(#REF!,#REF!,"in construction (agreed)",#REF!,$B12,#REF!,O$5)+SUMIFS(#REF!,#REF!,"in planning (agreed)",#REF!,$B12,#REF!,O$5)+SUMIFS(#REF!,#REF!,"agreed with nzta",#REF!,$B12,#REF!,O$5)+SUMIFS(#REF!,#REF!,"completed",#REF!,$B12,#REF!,O$5)),SUMIFS(#REF!,#REF!,"completed",#REF!,$B12,#REF!,O$5))</f>
        <v>#REF!</v>
      </c>
      <c r="P12" s="43" t="e">
        <f>IF($D$4="Agreed",(SUMIFS(#REF!,#REF!,"in construction (agreed)",#REF!,$B12,#REF!,P$5)+SUMIFS(#REF!,#REF!,"in planning (agreed)",#REF!,$B12,#REF!,P$5)+SUMIFS(#REF!,#REF!,"agreed with nzta",#REF!,$B12,#REF!,P$5)+SUMIFS(#REF!,#REF!,"completed",#REF!,$B12,#REF!,P$5)),SUMIFS(#REF!,#REF!,"completed",#REF!,$B12,#REF!,P$5))</f>
        <v>#REF!</v>
      </c>
      <c r="Q12" s="43" t="e">
        <f>IF($D$4="Agreed",(SUMIFS(#REF!,#REF!,"in construction (agreed)",#REF!,$B12,#REF!,Q$5)+SUMIFS(#REF!,#REF!,"in planning (agreed)",#REF!,$B12,#REF!,Q$5)+SUMIFS(#REF!,#REF!,"agreed with nzta",#REF!,$B12,#REF!,Q$5)+SUMIFS(#REF!,#REF!,"completed",#REF!,$B12,#REF!,Q$5)),SUMIFS(#REF!,#REF!,"completed",#REF!,$B12,#REF!,Q$5))</f>
        <v>#REF!</v>
      </c>
      <c r="R12" s="43" t="e">
        <f>IF($D$4="Agreed",(SUMIFS(#REF!,#REF!,"in construction (agreed)",#REF!,$B12,#REF!,R$5)+SUMIFS(#REF!,#REF!,"in planning (agreed)",#REF!,$B12,#REF!,R$5)+SUMIFS(#REF!,#REF!,"agreed with nzta",#REF!,$B12,#REF!,R$5)+SUMIFS(#REF!,#REF!,"completed",#REF!,$B12,#REF!,R$5)),SUMIFS(#REF!,#REF!,"completed",#REF!,$B12,#REF!,R$5))</f>
        <v>#REF!</v>
      </c>
      <c r="S12" s="43" t="e">
        <f>IF($D$4="Agreed",(SUMIFS(#REF!,#REF!,"in construction (agreed)",#REF!,$B12,#REF!,S$5)+SUMIFS(#REF!,#REF!,"in planning (agreed)",#REF!,$B12,#REF!,S$5)+SUMIFS(#REF!,#REF!,"agreed with nzta",#REF!,$B12,#REF!,S$5)+SUMIFS(#REF!,#REF!,"completed",#REF!,$B12,#REF!,S$5)),SUMIFS(#REF!,#REF!,"completed",#REF!,$B12,#REF!,S$5))</f>
        <v>#REF!</v>
      </c>
      <c r="T12" s="43" t="e">
        <f>IF($D$4="Agreed",(SUMIFS(#REF!,#REF!,"in construction (agreed)",#REF!,$B12,#REF!,T$5)+SUMIFS(#REF!,#REF!,"in planning (agreed)",#REF!,$B12,#REF!,T$5)+SUMIFS(#REF!,#REF!,"agreed with nzta",#REF!,$B12,#REF!,T$5)+SUMIFS(#REF!,#REF!,"completed",#REF!,$B12,#REF!,T$5)),SUMIFS(#REF!,#REF!,"completed",#REF!,$B12,#REF!,T$5))</f>
        <v>#REF!</v>
      </c>
      <c r="U12" s="13" t="e">
        <f t="shared" si="0"/>
        <v>#REF!</v>
      </c>
      <c r="V12" s="22"/>
      <c r="W12" s="22"/>
      <c r="X12" s="22"/>
      <c r="Y12" s="22"/>
      <c r="Z12" s="22"/>
      <c r="AA12" s="22"/>
      <c r="AB12" s="22"/>
      <c r="AC12" s="22"/>
      <c r="AD12" s="22"/>
      <c r="AE12" s="22"/>
      <c r="AF12" s="22"/>
    </row>
    <row r="13" spans="1:32" ht="11.25" customHeight="1" x14ac:dyDescent="0.15">
      <c r="A13" s="20"/>
      <c r="B13" s="37" t="str">
        <f>[11]Options!C9</f>
        <v>Minor geometric improvements</v>
      </c>
      <c r="C13" s="43" t="e">
        <f>IF($D$4="Agreed",(SUMIFS(#REF!,#REF!,"in construction (agreed)",#REF!,$B13,#REF!,C$5)+SUMIFS(#REF!,#REF!,"in planning (agreed)",#REF!,$B13,#REF!,C$5)+SUMIFS(#REF!,#REF!,"agreed with nzta",#REF!,$B13,#REF!,C$5)+SUMIFS(#REF!,#REF!,"completed",#REF!,$B13,#REF!,C$5)),SUMIFS(#REF!,#REF!,"completed",#REF!,$B13,#REF!,C$5))</f>
        <v>#REF!</v>
      </c>
      <c r="D13" s="43" t="e">
        <f>IF($D$4="Agreed",(SUMIFS(#REF!,#REF!,"in construction (agreed)",#REF!,$B13,#REF!,D$5)+SUMIFS(#REF!,#REF!,"in planning (agreed)",#REF!,$B13,#REF!,D$5)+SUMIFS(#REF!,#REF!,"agreed with nzta",#REF!,$B13,#REF!,D$5)+SUMIFS(#REF!,#REF!,"completed",#REF!,$B13,#REF!,D$5)),SUMIFS(#REF!,#REF!,"completed",#REF!,$B13,#REF!,D$5))</f>
        <v>#REF!</v>
      </c>
      <c r="E13" s="43" t="e">
        <f>IF($D$4="Agreed",(SUMIFS(#REF!,#REF!,"in construction (agreed)",#REF!,$B13,#REF!,E$5)+SUMIFS(#REF!,#REF!,"in planning (agreed)",#REF!,$B13,#REF!,E$5)+SUMIFS(#REF!,#REF!,"agreed with nzta",#REF!,$B13,#REF!,E$5)+SUMIFS(#REF!,#REF!,"completed",#REF!,$B13,#REF!,E$5)),SUMIFS(#REF!,#REF!,"completed",#REF!,$B13,#REF!,E$5))</f>
        <v>#REF!</v>
      </c>
      <c r="F13" s="43" t="e">
        <f>IF($D$4="Agreed",(SUMIFS(#REF!,#REF!,"in construction (agreed)",#REF!,$B13,#REF!,F$5)+SUMIFS(#REF!,#REF!,"in planning (agreed)",#REF!,$B13,#REF!,F$5)+SUMIFS(#REF!,#REF!,"agreed with nzta",#REF!,$B13,#REF!,F$5)+SUMIFS(#REF!,#REF!,"completed",#REF!,$B13,#REF!,F$5)),SUMIFS(#REF!,#REF!,"completed",#REF!,$B13,#REF!,F$5))</f>
        <v>#REF!</v>
      </c>
      <c r="G13" s="43" t="e">
        <f>IF($D$4="Agreed",(SUMIFS(#REF!,#REF!,"in construction (agreed)",#REF!,$B13,#REF!,G$5)+SUMIFS(#REF!,#REF!,"in planning (agreed)",#REF!,$B13,#REF!,G$5)+SUMIFS(#REF!,#REF!,"agreed with nzta",#REF!,$B13,#REF!,G$5)+SUMIFS(#REF!,#REF!,"completed",#REF!,$B13,#REF!,G$5)),SUMIFS(#REF!,#REF!,"completed",#REF!,$B13,#REF!,G$5))</f>
        <v>#REF!</v>
      </c>
      <c r="H13" s="43" t="e">
        <f>IF($D$4="Agreed",(SUMIFS(#REF!,#REF!,"in construction (agreed)",#REF!,$B13,#REF!,H$5)+SUMIFS(#REF!,#REF!,"in planning (agreed)",#REF!,$B13,#REF!,H$5)+SUMIFS(#REF!,#REF!,"agreed with nzta",#REF!,$B13,#REF!,H$5)+SUMIFS(#REF!,#REF!,"completed",#REF!,$B13,#REF!,H$5)),SUMIFS(#REF!,#REF!,"completed",#REF!,$B13,#REF!,H$5))</f>
        <v>#REF!</v>
      </c>
      <c r="I13" s="43" t="e">
        <f>IF($D$4="Agreed",(SUMIFS(#REF!,#REF!,"in construction (agreed)",#REF!,$B13,#REF!,I$5)+SUMIFS(#REF!,#REF!,"in planning (agreed)",#REF!,$B13,#REF!,I$5)+SUMIFS(#REF!,#REF!,"agreed with nzta",#REF!,$B13,#REF!,I$5)+SUMIFS(#REF!,#REF!,"completed",#REF!,$B13,#REF!,I$5)),SUMIFS(#REF!,#REF!,"completed",#REF!,$B13,#REF!,I$5))</f>
        <v>#REF!</v>
      </c>
      <c r="J13" s="43" t="e">
        <f>IF($D$4="Agreed",(SUMIFS(#REF!,#REF!,"in construction (agreed)",#REF!,$B13,#REF!,J$5)+SUMIFS(#REF!,#REF!,"in planning (agreed)",#REF!,$B13,#REF!,J$5)+SUMIFS(#REF!,#REF!,"agreed with nzta",#REF!,$B13,#REF!,J$5)+SUMIFS(#REF!,#REF!,"completed",#REF!,$B13,#REF!,J$5)),SUMIFS(#REF!,#REF!,"completed",#REF!,$B13,#REF!,J$5))</f>
        <v>#REF!</v>
      </c>
      <c r="K13" s="43" t="e">
        <f>IF($D$4="Agreed",(SUMIFS(#REF!,#REF!,"in construction (agreed)",#REF!,$B13,#REF!,K$5)+SUMIFS(#REF!,#REF!,"in planning (agreed)",#REF!,$B13,#REF!,K$5)+SUMIFS(#REF!,#REF!,"agreed with nzta",#REF!,$B13,#REF!,K$5)+SUMIFS(#REF!,#REF!,"completed",#REF!,$B13,#REF!,K$5)),SUMIFS(#REF!,#REF!,"completed",#REF!,$B13,#REF!,K$5))</f>
        <v>#REF!</v>
      </c>
      <c r="L13" s="43" t="e">
        <f>IF($D$4="Agreed",(SUMIFS(#REF!,#REF!,"in construction (agreed)",#REF!,$B13,#REF!,L$5)+SUMIFS(#REF!,#REF!,"in planning (agreed)",#REF!,$B13,#REF!,L$5)+SUMIFS(#REF!,#REF!,"agreed with nzta",#REF!,$B13,#REF!,L$5)+SUMIFS(#REF!,#REF!,"completed",#REF!,$B13,#REF!,L$5)),SUMIFS(#REF!,#REF!,"completed",#REF!,$B13,#REF!,L$5))</f>
        <v>#REF!</v>
      </c>
      <c r="M13" s="43" t="e">
        <f>IF($D$4="Agreed",(SUMIFS(#REF!,#REF!,"in construction (agreed)",#REF!,$B13,#REF!,M$5)+SUMIFS(#REF!,#REF!,"in planning (agreed)",#REF!,$B13,#REF!,M$5)+SUMIFS(#REF!,#REF!,"agreed with nzta",#REF!,$B13,#REF!,M$5)+SUMIFS(#REF!,#REF!,"completed",#REF!,$B13,#REF!,M$5)),SUMIFS(#REF!,#REF!,"completed",#REF!,$B13,#REF!,M$5))</f>
        <v>#REF!</v>
      </c>
      <c r="N13" s="43" t="e">
        <f>IF($D$4="Agreed",(SUMIFS(#REF!,#REF!,"in construction (agreed)",#REF!,$B13,#REF!,N$5)+SUMIFS(#REF!,#REF!,"in planning (agreed)",#REF!,$B13,#REF!,N$5)+SUMIFS(#REF!,#REF!,"agreed with nzta",#REF!,$B13,#REF!,N$5)+SUMIFS(#REF!,#REF!,"completed",#REF!,$B13,#REF!,N$5)),SUMIFS(#REF!,#REF!,"completed",#REF!,$B13,#REF!,N$5))</f>
        <v>#REF!</v>
      </c>
      <c r="O13" s="43" t="e">
        <f>IF($D$4="Agreed",(SUMIFS(#REF!,#REF!,"in construction (agreed)",#REF!,$B13,#REF!,O$5)+SUMIFS(#REF!,#REF!,"in planning (agreed)",#REF!,$B13,#REF!,O$5)+SUMIFS(#REF!,#REF!,"agreed with nzta",#REF!,$B13,#REF!,O$5)+SUMIFS(#REF!,#REF!,"completed",#REF!,$B13,#REF!,O$5)),SUMIFS(#REF!,#REF!,"completed",#REF!,$B13,#REF!,O$5))</f>
        <v>#REF!</v>
      </c>
      <c r="P13" s="43" t="e">
        <f>IF($D$4="Agreed",(SUMIFS(#REF!,#REF!,"in construction (agreed)",#REF!,$B13,#REF!,P$5)+SUMIFS(#REF!,#REF!,"in planning (agreed)",#REF!,$B13,#REF!,P$5)+SUMIFS(#REF!,#REF!,"agreed with nzta",#REF!,$B13,#REF!,P$5)+SUMIFS(#REF!,#REF!,"completed",#REF!,$B13,#REF!,P$5)),SUMIFS(#REF!,#REF!,"completed",#REF!,$B13,#REF!,P$5))</f>
        <v>#REF!</v>
      </c>
      <c r="Q13" s="43" t="e">
        <f>IF($D$4="Agreed",(SUMIFS(#REF!,#REF!,"in construction (agreed)",#REF!,$B13,#REF!,Q$5)+SUMIFS(#REF!,#REF!,"in planning (agreed)",#REF!,$B13,#REF!,Q$5)+SUMIFS(#REF!,#REF!,"agreed with nzta",#REF!,$B13,#REF!,Q$5)+SUMIFS(#REF!,#REF!,"completed",#REF!,$B13,#REF!,Q$5)),SUMIFS(#REF!,#REF!,"completed",#REF!,$B13,#REF!,Q$5))</f>
        <v>#REF!</v>
      </c>
      <c r="R13" s="43" t="e">
        <f>IF($D$4="Agreed",(SUMIFS(#REF!,#REF!,"in construction (agreed)",#REF!,$B13,#REF!,R$5)+SUMIFS(#REF!,#REF!,"in planning (agreed)",#REF!,$B13,#REF!,R$5)+SUMIFS(#REF!,#REF!,"agreed with nzta",#REF!,$B13,#REF!,R$5)+SUMIFS(#REF!,#REF!,"completed",#REF!,$B13,#REF!,R$5)),SUMIFS(#REF!,#REF!,"completed",#REF!,$B13,#REF!,R$5))</f>
        <v>#REF!</v>
      </c>
      <c r="S13" s="43" t="e">
        <f>IF($D$4="Agreed",(SUMIFS(#REF!,#REF!,"in construction (agreed)",#REF!,$B13,#REF!,S$5)+SUMIFS(#REF!,#REF!,"in planning (agreed)",#REF!,$B13,#REF!,S$5)+SUMIFS(#REF!,#REF!,"agreed with nzta",#REF!,$B13,#REF!,S$5)+SUMIFS(#REF!,#REF!,"completed",#REF!,$B13,#REF!,S$5)),SUMIFS(#REF!,#REF!,"completed",#REF!,$B13,#REF!,S$5))</f>
        <v>#REF!</v>
      </c>
      <c r="T13" s="43" t="e">
        <f>IF($D$4="Agreed",(SUMIFS(#REF!,#REF!,"in construction (agreed)",#REF!,$B13,#REF!,T$5)+SUMIFS(#REF!,#REF!,"in planning (agreed)",#REF!,$B13,#REF!,T$5)+SUMIFS(#REF!,#REF!,"agreed with nzta",#REF!,$B13,#REF!,T$5)+SUMIFS(#REF!,#REF!,"completed",#REF!,$B13,#REF!,T$5)),SUMIFS(#REF!,#REF!,"completed",#REF!,$B13,#REF!,T$5))</f>
        <v>#REF!</v>
      </c>
      <c r="U13" s="13" t="e">
        <f t="shared" si="0"/>
        <v>#REF!</v>
      </c>
      <c r="V13" s="22"/>
      <c r="W13" s="22"/>
      <c r="X13" s="22"/>
      <c r="Y13" s="22"/>
      <c r="Z13" s="22"/>
      <c r="AA13" s="22"/>
      <c r="AB13" s="22"/>
      <c r="AC13" s="22"/>
      <c r="AD13" s="22"/>
      <c r="AE13" s="22"/>
      <c r="AF13" s="22"/>
    </row>
    <row r="14" spans="1:32" ht="11.25" customHeight="1" x14ac:dyDescent="0.15">
      <c r="A14" s="20"/>
      <c r="B14" s="37" t="str">
        <f>[11]Options!C10</f>
        <v>Bus or transit lane / priority improvements</v>
      </c>
      <c r="C14" s="43" t="e">
        <f>IF($D$4="Agreed",(SUMIFS(#REF!,#REF!,"in construction (agreed)",#REF!,$B14,#REF!,C$5)+SUMIFS(#REF!,#REF!,"in planning (agreed)",#REF!,$B14,#REF!,C$5)+SUMIFS(#REF!,#REF!,"agreed with nzta",#REF!,$B14,#REF!,C$5)+SUMIFS(#REF!,#REF!,"completed",#REF!,$B14,#REF!,C$5)),SUMIFS(#REF!,#REF!,"completed",#REF!,$B14,#REF!,C$5))</f>
        <v>#REF!</v>
      </c>
      <c r="D14" s="43" t="e">
        <f>IF($D$4="Agreed",(SUMIFS(#REF!,#REF!,"in construction (agreed)",#REF!,$B14,#REF!,D$5)+SUMIFS(#REF!,#REF!,"in planning (agreed)",#REF!,$B14,#REF!,D$5)+SUMIFS(#REF!,#REF!,"agreed with nzta",#REF!,$B14,#REF!,D$5)+SUMIFS(#REF!,#REF!,"completed",#REF!,$B14,#REF!,D$5)),SUMIFS(#REF!,#REF!,"completed",#REF!,$B14,#REF!,D$5))</f>
        <v>#REF!</v>
      </c>
      <c r="E14" s="43" t="e">
        <f>IF($D$4="Agreed",(SUMIFS(#REF!,#REF!,"in construction (agreed)",#REF!,$B14,#REF!,E$5)+SUMIFS(#REF!,#REF!,"in planning (agreed)",#REF!,$B14,#REF!,E$5)+SUMIFS(#REF!,#REF!,"agreed with nzta",#REF!,$B14,#REF!,E$5)+SUMIFS(#REF!,#REF!,"completed",#REF!,$B14,#REF!,E$5)),SUMIFS(#REF!,#REF!,"completed",#REF!,$B14,#REF!,E$5))</f>
        <v>#REF!</v>
      </c>
      <c r="F14" s="43" t="e">
        <f>IF($D$4="Agreed",(SUMIFS(#REF!,#REF!,"in construction (agreed)",#REF!,$B14,#REF!,F$5)+SUMIFS(#REF!,#REF!,"in planning (agreed)",#REF!,$B14,#REF!,F$5)+SUMIFS(#REF!,#REF!,"agreed with nzta",#REF!,$B14,#REF!,F$5)+SUMIFS(#REF!,#REF!,"completed",#REF!,$B14,#REF!,F$5)),SUMIFS(#REF!,#REF!,"completed",#REF!,$B14,#REF!,F$5))</f>
        <v>#REF!</v>
      </c>
      <c r="G14" s="43" t="e">
        <f>IF($D$4="Agreed",(SUMIFS(#REF!,#REF!,"in construction (agreed)",#REF!,$B14,#REF!,G$5)+SUMIFS(#REF!,#REF!,"in planning (agreed)",#REF!,$B14,#REF!,G$5)+SUMIFS(#REF!,#REF!,"agreed with nzta",#REF!,$B14,#REF!,G$5)+SUMIFS(#REF!,#REF!,"completed",#REF!,$B14,#REF!,G$5)),SUMIFS(#REF!,#REF!,"completed",#REF!,$B14,#REF!,G$5))</f>
        <v>#REF!</v>
      </c>
      <c r="H14" s="43" t="e">
        <f>IF($D$4="Agreed",(SUMIFS(#REF!,#REF!,"in construction (agreed)",#REF!,$B14,#REF!,H$5)+SUMIFS(#REF!,#REF!,"in planning (agreed)",#REF!,$B14,#REF!,H$5)+SUMIFS(#REF!,#REF!,"agreed with nzta",#REF!,$B14,#REF!,H$5)+SUMIFS(#REF!,#REF!,"completed",#REF!,$B14,#REF!,H$5)),SUMIFS(#REF!,#REF!,"completed",#REF!,$B14,#REF!,H$5))</f>
        <v>#REF!</v>
      </c>
      <c r="I14" s="43" t="e">
        <f>IF($D$4="Agreed",(SUMIFS(#REF!,#REF!,"in construction (agreed)",#REF!,$B14,#REF!,I$5)+SUMIFS(#REF!,#REF!,"in planning (agreed)",#REF!,$B14,#REF!,I$5)+SUMIFS(#REF!,#REF!,"agreed with nzta",#REF!,$B14,#REF!,I$5)+SUMIFS(#REF!,#REF!,"completed",#REF!,$B14,#REF!,I$5)),SUMIFS(#REF!,#REF!,"completed",#REF!,$B14,#REF!,I$5))</f>
        <v>#REF!</v>
      </c>
      <c r="J14" s="43" t="e">
        <f>IF($D$4="Agreed",(SUMIFS(#REF!,#REF!,"in construction (agreed)",#REF!,$B14,#REF!,J$5)+SUMIFS(#REF!,#REF!,"in planning (agreed)",#REF!,$B14,#REF!,J$5)+SUMIFS(#REF!,#REF!,"agreed with nzta",#REF!,$B14,#REF!,J$5)+SUMIFS(#REF!,#REF!,"completed",#REF!,$B14,#REF!,J$5)),SUMIFS(#REF!,#REF!,"completed",#REF!,$B14,#REF!,J$5))</f>
        <v>#REF!</v>
      </c>
      <c r="K14" s="43" t="e">
        <f>IF($D$4="Agreed",(SUMIFS(#REF!,#REF!,"in construction (agreed)",#REF!,$B14,#REF!,K$5)+SUMIFS(#REF!,#REF!,"in planning (agreed)",#REF!,$B14,#REF!,K$5)+SUMIFS(#REF!,#REF!,"agreed with nzta",#REF!,$B14,#REF!,K$5)+SUMIFS(#REF!,#REF!,"completed",#REF!,$B14,#REF!,K$5)),SUMIFS(#REF!,#REF!,"completed",#REF!,$B14,#REF!,K$5))</f>
        <v>#REF!</v>
      </c>
      <c r="L14" s="43" t="e">
        <f>IF($D$4="Agreed",(SUMIFS(#REF!,#REF!,"in construction (agreed)",#REF!,$B14,#REF!,L$5)+SUMIFS(#REF!,#REF!,"in planning (agreed)",#REF!,$B14,#REF!,L$5)+SUMIFS(#REF!,#REF!,"agreed with nzta",#REF!,$B14,#REF!,L$5)+SUMIFS(#REF!,#REF!,"completed",#REF!,$B14,#REF!,L$5)),SUMIFS(#REF!,#REF!,"completed",#REF!,$B14,#REF!,L$5))</f>
        <v>#REF!</v>
      </c>
      <c r="M14" s="43" t="e">
        <f>IF($D$4="Agreed",(SUMIFS(#REF!,#REF!,"in construction (agreed)",#REF!,$B14,#REF!,M$5)+SUMIFS(#REF!,#REF!,"in planning (agreed)",#REF!,$B14,#REF!,M$5)+SUMIFS(#REF!,#REF!,"agreed with nzta",#REF!,$B14,#REF!,M$5)+SUMIFS(#REF!,#REF!,"completed",#REF!,$B14,#REF!,M$5)),SUMIFS(#REF!,#REF!,"completed",#REF!,$B14,#REF!,M$5))</f>
        <v>#REF!</v>
      </c>
      <c r="N14" s="43" t="e">
        <f>IF($D$4="Agreed",(SUMIFS(#REF!,#REF!,"in construction (agreed)",#REF!,$B14,#REF!,N$5)+SUMIFS(#REF!,#REF!,"in planning (agreed)",#REF!,$B14,#REF!,N$5)+SUMIFS(#REF!,#REF!,"agreed with nzta",#REF!,$B14,#REF!,N$5)+SUMIFS(#REF!,#REF!,"completed",#REF!,$B14,#REF!,N$5)),SUMIFS(#REF!,#REF!,"completed",#REF!,$B14,#REF!,N$5))</f>
        <v>#REF!</v>
      </c>
      <c r="O14" s="43" t="e">
        <f>IF($D$4="Agreed",(SUMIFS(#REF!,#REF!,"in construction (agreed)",#REF!,$B14,#REF!,O$5)+SUMIFS(#REF!,#REF!,"in planning (agreed)",#REF!,$B14,#REF!,O$5)+SUMIFS(#REF!,#REF!,"agreed with nzta",#REF!,$B14,#REF!,O$5)+SUMIFS(#REF!,#REF!,"completed",#REF!,$B14,#REF!,O$5)),SUMIFS(#REF!,#REF!,"completed",#REF!,$B14,#REF!,O$5))</f>
        <v>#REF!</v>
      </c>
      <c r="P14" s="43" t="e">
        <f>IF($D$4="Agreed",(SUMIFS(#REF!,#REF!,"in construction (agreed)",#REF!,$B14,#REF!,P$5)+SUMIFS(#REF!,#REF!,"in planning (agreed)",#REF!,$B14,#REF!,P$5)+SUMIFS(#REF!,#REF!,"agreed with nzta",#REF!,$B14,#REF!,P$5)+SUMIFS(#REF!,#REF!,"completed",#REF!,$B14,#REF!,P$5)),SUMIFS(#REF!,#REF!,"completed",#REF!,$B14,#REF!,P$5))</f>
        <v>#REF!</v>
      </c>
      <c r="Q14" s="43" t="e">
        <f>IF($D$4="Agreed",(SUMIFS(#REF!,#REF!,"in construction (agreed)",#REF!,$B14,#REF!,Q$5)+SUMIFS(#REF!,#REF!,"in planning (agreed)",#REF!,$B14,#REF!,Q$5)+SUMIFS(#REF!,#REF!,"agreed with nzta",#REF!,$B14,#REF!,Q$5)+SUMIFS(#REF!,#REF!,"completed",#REF!,$B14,#REF!,Q$5)),SUMIFS(#REF!,#REF!,"completed",#REF!,$B14,#REF!,Q$5))</f>
        <v>#REF!</v>
      </c>
      <c r="R14" s="43" t="e">
        <f>IF($D$4="Agreed",(SUMIFS(#REF!,#REF!,"in construction (agreed)",#REF!,$B14,#REF!,R$5)+SUMIFS(#REF!,#REF!,"in planning (agreed)",#REF!,$B14,#REF!,R$5)+SUMIFS(#REF!,#REF!,"agreed with nzta",#REF!,$B14,#REF!,R$5)+SUMIFS(#REF!,#REF!,"completed",#REF!,$B14,#REF!,R$5)),SUMIFS(#REF!,#REF!,"completed",#REF!,$B14,#REF!,R$5))</f>
        <v>#REF!</v>
      </c>
      <c r="S14" s="43" t="e">
        <f>IF($D$4="Agreed",(SUMIFS(#REF!,#REF!,"in construction (agreed)",#REF!,$B14,#REF!,S$5)+SUMIFS(#REF!,#REF!,"in planning (agreed)",#REF!,$B14,#REF!,S$5)+SUMIFS(#REF!,#REF!,"agreed with nzta",#REF!,$B14,#REF!,S$5)+SUMIFS(#REF!,#REF!,"completed",#REF!,$B14,#REF!,S$5)),SUMIFS(#REF!,#REF!,"completed",#REF!,$B14,#REF!,S$5))</f>
        <v>#REF!</v>
      </c>
      <c r="T14" s="43" t="e">
        <f>IF($D$4="Agreed",(SUMIFS(#REF!,#REF!,"in construction (agreed)",#REF!,$B14,#REF!,T$5)+SUMIFS(#REF!,#REF!,"in planning (agreed)",#REF!,$B14,#REF!,T$5)+SUMIFS(#REF!,#REF!,"agreed with nzta",#REF!,$B14,#REF!,T$5)+SUMIFS(#REF!,#REF!,"completed",#REF!,$B14,#REF!,T$5)),SUMIFS(#REF!,#REF!,"completed",#REF!,$B14,#REF!,T$5))</f>
        <v>#REF!</v>
      </c>
      <c r="U14" s="13" t="e">
        <f t="shared" si="0"/>
        <v>#REF!</v>
      </c>
      <c r="V14" s="22"/>
      <c r="W14" s="22"/>
      <c r="X14" s="22"/>
      <c r="Y14" s="22"/>
      <c r="Z14" s="22"/>
      <c r="AA14" s="22"/>
      <c r="AB14" s="22"/>
      <c r="AC14" s="22"/>
      <c r="AD14" s="22"/>
      <c r="AE14" s="22"/>
      <c r="AF14" s="22"/>
    </row>
    <row r="15" spans="1:32" ht="11.25" customHeight="1" x14ac:dyDescent="0.15">
      <c r="A15" s="20"/>
      <c r="B15" s="37" t="str">
        <f>[11]Options!C11</f>
        <v>Replacement bridges and structures</v>
      </c>
      <c r="C15" s="43" t="e">
        <f>IF($D$4="Agreed",(SUMIFS(#REF!,#REF!,"in construction (agreed)",#REF!,$B15,#REF!,C$5)+SUMIFS(#REF!,#REF!,"in planning (agreed)",#REF!,$B15,#REF!,C$5)+SUMIFS(#REF!,#REF!,"agreed with nzta",#REF!,$B15,#REF!,C$5)+SUMIFS(#REF!,#REF!,"completed",#REF!,$B15,#REF!,C$5)),SUMIFS(#REF!,#REF!,"completed",#REF!,$B15,#REF!,C$5))</f>
        <v>#REF!</v>
      </c>
      <c r="D15" s="43" t="e">
        <f>IF($D$4="Agreed",(SUMIFS(#REF!,#REF!,"in construction (agreed)",#REF!,$B15,#REF!,D$5)+SUMIFS(#REF!,#REF!,"in planning (agreed)",#REF!,$B15,#REF!,D$5)+SUMIFS(#REF!,#REF!,"agreed with nzta",#REF!,$B15,#REF!,D$5)+SUMIFS(#REF!,#REF!,"completed",#REF!,$B15,#REF!,D$5)),SUMIFS(#REF!,#REF!,"completed",#REF!,$B15,#REF!,D$5))</f>
        <v>#REF!</v>
      </c>
      <c r="E15" s="43" t="e">
        <f>IF($D$4="Agreed",(SUMIFS(#REF!,#REF!,"in construction (agreed)",#REF!,$B15,#REF!,E$5)+SUMIFS(#REF!,#REF!,"in planning (agreed)",#REF!,$B15,#REF!,E$5)+SUMIFS(#REF!,#REF!,"agreed with nzta",#REF!,$B15,#REF!,E$5)+SUMIFS(#REF!,#REF!,"completed",#REF!,$B15,#REF!,E$5)),SUMIFS(#REF!,#REF!,"completed",#REF!,$B15,#REF!,E$5))</f>
        <v>#REF!</v>
      </c>
      <c r="F15" s="43" t="e">
        <f>IF($D$4="Agreed",(SUMIFS(#REF!,#REF!,"in construction (agreed)",#REF!,$B15,#REF!,F$5)+SUMIFS(#REF!,#REF!,"in planning (agreed)",#REF!,$B15,#REF!,F$5)+SUMIFS(#REF!,#REF!,"agreed with nzta",#REF!,$B15,#REF!,F$5)+SUMIFS(#REF!,#REF!,"completed",#REF!,$B15,#REF!,F$5)),SUMIFS(#REF!,#REF!,"completed",#REF!,$B15,#REF!,F$5))</f>
        <v>#REF!</v>
      </c>
      <c r="G15" s="43" t="e">
        <f>IF($D$4="Agreed",(SUMIFS(#REF!,#REF!,"in construction (agreed)",#REF!,$B15,#REF!,G$5)+SUMIFS(#REF!,#REF!,"in planning (agreed)",#REF!,$B15,#REF!,G$5)+SUMIFS(#REF!,#REF!,"agreed with nzta",#REF!,$B15,#REF!,G$5)+SUMIFS(#REF!,#REF!,"completed",#REF!,$B15,#REF!,G$5)),SUMIFS(#REF!,#REF!,"completed",#REF!,$B15,#REF!,G$5))</f>
        <v>#REF!</v>
      </c>
      <c r="H15" s="43" t="e">
        <f>IF($D$4="Agreed",(SUMIFS(#REF!,#REF!,"in construction (agreed)",#REF!,$B15,#REF!,H$5)+SUMIFS(#REF!,#REF!,"in planning (agreed)",#REF!,$B15,#REF!,H$5)+SUMIFS(#REF!,#REF!,"agreed with nzta",#REF!,$B15,#REF!,H$5)+SUMIFS(#REF!,#REF!,"completed",#REF!,$B15,#REF!,H$5)),SUMIFS(#REF!,#REF!,"completed",#REF!,$B15,#REF!,H$5))</f>
        <v>#REF!</v>
      </c>
      <c r="I15" s="43" t="e">
        <f>IF($D$4="Agreed",(SUMIFS(#REF!,#REF!,"in construction (agreed)",#REF!,$B15,#REF!,I$5)+SUMIFS(#REF!,#REF!,"in planning (agreed)",#REF!,$B15,#REF!,I$5)+SUMIFS(#REF!,#REF!,"agreed with nzta",#REF!,$B15,#REF!,I$5)+SUMIFS(#REF!,#REF!,"completed",#REF!,$B15,#REF!,I$5)),SUMIFS(#REF!,#REF!,"completed",#REF!,$B15,#REF!,I$5))</f>
        <v>#REF!</v>
      </c>
      <c r="J15" s="43" t="e">
        <f>IF($D$4="Agreed",(SUMIFS(#REF!,#REF!,"in construction (agreed)",#REF!,$B15,#REF!,J$5)+SUMIFS(#REF!,#REF!,"in planning (agreed)",#REF!,$B15,#REF!,J$5)+SUMIFS(#REF!,#REF!,"agreed with nzta",#REF!,$B15,#REF!,J$5)+SUMIFS(#REF!,#REF!,"completed",#REF!,$B15,#REF!,J$5)),SUMIFS(#REF!,#REF!,"completed",#REF!,$B15,#REF!,J$5))</f>
        <v>#REF!</v>
      </c>
      <c r="K15" s="43" t="e">
        <f>IF($D$4="Agreed",(SUMIFS(#REF!,#REF!,"in construction (agreed)",#REF!,$B15,#REF!,K$5)+SUMIFS(#REF!,#REF!,"in planning (agreed)",#REF!,$B15,#REF!,K$5)+SUMIFS(#REF!,#REF!,"agreed with nzta",#REF!,$B15,#REF!,K$5)+SUMIFS(#REF!,#REF!,"completed",#REF!,$B15,#REF!,K$5)),SUMIFS(#REF!,#REF!,"completed",#REF!,$B15,#REF!,K$5))</f>
        <v>#REF!</v>
      </c>
      <c r="L15" s="43" t="e">
        <f>IF($D$4="Agreed",(SUMIFS(#REF!,#REF!,"in construction (agreed)",#REF!,$B15,#REF!,L$5)+SUMIFS(#REF!,#REF!,"in planning (agreed)",#REF!,$B15,#REF!,L$5)+SUMIFS(#REF!,#REF!,"agreed with nzta",#REF!,$B15,#REF!,L$5)+SUMIFS(#REF!,#REF!,"completed",#REF!,$B15,#REF!,L$5)),SUMIFS(#REF!,#REF!,"completed",#REF!,$B15,#REF!,L$5))</f>
        <v>#REF!</v>
      </c>
      <c r="M15" s="43" t="e">
        <f>IF($D$4="Agreed",(SUMIFS(#REF!,#REF!,"in construction (agreed)",#REF!,$B15,#REF!,M$5)+SUMIFS(#REF!,#REF!,"in planning (agreed)",#REF!,$B15,#REF!,M$5)+SUMIFS(#REF!,#REF!,"agreed with nzta",#REF!,$B15,#REF!,M$5)+SUMIFS(#REF!,#REF!,"completed",#REF!,$B15,#REF!,M$5)),SUMIFS(#REF!,#REF!,"completed",#REF!,$B15,#REF!,M$5))</f>
        <v>#REF!</v>
      </c>
      <c r="N15" s="43" t="e">
        <f>IF($D$4="Agreed",(SUMIFS(#REF!,#REF!,"in construction (agreed)",#REF!,$B15,#REF!,N$5)+SUMIFS(#REF!,#REF!,"in planning (agreed)",#REF!,$B15,#REF!,N$5)+SUMIFS(#REF!,#REF!,"agreed with nzta",#REF!,$B15,#REF!,N$5)+SUMIFS(#REF!,#REF!,"completed",#REF!,$B15,#REF!,N$5)),SUMIFS(#REF!,#REF!,"completed",#REF!,$B15,#REF!,N$5))</f>
        <v>#REF!</v>
      </c>
      <c r="O15" s="43" t="e">
        <f>IF($D$4="Agreed",(SUMIFS(#REF!,#REF!,"in construction (agreed)",#REF!,$B15,#REF!,O$5)+SUMIFS(#REF!,#REF!,"in planning (agreed)",#REF!,$B15,#REF!,O$5)+SUMIFS(#REF!,#REF!,"agreed with nzta",#REF!,$B15,#REF!,O$5)+SUMIFS(#REF!,#REF!,"completed",#REF!,$B15,#REF!,O$5)),SUMIFS(#REF!,#REF!,"completed",#REF!,$B15,#REF!,O$5))</f>
        <v>#REF!</v>
      </c>
      <c r="P15" s="43" t="e">
        <f>IF($D$4="Agreed",(SUMIFS(#REF!,#REF!,"in construction (agreed)",#REF!,$B15,#REF!,P$5)+SUMIFS(#REF!,#REF!,"in planning (agreed)",#REF!,$B15,#REF!,P$5)+SUMIFS(#REF!,#REF!,"agreed with nzta",#REF!,$B15,#REF!,P$5)+SUMIFS(#REF!,#REF!,"completed",#REF!,$B15,#REF!,P$5)),SUMIFS(#REF!,#REF!,"completed",#REF!,$B15,#REF!,P$5))</f>
        <v>#REF!</v>
      </c>
      <c r="Q15" s="43" t="e">
        <f>IF($D$4="Agreed",(SUMIFS(#REF!,#REF!,"in construction (agreed)",#REF!,$B15,#REF!,Q$5)+SUMIFS(#REF!,#REF!,"in planning (agreed)",#REF!,$B15,#REF!,Q$5)+SUMIFS(#REF!,#REF!,"agreed with nzta",#REF!,$B15,#REF!,Q$5)+SUMIFS(#REF!,#REF!,"completed",#REF!,$B15,#REF!,Q$5)),SUMIFS(#REF!,#REF!,"completed",#REF!,$B15,#REF!,Q$5))</f>
        <v>#REF!</v>
      </c>
      <c r="R15" s="43" t="e">
        <f>IF($D$4="Agreed",(SUMIFS(#REF!,#REF!,"in construction (agreed)",#REF!,$B15,#REF!,R$5)+SUMIFS(#REF!,#REF!,"in planning (agreed)",#REF!,$B15,#REF!,R$5)+SUMIFS(#REF!,#REF!,"agreed with nzta",#REF!,$B15,#REF!,R$5)+SUMIFS(#REF!,#REF!,"completed",#REF!,$B15,#REF!,R$5)),SUMIFS(#REF!,#REF!,"completed",#REF!,$B15,#REF!,R$5))</f>
        <v>#REF!</v>
      </c>
      <c r="S15" s="43" t="e">
        <f>IF($D$4="Agreed",(SUMIFS(#REF!,#REF!,"in construction (agreed)",#REF!,$B15,#REF!,S$5)+SUMIFS(#REF!,#REF!,"in planning (agreed)",#REF!,$B15,#REF!,S$5)+SUMIFS(#REF!,#REF!,"agreed with nzta",#REF!,$B15,#REF!,S$5)+SUMIFS(#REF!,#REF!,"completed",#REF!,$B15,#REF!,S$5)),SUMIFS(#REF!,#REF!,"completed",#REF!,$B15,#REF!,S$5))</f>
        <v>#REF!</v>
      </c>
      <c r="T15" s="43" t="e">
        <f>IF($D$4="Agreed",(SUMIFS(#REF!,#REF!,"in construction (agreed)",#REF!,$B15,#REF!,T$5)+SUMIFS(#REF!,#REF!,"in planning (agreed)",#REF!,$B15,#REF!,T$5)+SUMIFS(#REF!,#REF!,"agreed with nzta",#REF!,$B15,#REF!,T$5)+SUMIFS(#REF!,#REF!,"completed",#REF!,$B15,#REF!,T$5)),SUMIFS(#REF!,#REF!,"completed",#REF!,$B15,#REF!,T$5))</f>
        <v>#REF!</v>
      </c>
      <c r="U15" s="13" t="e">
        <f t="shared" si="0"/>
        <v>#REF!</v>
      </c>
      <c r="V15" s="22"/>
      <c r="W15" s="22"/>
      <c r="X15" s="22"/>
      <c r="Y15" s="22"/>
      <c r="Z15" s="22"/>
      <c r="AA15" s="22"/>
      <c r="AB15" s="22"/>
      <c r="AC15" s="22"/>
      <c r="AD15" s="22"/>
      <c r="AE15" s="22"/>
      <c r="AF15" s="22"/>
    </row>
    <row r="16" spans="1:32" ht="11.25" customHeight="1" x14ac:dyDescent="0.15">
      <c r="A16" s="20"/>
      <c r="B16" s="37" t="str">
        <f>[11]Options!C12</f>
        <v>Resilience improvements</v>
      </c>
      <c r="C16" s="43" t="e">
        <f>IF($D$4="Agreed",(SUMIFS(#REF!,#REF!,"in construction (agreed)",#REF!,$B16,#REF!,C$5)+SUMIFS(#REF!,#REF!,"in planning (agreed)",#REF!,$B16,#REF!,C$5)+SUMIFS(#REF!,#REF!,"agreed with nzta",#REF!,$B16,#REF!,C$5)+SUMIFS(#REF!,#REF!,"completed",#REF!,$B16,#REF!,C$5)),SUMIFS(#REF!,#REF!,"completed",#REF!,$B16,#REF!,C$5))</f>
        <v>#REF!</v>
      </c>
      <c r="D16" s="43" t="e">
        <f>IF($D$4="Agreed",(SUMIFS(#REF!,#REF!,"in construction (agreed)",#REF!,$B16,#REF!,D$5)+SUMIFS(#REF!,#REF!,"in planning (agreed)",#REF!,$B16,#REF!,D$5)+SUMIFS(#REF!,#REF!,"agreed with nzta",#REF!,$B16,#REF!,D$5)+SUMIFS(#REF!,#REF!,"completed",#REF!,$B16,#REF!,D$5)),SUMIFS(#REF!,#REF!,"completed",#REF!,$B16,#REF!,D$5))</f>
        <v>#REF!</v>
      </c>
      <c r="E16" s="43" t="e">
        <f>IF($D$4="Agreed",(SUMIFS(#REF!,#REF!,"in construction (agreed)",#REF!,$B16,#REF!,E$5)+SUMIFS(#REF!,#REF!,"in planning (agreed)",#REF!,$B16,#REF!,E$5)+SUMIFS(#REF!,#REF!,"agreed with nzta",#REF!,$B16,#REF!,E$5)+SUMIFS(#REF!,#REF!,"completed",#REF!,$B16,#REF!,E$5)),SUMIFS(#REF!,#REF!,"completed",#REF!,$B16,#REF!,E$5))</f>
        <v>#REF!</v>
      </c>
      <c r="F16" s="43" t="e">
        <f>IF($D$4="Agreed",(SUMIFS(#REF!,#REF!,"in construction (agreed)",#REF!,$B16,#REF!,F$5)+SUMIFS(#REF!,#REF!,"in planning (agreed)",#REF!,$B16,#REF!,F$5)+SUMIFS(#REF!,#REF!,"agreed with nzta",#REF!,$B16,#REF!,F$5)+SUMIFS(#REF!,#REF!,"completed",#REF!,$B16,#REF!,F$5)),SUMIFS(#REF!,#REF!,"completed",#REF!,$B16,#REF!,F$5))</f>
        <v>#REF!</v>
      </c>
      <c r="G16" s="43" t="e">
        <f>IF($D$4="Agreed",(SUMIFS(#REF!,#REF!,"in construction (agreed)",#REF!,$B16,#REF!,G$5)+SUMIFS(#REF!,#REF!,"in planning (agreed)",#REF!,$B16,#REF!,G$5)+SUMIFS(#REF!,#REF!,"agreed with nzta",#REF!,$B16,#REF!,G$5)+SUMIFS(#REF!,#REF!,"completed",#REF!,$B16,#REF!,G$5)),SUMIFS(#REF!,#REF!,"completed",#REF!,$B16,#REF!,G$5))</f>
        <v>#REF!</v>
      </c>
      <c r="H16" s="43" t="e">
        <f>IF($D$4="Agreed",(SUMIFS(#REF!,#REF!,"in construction (agreed)",#REF!,$B16,#REF!,H$5)+SUMIFS(#REF!,#REF!,"in planning (agreed)",#REF!,$B16,#REF!,H$5)+SUMIFS(#REF!,#REF!,"agreed with nzta",#REF!,$B16,#REF!,H$5)+SUMIFS(#REF!,#REF!,"completed",#REF!,$B16,#REF!,H$5)),SUMIFS(#REF!,#REF!,"completed",#REF!,$B16,#REF!,H$5))</f>
        <v>#REF!</v>
      </c>
      <c r="I16" s="43" t="e">
        <f>IF($D$4="Agreed",(SUMIFS(#REF!,#REF!,"in construction (agreed)",#REF!,$B16,#REF!,I$5)+SUMIFS(#REF!,#REF!,"in planning (agreed)",#REF!,$B16,#REF!,I$5)+SUMIFS(#REF!,#REF!,"agreed with nzta",#REF!,$B16,#REF!,I$5)+SUMIFS(#REF!,#REF!,"completed",#REF!,$B16,#REF!,I$5)),SUMIFS(#REF!,#REF!,"completed",#REF!,$B16,#REF!,I$5))</f>
        <v>#REF!</v>
      </c>
      <c r="J16" s="43" t="e">
        <f>IF($D$4="Agreed",(SUMIFS(#REF!,#REF!,"in construction (agreed)",#REF!,$B16,#REF!,J$5)+SUMIFS(#REF!,#REF!,"in planning (agreed)",#REF!,$B16,#REF!,J$5)+SUMIFS(#REF!,#REF!,"agreed with nzta",#REF!,$B16,#REF!,J$5)+SUMIFS(#REF!,#REF!,"completed",#REF!,$B16,#REF!,J$5)),SUMIFS(#REF!,#REF!,"completed",#REF!,$B16,#REF!,J$5))</f>
        <v>#REF!</v>
      </c>
      <c r="K16" s="43" t="e">
        <f>IF($D$4="Agreed",(SUMIFS(#REF!,#REF!,"in construction (agreed)",#REF!,$B16,#REF!,K$5)+SUMIFS(#REF!,#REF!,"in planning (agreed)",#REF!,$B16,#REF!,K$5)+SUMIFS(#REF!,#REF!,"agreed with nzta",#REF!,$B16,#REF!,K$5)+SUMIFS(#REF!,#REF!,"completed",#REF!,$B16,#REF!,K$5)),SUMIFS(#REF!,#REF!,"completed",#REF!,$B16,#REF!,K$5))</f>
        <v>#REF!</v>
      </c>
      <c r="L16" s="43" t="e">
        <f>IF($D$4="Agreed",(SUMIFS(#REF!,#REF!,"in construction (agreed)",#REF!,$B16,#REF!,L$5)+SUMIFS(#REF!,#REF!,"in planning (agreed)",#REF!,$B16,#REF!,L$5)+SUMIFS(#REF!,#REF!,"agreed with nzta",#REF!,$B16,#REF!,L$5)+SUMIFS(#REF!,#REF!,"completed",#REF!,$B16,#REF!,L$5)),SUMIFS(#REF!,#REF!,"completed",#REF!,$B16,#REF!,L$5))</f>
        <v>#REF!</v>
      </c>
      <c r="M16" s="43" t="e">
        <f>IF($D$4="Agreed",(SUMIFS(#REF!,#REF!,"in construction (agreed)",#REF!,$B16,#REF!,M$5)+SUMIFS(#REF!,#REF!,"in planning (agreed)",#REF!,$B16,#REF!,M$5)+SUMIFS(#REF!,#REF!,"agreed with nzta",#REF!,$B16,#REF!,M$5)+SUMIFS(#REF!,#REF!,"completed",#REF!,$B16,#REF!,M$5)),SUMIFS(#REF!,#REF!,"completed",#REF!,$B16,#REF!,M$5))</f>
        <v>#REF!</v>
      </c>
      <c r="N16" s="43" t="e">
        <f>IF($D$4="Agreed",(SUMIFS(#REF!,#REF!,"in construction (agreed)",#REF!,$B16,#REF!,N$5)+SUMIFS(#REF!,#REF!,"in planning (agreed)",#REF!,$B16,#REF!,N$5)+SUMIFS(#REF!,#REF!,"agreed with nzta",#REF!,$B16,#REF!,N$5)+SUMIFS(#REF!,#REF!,"completed",#REF!,$B16,#REF!,N$5)),SUMIFS(#REF!,#REF!,"completed",#REF!,$B16,#REF!,N$5))</f>
        <v>#REF!</v>
      </c>
      <c r="O16" s="43" t="e">
        <f>IF($D$4="Agreed",(SUMIFS(#REF!,#REF!,"in construction (agreed)",#REF!,$B16,#REF!,O$5)+SUMIFS(#REF!,#REF!,"in planning (agreed)",#REF!,$B16,#REF!,O$5)+SUMIFS(#REF!,#REF!,"agreed with nzta",#REF!,$B16,#REF!,O$5)+SUMIFS(#REF!,#REF!,"completed",#REF!,$B16,#REF!,O$5)),SUMIFS(#REF!,#REF!,"completed",#REF!,$B16,#REF!,O$5))</f>
        <v>#REF!</v>
      </c>
      <c r="P16" s="43" t="e">
        <f>IF($D$4="Agreed",(SUMIFS(#REF!,#REF!,"in construction (agreed)",#REF!,$B16,#REF!,P$5)+SUMIFS(#REF!,#REF!,"in planning (agreed)",#REF!,$B16,#REF!,P$5)+SUMIFS(#REF!,#REF!,"agreed with nzta",#REF!,$B16,#REF!,P$5)+SUMIFS(#REF!,#REF!,"completed",#REF!,$B16,#REF!,P$5)),SUMIFS(#REF!,#REF!,"completed",#REF!,$B16,#REF!,P$5))</f>
        <v>#REF!</v>
      </c>
      <c r="Q16" s="43" t="e">
        <f>IF($D$4="Agreed",(SUMIFS(#REF!,#REF!,"in construction (agreed)",#REF!,$B16,#REF!,Q$5)+SUMIFS(#REF!,#REF!,"in planning (agreed)",#REF!,$B16,#REF!,Q$5)+SUMIFS(#REF!,#REF!,"agreed with nzta",#REF!,$B16,#REF!,Q$5)+SUMIFS(#REF!,#REF!,"completed",#REF!,$B16,#REF!,Q$5)),SUMIFS(#REF!,#REF!,"completed",#REF!,$B16,#REF!,Q$5))</f>
        <v>#REF!</v>
      </c>
      <c r="R16" s="43" t="e">
        <f>IF($D$4="Agreed",(SUMIFS(#REF!,#REF!,"in construction (agreed)",#REF!,$B16,#REF!,R$5)+SUMIFS(#REF!,#REF!,"in planning (agreed)",#REF!,$B16,#REF!,R$5)+SUMIFS(#REF!,#REF!,"agreed with nzta",#REF!,$B16,#REF!,R$5)+SUMIFS(#REF!,#REF!,"completed",#REF!,$B16,#REF!,R$5)),SUMIFS(#REF!,#REF!,"completed",#REF!,$B16,#REF!,R$5))</f>
        <v>#REF!</v>
      </c>
      <c r="S16" s="43" t="e">
        <f>IF($D$4="Agreed",(SUMIFS(#REF!,#REF!,"in construction (agreed)",#REF!,$B16,#REF!,S$5)+SUMIFS(#REF!,#REF!,"in planning (agreed)",#REF!,$B16,#REF!,S$5)+SUMIFS(#REF!,#REF!,"agreed with nzta",#REF!,$B16,#REF!,S$5)+SUMIFS(#REF!,#REF!,"completed",#REF!,$B16,#REF!,S$5)),SUMIFS(#REF!,#REF!,"completed",#REF!,$B16,#REF!,S$5))</f>
        <v>#REF!</v>
      </c>
      <c r="T16" s="43" t="e">
        <f>IF($D$4="Agreed",(SUMIFS(#REF!,#REF!,"in construction (agreed)",#REF!,$B16,#REF!,T$5)+SUMIFS(#REF!,#REF!,"in planning (agreed)",#REF!,$B16,#REF!,T$5)+SUMIFS(#REF!,#REF!,"agreed with nzta",#REF!,$B16,#REF!,T$5)+SUMIFS(#REF!,#REF!,"completed",#REF!,$B16,#REF!,T$5)),SUMIFS(#REF!,#REF!,"completed",#REF!,$B16,#REF!,T$5))</f>
        <v>#REF!</v>
      </c>
      <c r="U16" s="13" t="e">
        <f t="shared" si="0"/>
        <v>#REF!</v>
      </c>
      <c r="V16" s="22"/>
      <c r="W16" s="22"/>
      <c r="X16" s="22"/>
      <c r="Y16" s="22"/>
      <c r="Z16" s="22"/>
      <c r="AA16" s="22"/>
      <c r="AB16" s="22"/>
      <c r="AC16" s="22"/>
      <c r="AD16" s="22"/>
      <c r="AE16" s="22"/>
      <c r="AF16" s="22"/>
    </row>
    <row r="17" spans="1:32" ht="11.25" customHeight="1" x14ac:dyDescent="0.15">
      <c r="A17" s="20"/>
      <c r="B17" s="37" t="str">
        <f>[11]Options!C13</f>
        <v>Seal widening</v>
      </c>
      <c r="C17" s="43" t="e">
        <f>IF($D$4="Agreed",(SUMIFS(#REF!,#REF!,"in construction (agreed)",#REF!,$B17,#REF!,C$5)+SUMIFS(#REF!,#REF!,"in planning (agreed)",#REF!,$B17,#REF!,C$5)+SUMIFS(#REF!,#REF!,"agreed with nzta",#REF!,$B17,#REF!,C$5)+SUMIFS(#REF!,#REF!,"completed",#REF!,$B17,#REF!,C$5)),SUMIFS(#REF!,#REF!,"completed",#REF!,$B17,#REF!,C$5))</f>
        <v>#REF!</v>
      </c>
      <c r="D17" s="43" t="e">
        <f>IF($D$4="Agreed",(SUMIFS(#REF!,#REF!,"in construction (agreed)",#REF!,$B17,#REF!,D$5)+SUMIFS(#REF!,#REF!,"in planning (agreed)",#REF!,$B17,#REF!,D$5)+SUMIFS(#REF!,#REF!,"agreed with nzta",#REF!,$B17,#REF!,D$5)+SUMIFS(#REF!,#REF!,"completed",#REF!,$B17,#REF!,D$5)),SUMIFS(#REF!,#REF!,"completed",#REF!,$B17,#REF!,D$5))</f>
        <v>#REF!</v>
      </c>
      <c r="E17" s="43" t="e">
        <f>IF($D$4="Agreed",(SUMIFS(#REF!,#REF!,"in construction (agreed)",#REF!,$B17,#REF!,E$5)+SUMIFS(#REF!,#REF!,"in planning (agreed)",#REF!,$B17,#REF!,E$5)+SUMIFS(#REF!,#REF!,"agreed with nzta",#REF!,$B17,#REF!,E$5)+SUMIFS(#REF!,#REF!,"completed",#REF!,$B17,#REF!,E$5)),SUMIFS(#REF!,#REF!,"completed",#REF!,$B17,#REF!,E$5))</f>
        <v>#REF!</v>
      </c>
      <c r="F17" s="43" t="e">
        <f>IF($D$4="Agreed",(SUMIFS(#REF!,#REF!,"in construction (agreed)",#REF!,$B17,#REF!,F$5)+SUMIFS(#REF!,#REF!,"in planning (agreed)",#REF!,$B17,#REF!,F$5)+SUMIFS(#REF!,#REF!,"agreed with nzta",#REF!,$B17,#REF!,F$5)+SUMIFS(#REF!,#REF!,"completed",#REF!,$B17,#REF!,F$5)),SUMIFS(#REF!,#REF!,"completed",#REF!,$B17,#REF!,F$5))</f>
        <v>#REF!</v>
      </c>
      <c r="G17" s="43" t="e">
        <f>IF($D$4="Agreed",(SUMIFS(#REF!,#REF!,"in construction (agreed)",#REF!,$B17,#REF!,G$5)+SUMIFS(#REF!,#REF!,"in planning (agreed)",#REF!,$B17,#REF!,G$5)+SUMIFS(#REF!,#REF!,"agreed with nzta",#REF!,$B17,#REF!,G$5)+SUMIFS(#REF!,#REF!,"completed",#REF!,$B17,#REF!,G$5)),SUMIFS(#REF!,#REF!,"completed",#REF!,$B17,#REF!,G$5))</f>
        <v>#REF!</v>
      </c>
      <c r="H17" s="43" t="e">
        <f>IF($D$4="Agreed",(SUMIFS(#REF!,#REF!,"in construction (agreed)",#REF!,$B17,#REF!,H$5)+SUMIFS(#REF!,#REF!,"in planning (agreed)",#REF!,$B17,#REF!,H$5)+SUMIFS(#REF!,#REF!,"agreed with nzta",#REF!,$B17,#REF!,H$5)+SUMIFS(#REF!,#REF!,"completed",#REF!,$B17,#REF!,H$5)),SUMIFS(#REF!,#REF!,"completed",#REF!,$B17,#REF!,H$5))</f>
        <v>#REF!</v>
      </c>
      <c r="I17" s="43" t="e">
        <f>IF($D$4="Agreed",(SUMIFS(#REF!,#REF!,"in construction (agreed)",#REF!,$B17,#REF!,I$5)+SUMIFS(#REF!,#REF!,"in planning (agreed)",#REF!,$B17,#REF!,I$5)+SUMIFS(#REF!,#REF!,"agreed with nzta",#REF!,$B17,#REF!,I$5)+SUMIFS(#REF!,#REF!,"completed",#REF!,$B17,#REF!,I$5)),SUMIFS(#REF!,#REF!,"completed",#REF!,$B17,#REF!,I$5))</f>
        <v>#REF!</v>
      </c>
      <c r="J17" s="43" t="e">
        <f>IF($D$4="Agreed",(SUMIFS(#REF!,#REF!,"in construction (agreed)",#REF!,$B17,#REF!,J$5)+SUMIFS(#REF!,#REF!,"in planning (agreed)",#REF!,$B17,#REF!,J$5)+SUMIFS(#REF!,#REF!,"agreed with nzta",#REF!,$B17,#REF!,J$5)+SUMIFS(#REF!,#REF!,"completed",#REF!,$B17,#REF!,J$5)),SUMIFS(#REF!,#REF!,"completed",#REF!,$B17,#REF!,J$5))</f>
        <v>#REF!</v>
      </c>
      <c r="K17" s="43" t="e">
        <f>IF($D$4="Agreed",(SUMIFS(#REF!,#REF!,"in construction (agreed)",#REF!,$B17,#REF!,K$5)+SUMIFS(#REF!,#REF!,"in planning (agreed)",#REF!,$B17,#REF!,K$5)+SUMIFS(#REF!,#REF!,"agreed with nzta",#REF!,$B17,#REF!,K$5)+SUMIFS(#REF!,#REF!,"completed",#REF!,$B17,#REF!,K$5)),SUMIFS(#REF!,#REF!,"completed",#REF!,$B17,#REF!,K$5))</f>
        <v>#REF!</v>
      </c>
      <c r="L17" s="43" t="e">
        <f>IF($D$4="Agreed",(SUMIFS(#REF!,#REF!,"in construction (agreed)",#REF!,$B17,#REF!,L$5)+SUMIFS(#REF!,#REF!,"in planning (agreed)",#REF!,$B17,#REF!,L$5)+SUMIFS(#REF!,#REF!,"agreed with nzta",#REF!,$B17,#REF!,L$5)+SUMIFS(#REF!,#REF!,"completed",#REF!,$B17,#REF!,L$5)),SUMIFS(#REF!,#REF!,"completed",#REF!,$B17,#REF!,L$5))</f>
        <v>#REF!</v>
      </c>
      <c r="M17" s="43" t="e">
        <f>IF($D$4="Agreed",(SUMIFS(#REF!,#REF!,"in construction (agreed)",#REF!,$B17,#REF!,M$5)+SUMIFS(#REF!,#REF!,"in planning (agreed)",#REF!,$B17,#REF!,M$5)+SUMIFS(#REF!,#REF!,"agreed with nzta",#REF!,$B17,#REF!,M$5)+SUMIFS(#REF!,#REF!,"completed",#REF!,$B17,#REF!,M$5)),SUMIFS(#REF!,#REF!,"completed",#REF!,$B17,#REF!,M$5))</f>
        <v>#REF!</v>
      </c>
      <c r="N17" s="43" t="e">
        <f>IF($D$4="Agreed",(SUMIFS(#REF!,#REF!,"in construction (agreed)",#REF!,$B17,#REF!,N$5)+SUMIFS(#REF!,#REF!,"in planning (agreed)",#REF!,$B17,#REF!,N$5)+SUMIFS(#REF!,#REF!,"agreed with nzta",#REF!,$B17,#REF!,N$5)+SUMIFS(#REF!,#REF!,"completed",#REF!,$B17,#REF!,N$5)),SUMIFS(#REF!,#REF!,"completed",#REF!,$B17,#REF!,N$5))</f>
        <v>#REF!</v>
      </c>
      <c r="O17" s="43" t="e">
        <f>IF($D$4="Agreed",(SUMIFS(#REF!,#REF!,"in construction (agreed)",#REF!,$B17,#REF!,O$5)+SUMIFS(#REF!,#REF!,"in planning (agreed)",#REF!,$B17,#REF!,O$5)+SUMIFS(#REF!,#REF!,"agreed with nzta",#REF!,$B17,#REF!,O$5)+SUMIFS(#REF!,#REF!,"completed",#REF!,$B17,#REF!,O$5)),SUMIFS(#REF!,#REF!,"completed",#REF!,$B17,#REF!,O$5))</f>
        <v>#REF!</v>
      </c>
      <c r="P17" s="43" t="e">
        <f>IF($D$4="Agreed",(SUMIFS(#REF!,#REF!,"in construction (agreed)",#REF!,$B17,#REF!,P$5)+SUMIFS(#REF!,#REF!,"in planning (agreed)",#REF!,$B17,#REF!,P$5)+SUMIFS(#REF!,#REF!,"agreed with nzta",#REF!,$B17,#REF!,P$5)+SUMIFS(#REF!,#REF!,"completed",#REF!,$B17,#REF!,P$5)),SUMIFS(#REF!,#REF!,"completed",#REF!,$B17,#REF!,P$5))</f>
        <v>#REF!</v>
      </c>
      <c r="Q17" s="43" t="e">
        <f>IF($D$4="Agreed",(SUMIFS(#REF!,#REF!,"in construction (agreed)",#REF!,$B17,#REF!,Q$5)+SUMIFS(#REF!,#REF!,"in planning (agreed)",#REF!,$B17,#REF!,Q$5)+SUMIFS(#REF!,#REF!,"agreed with nzta",#REF!,$B17,#REF!,Q$5)+SUMIFS(#REF!,#REF!,"completed",#REF!,$B17,#REF!,Q$5)),SUMIFS(#REF!,#REF!,"completed",#REF!,$B17,#REF!,Q$5))</f>
        <v>#REF!</v>
      </c>
      <c r="R17" s="43" t="e">
        <f>IF($D$4="Agreed",(SUMIFS(#REF!,#REF!,"in construction (agreed)",#REF!,$B17,#REF!,R$5)+SUMIFS(#REF!,#REF!,"in planning (agreed)",#REF!,$B17,#REF!,R$5)+SUMIFS(#REF!,#REF!,"agreed with nzta",#REF!,$B17,#REF!,R$5)+SUMIFS(#REF!,#REF!,"completed",#REF!,$B17,#REF!,R$5)),SUMIFS(#REF!,#REF!,"completed",#REF!,$B17,#REF!,R$5))</f>
        <v>#REF!</v>
      </c>
      <c r="S17" s="43" t="e">
        <f>IF($D$4="Agreed",(SUMIFS(#REF!,#REF!,"in construction (agreed)",#REF!,$B17,#REF!,S$5)+SUMIFS(#REF!,#REF!,"in planning (agreed)",#REF!,$B17,#REF!,S$5)+SUMIFS(#REF!,#REF!,"agreed with nzta",#REF!,$B17,#REF!,S$5)+SUMIFS(#REF!,#REF!,"completed",#REF!,$B17,#REF!,S$5)),SUMIFS(#REF!,#REF!,"completed",#REF!,$B17,#REF!,S$5))</f>
        <v>#REF!</v>
      </c>
      <c r="T17" s="43" t="e">
        <f>IF($D$4="Agreed",(SUMIFS(#REF!,#REF!,"in construction (agreed)",#REF!,$B17,#REF!,T$5)+SUMIFS(#REF!,#REF!,"in planning (agreed)",#REF!,$B17,#REF!,T$5)+SUMIFS(#REF!,#REF!,"agreed with nzta",#REF!,$B17,#REF!,T$5)+SUMIFS(#REF!,#REF!,"completed",#REF!,$B17,#REF!,T$5)),SUMIFS(#REF!,#REF!,"completed",#REF!,$B17,#REF!,T$5))</f>
        <v>#REF!</v>
      </c>
      <c r="U17" s="13" t="e">
        <f t="shared" si="0"/>
        <v>#REF!</v>
      </c>
      <c r="V17" s="22"/>
      <c r="W17" s="22"/>
      <c r="X17" s="22"/>
      <c r="Y17" s="22"/>
      <c r="Z17" s="22"/>
      <c r="AA17" s="22"/>
      <c r="AB17" s="22"/>
      <c r="AC17" s="22"/>
      <c r="AD17" s="22"/>
      <c r="AE17" s="22"/>
      <c r="AF17" s="22"/>
    </row>
    <row r="18" spans="1:32" ht="11.25" customHeight="1" x14ac:dyDescent="0.15">
      <c r="A18" s="20"/>
      <c r="B18" s="37" t="str">
        <f>[11]Options!C14</f>
        <v>Sight benching</v>
      </c>
      <c r="C18" s="43" t="e">
        <f>IF($D$4="Agreed",(SUMIFS(#REF!,#REF!,"in construction (agreed)",#REF!,$B18,#REF!,C$5)+SUMIFS(#REF!,#REF!,"in planning (agreed)",#REF!,$B18,#REF!,C$5)+SUMIFS(#REF!,#REF!,"agreed with nzta",#REF!,$B18,#REF!,C$5)+SUMIFS(#REF!,#REF!,"completed",#REF!,$B18,#REF!,C$5)),SUMIFS(#REF!,#REF!,"completed",#REF!,$B18,#REF!,C$5))</f>
        <v>#REF!</v>
      </c>
      <c r="D18" s="43" t="e">
        <f>IF($D$4="Agreed",(SUMIFS(#REF!,#REF!,"in construction (agreed)",#REF!,$B18,#REF!,D$5)+SUMIFS(#REF!,#REF!,"in planning (agreed)",#REF!,$B18,#REF!,D$5)+SUMIFS(#REF!,#REF!,"agreed with nzta",#REF!,$B18,#REF!,D$5)+SUMIFS(#REF!,#REF!,"completed",#REF!,$B18,#REF!,D$5)),SUMIFS(#REF!,#REF!,"completed",#REF!,$B18,#REF!,D$5))</f>
        <v>#REF!</v>
      </c>
      <c r="E18" s="43" t="e">
        <f>IF($D$4="Agreed",(SUMIFS(#REF!,#REF!,"in construction (agreed)",#REF!,$B18,#REF!,E$5)+SUMIFS(#REF!,#REF!,"in planning (agreed)",#REF!,$B18,#REF!,E$5)+SUMIFS(#REF!,#REF!,"agreed with nzta",#REF!,$B18,#REF!,E$5)+SUMIFS(#REF!,#REF!,"completed",#REF!,$B18,#REF!,E$5)),SUMIFS(#REF!,#REF!,"completed",#REF!,$B18,#REF!,E$5))</f>
        <v>#REF!</v>
      </c>
      <c r="F18" s="43" t="e">
        <f>IF($D$4="Agreed",(SUMIFS(#REF!,#REF!,"in construction (agreed)",#REF!,$B18,#REF!,F$5)+SUMIFS(#REF!,#REF!,"in planning (agreed)",#REF!,$B18,#REF!,F$5)+SUMIFS(#REF!,#REF!,"agreed with nzta",#REF!,$B18,#REF!,F$5)+SUMIFS(#REF!,#REF!,"completed",#REF!,$B18,#REF!,F$5)),SUMIFS(#REF!,#REF!,"completed",#REF!,$B18,#REF!,F$5))</f>
        <v>#REF!</v>
      </c>
      <c r="G18" s="43" t="e">
        <f>IF($D$4="Agreed",(SUMIFS(#REF!,#REF!,"in construction (agreed)",#REF!,$B18,#REF!,G$5)+SUMIFS(#REF!,#REF!,"in planning (agreed)",#REF!,$B18,#REF!,G$5)+SUMIFS(#REF!,#REF!,"agreed with nzta",#REF!,$B18,#REF!,G$5)+SUMIFS(#REF!,#REF!,"completed",#REF!,$B18,#REF!,G$5)),SUMIFS(#REF!,#REF!,"completed",#REF!,$B18,#REF!,G$5))</f>
        <v>#REF!</v>
      </c>
      <c r="H18" s="43" t="e">
        <f>IF($D$4="Agreed",(SUMIFS(#REF!,#REF!,"in construction (agreed)",#REF!,$B18,#REF!,H$5)+SUMIFS(#REF!,#REF!,"in planning (agreed)",#REF!,$B18,#REF!,H$5)+SUMIFS(#REF!,#REF!,"agreed with nzta",#REF!,$B18,#REF!,H$5)+SUMIFS(#REF!,#REF!,"completed",#REF!,$B18,#REF!,H$5)),SUMIFS(#REF!,#REF!,"completed",#REF!,$B18,#REF!,H$5))</f>
        <v>#REF!</v>
      </c>
      <c r="I18" s="43" t="e">
        <f>IF($D$4="Agreed",(SUMIFS(#REF!,#REF!,"in construction (agreed)",#REF!,$B18,#REF!,I$5)+SUMIFS(#REF!,#REF!,"in planning (agreed)",#REF!,$B18,#REF!,I$5)+SUMIFS(#REF!,#REF!,"agreed with nzta",#REF!,$B18,#REF!,I$5)+SUMIFS(#REF!,#REF!,"completed",#REF!,$B18,#REF!,I$5)),SUMIFS(#REF!,#REF!,"completed",#REF!,$B18,#REF!,I$5))</f>
        <v>#REF!</v>
      </c>
      <c r="J18" s="43" t="e">
        <f>IF($D$4="Agreed",(SUMIFS(#REF!,#REF!,"in construction (agreed)",#REF!,$B18,#REF!,J$5)+SUMIFS(#REF!,#REF!,"in planning (agreed)",#REF!,$B18,#REF!,J$5)+SUMIFS(#REF!,#REF!,"agreed with nzta",#REF!,$B18,#REF!,J$5)+SUMIFS(#REF!,#REF!,"completed",#REF!,$B18,#REF!,J$5)),SUMIFS(#REF!,#REF!,"completed",#REF!,$B18,#REF!,J$5))</f>
        <v>#REF!</v>
      </c>
      <c r="K18" s="43" t="e">
        <f>IF($D$4="Agreed",(SUMIFS(#REF!,#REF!,"in construction (agreed)",#REF!,$B18,#REF!,K$5)+SUMIFS(#REF!,#REF!,"in planning (agreed)",#REF!,$B18,#REF!,K$5)+SUMIFS(#REF!,#REF!,"agreed with nzta",#REF!,$B18,#REF!,K$5)+SUMIFS(#REF!,#REF!,"completed",#REF!,$B18,#REF!,K$5)),SUMIFS(#REF!,#REF!,"completed",#REF!,$B18,#REF!,K$5))</f>
        <v>#REF!</v>
      </c>
      <c r="L18" s="43" t="e">
        <f>IF($D$4="Agreed",(SUMIFS(#REF!,#REF!,"in construction (agreed)",#REF!,$B18,#REF!,L$5)+SUMIFS(#REF!,#REF!,"in planning (agreed)",#REF!,$B18,#REF!,L$5)+SUMIFS(#REF!,#REF!,"agreed with nzta",#REF!,$B18,#REF!,L$5)+SUMIFS(#REF!,#REF!,"completed",#REF!,$B18,#REF!,L$5)),SUMIFS(#REF!,#REF!,"completed",#REF!,$B18,#REF!,L$5))</f>
        <v>#REF!</v>
      </c>
      <c r="M18" s="43" t="e">
        <f>IF($D$4="Agreed",(SUMIFS(#REF!,#REF!,"in construction (agreed)",#REF!,$B18,#REF!,M$5)+SUMIFS(#REF!,#REF!,"in planning (agreed)",#REF!,$B18,#REF!,M$5)+SUMIFS(#REF!,#REF!,"agreed with nzta",#REF!,$B18,#REF!,M$5)+SUMIFS(#REF!,#REF!,"completed",#REF!,$B18,#REF!,M$5)),SUMIFS(#REF!,#REF!,"completed",#REF!,$B18,#REF!,M$5))</f>
        <v>#REF!</v>
      </c>
      <c r="N18" s="43" t="e">
        <f>IF($D$4="Agreed",(SUMIFS(#REF!,#REF!,"in construction (agreed)",#REF!,$B18,#REF!,N$5)+SUMIFS(#REF!,#REF!,"in planning (agreed)",#REF!,$B18,#REF!,N$5)+SUMIFS(#REF!,#REF!,"agreed with nzta",#REF!,$B18,#REF!,N$5)+SUMIFS(#REF!,#REF!,"completed",#REF!,$B18,#REF!,N$5)),SUMIFS(#REF!,#REF!,"completed",#REF!,$B18,#REF!,N$5))</f>
        <v>#REF!</v>
      </c>
      <c r="O18" s="43" t="e">
        <f>IF($D$4="Agreed",(SUMIFS(#REF!,#REF!,"in construction (agreed)",#REF!,$B18,#REF!,O$5)+SUMIFS(#REF!,#REF!,"in planning (agreed)",#REF!,$B18,#REF!,O$5)+SUMIFS(#REF!,#REF!,"agreed with nzta",#REF!,$B18,#REF!,O$5)+SUMIFS(#REF!,#REF!,"completed",#REF!,$B18,#REF!,O$5)),SUMIFS(#REF!,#REF!,"completed",#REF!,$B18,#REF!,O$5))</f>
        <v>#REF!</v>
      </c>
      <c r="P18" s="43" t="e">
        <f>IF($D$4="Agreed",(SUMIFS(#REF!,#REF!,"in construction (agreed)",#REF!,$B18,#REF!,P$5)+SUMIFS(#REF!,#REF!,"in planning (agreed)",#REF!,$B18,#REF!,P$5)+SUMIFS(#REF!,#REF!,"agreed with nzta",#REF!,$B18,#REF!,P$5)+SUMIFS(#REF!,#REF!,"completed",#REF!,$B18,#REF!,P$5)),SUMIFS(#REF!,#REF!,"completed",#REF!,$B18,#REF!,P$5))</f>
        <v>#REF!</v>
      </c>
      <c r="Q18" s="43" t="e">
        <f>IF($D$4="Agreed",(SUMIFS(#REF!,#REF!,"in construction (agreed)",#REF!,$B18,#REF!,Q$5)+SUMIFS(#REF!,#REF!,"in planning (agreed)",#REF!,$B18,#REF!,Q$5)+SUMIFS(#REF!,#REF!,"agreed with nzta",#REF!,$B18,#REF!,Q$5)+SUMIFS(#REF!,#REF!,"completed",#REF!,$B18,#REF!,Q$5)),SUMIFS(#REF!,#REF!,"completed",#REF!,$B18,#REF!,Q$5))</f>
        <v>#REF!</v>
      </c>
      <c r="R18" s="43" t="e">
        <f>IF($D$4="Agreed",(SUMIFS(#REF!,#REF!,"in construction (agreed)",#REF!,$B18,#REF!,R$5)+SUMIFS(#REF!,#REF!,"in planning (agreed)",#REF!,$B18,#REF!,R$5)+SUMIFS(#REF!,#REF!,"agreed with nzta",#REF!,$B18,#REF!,R$5)+SUMIFS(#REF!,#REF!,"completed",#REF!,$B18,#REF!,R$5)),SUMIFS(#REF!,#REF!,"completed",#REF!,$B18,#REF!,R$5))</f>
        <v>#REF!</v>
      </c>
      <c r="S18" s="43" t="e">
        <f>IF($D$4="Agreed",(SUMIFS(#REF!,#REF!,"in construction (agreed)",#REF!,$B18,#REF!,S$5)+SUMIFS(#REF!,#REF!,"in planning (agreed)",#REF!,$B18,#REF!,S$5)+SUMIFS(#REF!,#REF!,"agreed with nzta",#REF!,$B18,#REF!,S$5)+SUMIFS(#REF!,#REF!,"completed",#REF!,$B18,#REF!,S$5)),SUMIFS(#REF!,#REF!,"completed",#REF!,$B18,#REF!,S$5))</f>
        <v>#REF!</v>
      </c>
      <c r="T18" s="43" t="e">
        <f>IF($D$4="Agreed",(SUMIFS(#REF!,#REF!,"in construction (agreed)",#REF!,$B18,#REF!,T$5)+SUMIFS(#REF!,#REF!,"in planning (agreed)",#REF!,$B18,#REF!,T$5)+SUMIFS(#REF!,#REF!,"agreed with nzta",#REF!,$B18,#REF!,T$5)+SUMIFS(#REF!,#REF!,"completed",#REF!,$B18,#REF!,T$5)),SUMIFS(#REF!,#REF!,"completed",#REF!,$B18,#REF!,T$5))</f>
        <v>#REF!</v>
      </c>
      <c r="U18" s="13" t="e">
        <f t="shared" si="0"/>
        <v>#REF!</v>
      </c>
      <c r="V18" s="22"/>
      <c r="W18" s="22"/>
      <c r="X18" s="22"/>
      <c r="Y18" s="22"/>
      <c r="Z18" s="22"/>
      <c r="AA18" s="22"/>
      <c r="AB18" s="22"/>
      <c r="AC18" s="22"/>
      <c r="AD18" s="22"/>
      <c r="AE18" s="22"/>
      <c r="AF18" s="22"/>
    </row>
    <row r="19" spans="1:32" ht="11.25" customHeight="1" x14ac:dyDescent="0.15">
      <c r="A19" s="20"/>
      <c r="B19" s="37" t="str">
        <f>[11]Options!C15</f>
        <v>Signage / delineation / pavement marking</v>
      </c>
      <c r="C19" s="43" t="e">
        <f>IF($D$4="Agreed",(SUMIFS(#REF!,#REF!,"in construction (agreed)",#REF!,$B19,#REF!,C$5)+SUMIFS(#REF!,#REF!,"in planning (agreed)",#REF!,$B19,#REF!,C$5)+SUMIFS(#REF!,#REF!,"agreed with nzta",#REF!,$B19,#REF!,C$5)+SUMIFS(#REF!,#REF!,"completed",#REF!,$B19,#REF!,C$5)),SUMIFS(#REF!,#REF!,"completed",#REF!,$B19,#REF!,C$5))</f>
        <v>#REF!</v>
      </c>
      <c r="D19" s="43" t="e">
        <f>IF($D$4="Agreed",(SUMIFS(#REF!,#REF!,"in construction (agreed)",#REF!,$B19,#REF!,D$5)+SUMIFS(#REF!,#REF!,"in planning (agreed)",#REF!,$B19,#REF!,D$5)+SUMIFS(#REF!,#REF!,"agreed with nzta",#REF!,$B19,#REF!,D$5)+SUMIFS(#REF!,#REF!,"completed",#REF!,$B19,#REF!,D$5)),SUMIFS(#REF!,#REF!,"completed",#REF!,$B19,#REF!,D$5))</f>
        <v>#REF!</v>
      </c>
      <c r="E19" s="43" t="e">
        <f>IF($D$4="Agreed",(SUMIFS(#REF!,#REF!,"in construction (agreed)",#REF!,$B19,#REF!,E$5)+SUMIFS(#REF!,#REF!,"in planning (agreed)",#REF!,$B19,#REF!,E$5)+SUMIFS(#REF!,#REF!,"agreed with nzta",#REF!,$B19,#REF!,E$5)+SUMIFS(#REF!,#REF!,"completed",#REF!,$B19,#REF!,E$5)),SUMIFS(#REF!,#REF!,"completed",#REF!,$B19,#REF!,E$5))</f>
        <v>#REF!</v>
      </c>
      <c r="F19" s="43" t="e">
        <f>IF($D$4="Agreed",(SUMIFS(#REF!,#REF!,"in construction (agreed)",#REF!,$B19,#REF!,F$5)+SUMIFS(#REF!,#REF!,"in planning (agreed)",#REF!,$B19,#REF!,F$5)+SUMIFS(#REF!,#REF!,"agreed with nzta",#REF!,$B19,#REF!,F$5)+SUMIFS(#REF!,#REF!,"completed",#REF!,$B19,#REF!,F$5)),SUMIFS(#REF!,#REF!,"completed",#REF!,$B19,#REF!,F$5))</f>
        <v>#REF!</v>
      </c>
      <c r="G19" s="43" t="e">
        <f>IF($D$4="Agreed",(SUMIFS(#REF!,#REF!,"in construction (agreed)",#REF!,$B19,#REF!,G$5)+SUMIFS(#REF!,#REF!,"in planning (agreed)",#REF!,$B19,#REF!,G$5)+SUMIFS(#REF!,#REF!,"agreed with nzta",#REF!,$B19,#REF!,G$5)+SUMIFS(#REF!,#REF!,"completed",#REF!,$B19,#REF!,G$5)),SUMIFS(#REF!,#REF!,"completed",#REF!,$B19,#REF!,G$5))</f>
        <v>#REF!</v>
      </c>
      <c r="H19" s="43" t="e">
        <f>IF($D$4="Agreed",(SUMIFS(#REF!,#REF!,"in construction (agreed)",#REF!,$B19,#REF!,H$5)+SUMIFS(#REF!,#REF!,"in planning (agreed)",#REF!,$B19,#REF!,H$5)+SUMIFS(#REF!,#REF!,"agreed with nzta",#REF!,$B19,#REF!,H$5)+SUMIFS(#REF!,#REF!,"completed",#REF!,$B19,#REF!,H$5)),SUMIFS(#REF!,#REF!,"completed",#REF!,$B19,#REF!,H$5))</f>
        <v>#REF!</v>
      </c>
      <c r="I19" s="43" t="e">
        <f>IF($D$4="Agreed",(SUMIFS(#REF!,#REF!,"in construction (agreed)",#REF!,$B19,#REF!,I$5)+SUMIFS(#REF!,#REF!,"in planning (agreed)",#REF!,$B19,#REF!,I$5)+SUMIFS(#REF!,#REF!,"agreed with nzta",#REF!,$B19,#REF!,I$5)+SUMIFS(#REF!,#REF!,"completed",#REF!,$B19,#REF!,I$5)),SUMIFS(#REF!,#REF!,"completed",#REF!,$B19,#REF!,I$5))</f>
        <v>#REF!</v>
      </c>
      <c r="J19" s="43" t="e">
        <f>IF($D$4="Agreed",(SUMIFS(#REF!,#REF!,"in construction (agreed)",#REF!,$B19,#REF!,J$5)+SUMIFS(#REF!,#REF!,"in planning (agreed)",#REF!,$B19,#REF!,J$5)+SUMIFS(#REF!,#REF!,"agreed with nzta",#REF!,$B19,#REF!,J$5)+SUMIFS(#REF!,#REF!,"completed",#REF!,$B19,#REF!,J$5)),SUMIFS(#REF!,#REF!,"completed",#REF!,$B19,#REF!,J$5))</f>
        <v>#REF!</v>
      </c>
      <c r="K19" s="43" t="e">
        <f>IF($D$4="Agreed",(SUMIFS(#REF!,#REF!,"in construction (agreed)",#REF!,$B19,#REF!,K$5)+SUMIFS(#REF!,#REF!,"in planning (agreed)",#REF!,$B19,#REF!,K$5)+SUMIFS(#REF!,#REF!,"agreed with nzta",#REF!,$B19,#REF!,K$5)+SUMIFS(#REF!,#REF!,"completed",#REF!,$B19,#REF!,K$5)),SUMIFS(#REF!,#REF!,"completed",#REF!,$B19,#REF!,K$5))</f>
        <v>#REF!</v>
      </c>
      <c r="L19" s="43" t="e">
        <f>IF($D$4="Agreed",(SUMIFS(#REF!,#REF!,"in construction (agreed)",#REF!,$B19,#REF!,L$5)+SUMIFS(#REF!,#REF!,"in planning (agreed)",#REF!,$B19,#REF!,L$5)+SUMIFS(#REF!,#REF!,"agreed with nzta",#REF!,$B19,#REF!,L$5)+SUMIFS(#REF!,#REF!,"completed",#REF!,$B19,#REF!,L$5)),SUMIFS(#REF!,#REF!,"completed",#REF!,$B19,#REF!,L$5))</f>
        <v>#REF!</v>
      </c>
      <c r="M19" s="43" t="e">
        <f>IF($D$4="Agreed",(SUMIFS(#REF!,#REF!,"in construction (agreed)",#REF!,$B19,#REF!,M$5)+SUMIFS(#REF!,#REF!,"in planning (agreed)",#REF!,$B19,#REF!,M$5)+SUMIFS(#REF!,#REF!,"agreed with nzta",#REF!,$B19,#REF!,M$5)+SUMIFS(#REF!,#REF!,"completed",#REF!,$B19,#REF!,M$5)),SUMIFS(#REF!,#REF!,"completed",#REF!,$B19,#REF!,M$5))</f>
        <v>#REF!</v>
      </c>
      <c r="N19" s="43" t="e">
        <f>IF($D$4="Agreed",(SUMIFS(#REF!,#REF!,"in construction (agreed)",#REF!,$B19,#REF!,N$5)+SUMIFS(#REF!,#REF!,"in planning (agreed)",#REF!,$B19,#REF!,N$5)+SUMIFS(#REF!,#REF!,"agreed with nzta",#REF!,$B19,#REF!,N$5)+SUMIFS(#REF!,#REF!,"completed",#REF!,$B19,#REF!,N$5)),SUMIFS(#REF!,#REF!,"completed",#REF!,$B19,#REF!,N$5))</f>
        <v>#REF!</v>
      </c>
      <c r="O19" s="43" t="e">
        <f>IF($D$4="Agreed",(SUMIFS(#REF!,#REF!,"in construction (agreed)",#REF!,$B19,#REF!,O$5)+SUMIFS(#REF!,#REF!,"in planning (agreed)",#REF!,$B19,#REF!,O$5)+SUMIFS(#REF!,#REF!,"agreed with nzta",#REF!,$B19,#REF!,O$5)+SUMIFS(#REF!,#REF!,"completed",#REF!,$B19,#REF!,O$5)),SUMIFS(#REF!,#REF!,"completed",#REF!,$B19,#REF!,O$5))</f>
        <v>#REF!</v>
      </c>
      <c r="P19" s="43" t="e">
        <f>IF($D$4="Agreed",(SUMIFS(#REF!,#REF!,"in construction (agreed)",#REF!,$B19,#REF!,P$5)+SUMIFS(#REF!,#REF!,"in planning (agreed)",#REF!,$B19,#REF!,P$5)+SUMIFS(#REF!,#REF!,"agreed with nzta",#REF!,$B19,#REF!,P$5)+SUMIFS(#REF!,#REF!,"completed",#REF!,$B19,#REF!,P$5)),SUMIFS(#REF!,#REF!,"completed",#REF!,$B19,#REF!,P$5))</f>
        <v>#REF!</v>
      </c>
      <c r="Q19" s="43" t="e">
        <f>IF($D$4="Agreed",(SUMIFS(#REF!,#REF!,"in construction (agreed)",#REF!,$B19,#REF!,Q$5)+SUMIFS(#REF!,#REF!,"in planning (agreed)",#REF!,$B19,#REF!,Q$5)+SUMIFS(#REF!,#REF!,"agreed with nzta",#REF!,$B19,#REF!,Q$5)+SUMIFS(#REF!,#REF!,"completed",#REF!,$B19,#REF!,Q$5)),SUMIFS(#REF!,#REF!,"completed",#REF!,$B19,#REF!,Q$5))</f>
        <v>#REF!</v>
      </c>
      <c r="R19" s="43" t="e">
        <f>IF($D$4="Agreed",(SUMIFS(#REF!,#REF!,"in construction (agreed)",#REF!,$B19,#REF!,R$5)+SUMIFS(#REF!,#REF!,"in planning (agreed)",#REF!,$B19,#REF!,R$5)+SUMIFS(#REF!,#REF!,"agreed with nzta",#REF!,$B19,#REF!,R$5)+SUMIFS(#REF!,#REF!,"completed",#REF!,$B19,#REF!,R$5)),SUMIFS(#REF!,#REF!,"completed",#REF!,$B19,#REF!,R$5))</f>
        <v>#REF!</v>
      </c>
      <c r="S19" s="43" t="e">
        <f>IF($D$4="Agreed",(SUMIFS(#REF!,#REF!,"in construction (agreed)",#REF!,$B19,#REF!,S$5)+SUMIFS(#REF!,#REF!,"in planning (agreed)",#REF!,$B19,#REF!,S$5)+SUMIFS(#REF!,#REF!,"agreed with nzta",#REF!,$B19,#REF!,S$5)+SUMIFS(#REF!,#REF!,"completed",#REF!,$B19,#REF!,S$5)),SUMIFS(#REF!,#REF!,"completed",#REF!,$B19,#REF!,S$5))</f>
        <v>#REF!</v>
      </c>
      <c r="T19" s="43" t="e">
        <f>IF($D$4="Agreed",(SUMIFS(#REF!,#REF!,"in construction (agreed)",#REF!,$B19,#REF!,T$5)+SUMIFS(#REF!,#REF!,"in planning (agreed)",#REF!,$B19,#REF!,T$5)+SUMIFS(#REF!,#REF!,"agreed with nzta",#REF!,$B19,#REF!,T$5)+SUMIFS(#REF!,#REF!,"completed",#REF!,$B19,#REF!,T$5)),SUMIFS(#REF!,#REF!,"completed",#REF!,$B19,#REF!,T$5))</f>
        <v>#REF!</v>
      </c>
      <c r="U19" s="13" t="e">
        <f t="shared" si="0"/>
        <v>#REF!</v>
      </c>
      <c r="V19" s="22"/>
      <c r="W19" s="22"/>
      <c r="X19" s="22"/>
      <c r="Y19" s="22"/>
      <c r="Z19" s="22"/>
      <c r="AA19" s="22"/>
      <c r="AB19" s="22"/>
      <c r="AC19" s="22"/>
      <c r="AD19" s="22"/>
      <c r="AE19" s="22"/>
      <c r="AF19" s="22"/>
    </row>
    <row r="20" spans="1:32" ht="11.25" customHeight="1" x14ac:dyDescent="0.15">
      <c r="A20" s="20"/>
      <c r="B20" s="37" t="str">
        <f>[11]Options!C16</f>
        <v>Stock effluent facilities</v>
      </c>
      <c r="C20" s="43" t="e">
        <f>IF($D$4="Agreed",(SUMIFS(#REF!,#REF!,"in construction (agreed)",#REF!,$B20,#REF!,C$5)+SUMIFS(#REF!,#REF!,"in planning (agreed)",#REF!,$B20,#REF!,C$5)+SUMIFS(#REF!,#REF!,"agreed with nzta",#REF!,$B20,#REF!,C$5)+SUMIFS(#REF!,#REF!,"completed",#REF!,$B20,#REF!,C$5)),SUMIFS(#REF!,#REF!,"completed",#REF!,$B20,#REF!,C$5))</f>
        <v>#REF!</v>
      </c>
      <c r="D20" s="43" t="e">
        <f>IF($D$4="Agreed",(SUMIFS(#REF!,#REF!,"in construction (agreed)",#REF!,$B20,#REF!,D$5)+SUMIFS(#REF!,#REF!,"in planning (agreed)",#REF!,$B20,#REF!,D$5)+SUMIFS(#REF!,#REF!,"agreed with nzta",#REF!,$B20,#REF!,D$5)+SUMIFS(#REF!,#REF!,"completed",#REF!,$B20,#REF!,D$5)),SUMIFS(#REF!,#REF!,"completed",#REF!,$B20,#REF!,D$5))</f>
        <v>#REF!</v>
      </c>
      <c r="E20" s="43" t="e">
        <f>IF($D$4="Agreed",(SUMIFS(#REF!,#REF!,"in construction (agreed)",#REF!,$B20,#REF!,E$5)+SUMIFS(#REF!,#REF!,"in planning (agreed)",#REF!,$B20,#REF!,E$5)+SUMIFS(#REF!,#REF!,"agreed with nzta",#REF!,$B20,#REF!,E$5)+SUMIFS(#REF!,#REF!,"completed",#REF!,$B20,#REF!,E$5)),SUMIFS(#REF!,#REF!,"completed",#REF!,$B20,#REF!,E$5))</f>
        <v>#REF!</v>
      </c>
      <c r="F20" s="43" t="e">
        <f>IF($D$4="Agreed",(SUMIFS(#REF!,#REF!,"in construction (agreed)",#REF!,$B20,#REF!,F$5)+SUMIFS(#REF!,#REF!,"in planning (agreed)",#REF!,$B20,#REF!,F$5)+SUMIFS(#REF!,#REF!,"agreed with nzta",#REF!,$B20,#REF!,F$5)+SUMIFS(#REF!,#REF!,"completed",#REF!,$B20,#REF!,F$5)),SUMIFS(#REF!,#REF!,"completed",#REF!,$B20,#REF!,F$5))</f>
        <v>#REF!</v>
      </c>
      <c r="G20" s="43" t="e">
        <f>IF($D$4="Agreed",(SUMIFS(#REF!,#REF!,"in construction (agreed)",#REF!,$B20,#REF!,G$5)+SUMIFS(#REF!,#REF!,"in planning (agreed)",#REF!,$B20,#REF!,G$5)+SUMIFS(#REF!,#REF!,"agreed with nzta",#REF!,$B20,#REF!,G$5)+SUMIFS(#REF!,#REF!,"completed",#REF!,$B20,#REF!,G$5)),SUMIFS(#REF!,#REF!,"completed",#REF!,$B20,#REF!,G$5))</f>
        <v>#REF!</v>
      </c>
      <c r="H20" s="43" t="e">
        <f>IF($D$4="Agreed",(SUMIFS(#REF!,#REF!,"in construction (agreed)",#REF!,$B20,#REF!,H$5)+SUMIFS(#REF!,#REF!,"in planning (agreed)",#REF!,$B20,#REF!,H$5)+SUMIFS(#REF!,#REF!,"agreed with nzta",#REF!,$B20,#REF!,H$5)+SUMIFS(#REF!,#REF!,"completed",#REF!,$B20,#REF!,H$5)),SUMIFS(#REF!,#REF!,"completed",#REF!,$B20,#REF!,H$5))</f>
        <v>#REF!</v>
      </c>
      <c r="I20" s="43" t="e">
        <f>IF($D$4="Agreed",(SUMIFS(#REF!,#REF!,"in construction (agreed)",#REF!,$B20,#REF!,I$5)+SUMIFS(#REF!,#REF!,"in planning (agreed)",#REF!,$B20,#REF!,I$5)+SUMIFS(#REF!,#REF!,"agreed with nzta",#REF!,$B20,#REF!,I$5)+SUMIFS(#REF!,#REF!,"completed",#REF!,$B20,#REF!,I$5)),SUMIFS(#REF!,#REF!,"completed",#REF!,$B20,#REF!,I$5))</f>
        <v>#REF!</v>
      </c>
      <c r="J20" s="43" t="e">
        <f>IF($D$4="Agreed",(SUMIFS(#REF!,#REF!,"in construction (agreed)",#REF!,$B20,#REF!,J$5)+SUMIFS(#REF!,#REF!,"in planning (agreed)",#REF!,$B20,#REF!,J$5)+SUMIFS(#REF!,#REF!,"agreed with nzta",#REF!,$B20,#REF!,J$5)+SUMIFS(#REF!,#REF!,"completed",#REF!,$B20,#REF!,J$5)),SUMIFS(#REF!,#REF!,"completed",#REF!,$B20,#REF!,J$5))</f>
        <v>#REF!</v>
      </c>
      <c r="K20" s="43" t="e">
        <f>IF($D$4="Agreed",(SUMIFS(#REF!,#REF!,"in construction (agreed)",#REF!,$B20,#REF!,K$5)+SUMIFS(#REF!,#REF!,"in planning (agreed)",#REF!,$B20,#REF!,K$5)+SUMIFS(#REF!,#REF!,"agreed with nzta",#REF!,$B20,#REF!,K$5)+SUMIFS(#REF!,#REF!,"completed",#REF!,$B20,#REF!,K$5)),SUMIFS(#REF!,#REF!,"completed",#REF!,$B20,#REF!,K$5))</f>
        <v>#REF!</v>
      </c>
      <c r="L20" s="43" t="e">
        <f>IF($D$4="Agreed",(SUMIFS(#REF!,#REF!,"in construction (agreed)",#REF!,$B20,#REF!,L$5)+SUMIFS(#REF!,#REF!,"in planning (agreed)",#REF!,$B20,#REF!,L$5)+SUMIFS(#REF!,#REF!,"agreed with nzta",#REF!,$B20,#REF!,L$5)+SUMIFS(#REF!,#REF!,"completed",#REF!,$B20,#REF!,L$5)),SUMIFS(#REF!,#REF!,"completed",#REF!,$B20,#REF!,L$5))</f>
        <v>#REF!</v>
      </c>
      <c r="M20" s="43" t="e">
        <f>IF($D$4="Agreed",(SUMIFS(#REF!,#REF!,"in construction (agreed)",#REF!,$B20,#REF!,M$5)+SUMIFS(#REF!,#REF!,"in planning (agreed)",#REF!,$B20,#REF!,M$5)+SUMIFS(#REF!,#REF!,"agreed with nzta",#REF!,$B20,#REF!,M$5)+SUMIFS(#REF!,#REF!,"completed",#REF!,$B20,#REF!,M$5)),SUMIFS(#REF!,#REF!,"completed",#REF!,$B20,#REF!,M$5))</f>
        <v>#REF!</v>
      </c>
      <c r="N20" s="43" t="e">
        <f>IF($D$4="Agreed",(SUMIFS(#REF!,#REF!,"in construction (agreed)",#REF!,$B20,#REF!,N$5)+SUMIFS(#REF!,#REF!,"in planning (agreed)",#REF!,$B20,#REF!,N$5)+SUMIFS(#REF!,#REF!,"agreed with nzta",#REF!,$B20,#REF!,N$5)+SUMIFS(#REF!,#REF!,"completed",#REF!,$B20,#REF!,N$5)),SUMIFS(#REF!,#REF!,"completed",#REF!,$B20,#REF!,N$5))</f>
        <v>#REF!</v>
      </c>
      <c r="O20" s="43" t="e">
        <f>IF($D$4="Agreed",(SUMIFS(#REF!,#REF!,"in construction (agreed)",#REF!,$B20,#REF!,O$5)+SUMIFS(#REF!,#REF!,"in planning (agreed)",#REF!,$B20,#REF!,O$5)+SUMIFS(#REF!,#REF!,"agreed with nzta",#REF!,$B20,#REF!,O$5)+SUMIFS(#REF!,#REF!,"completed",#REF!,$B20,#REF!,O$5)),SUMIFS(#REF!,#REF!,"completed",#REF!,$B20,#REF!,O$5))</f>
        <v>#REF!</v>
      </c>
      <c r="P20" s="43" t="e">
        <f>IF($D$4="Agreed",(SUMIFS(#REF!,#REF!,"in construction (agreed)",#REF!,$B20,#REF!,P$5)+SUMIFS(#REF!,#REF!,"in planning (agreed)",#REF!,$B20,#REF!,P$5)+SUMIFS(#REF!,#REF!,"agreed with nzta",#REF!,$B20,#REF!,P$5)+SUMIFS(#REF!,#REF!,"completed",#REF!,$B20,#REF!,P$5)),SUMIFS(#REF!,#REF!,"completed",#REF!,$B20,#REF!,P$5))</f>
        <v>#REF!</v>
      </c>
      <c r="Q20" s="43" t="e">
        <f>IF($D$4="Agreed",(SUMIFS(#REF!,#REF!,"in construction (agreed)",#REF!,$B20,#REF!,Q$5)+SUMIFS(#REF!,#REF!,"in planning (agreed)",#REF!,$B20,#REF!,Q$5)+SUMIFS(#REF!,#REF!,"agreed with nzta",#REF!,$B20,#REF!,Q$5)+SUMIFS(#REF!,#REF!,"completed",#REF!,$B20,#REF!,Q$5)),SUMIFS(#REF!,#REF!,"completed",#REF!,$B20,#REF!,Q$5))</f>
        <v>#REF!</v>
      </c>
      <c r="R20" s="43" t="e">
        <f>IF($D$4="Agreed",(SUMIFS(#REF!,#REF!,"in construction (agreed)",#REF!,$B20,#REF!,R$5)+SUMIFS(#REF!,#REF!,"in planning (agreed)",#REF!,$B20,#REF!,R$5)+SUMIFS(#REF!,#REF!,"agreed with nzta",#REF!,$B20,#REF!,R$5)+SUMIFS(#REF!,#REF!,"completed",#REF!,$B20,#REF!,R$5)),SUMIFS(#REF!,#REF!,"completed",#REF!,$B20,#REF!,R$5))</f>
        <v>#REF!</v>
      </c>
      <c r="S20" s="43" t="e">
        <f>IF($D$4="Agreed",(SUMIFS(#REF!,#REF!,"in construction (agreed)",#REF!,$B20,#REF!,S$5)+SUMIFS(#REF!,#REF!,"in planning (agreed)",#REF!,$B20,#REF!,S$5)+SUMIFS(#REF!,#REF!,"agreed with nzta",#REF!,$B20,#REF!,S$5)+SUMIFS(#REF!,#REF!,"completed",#REF!,$B20,#REF!,S$5)),SUMIFS(#REF!,#REF!,"completed",#REF!,$B20,#REF!,S$5))</f>
        <v>#REF!</v>
      </c>
      <c r="T20" s="43" t="e">
        <f>IF($D$4="Agreed",(SUMIFS(#REF!,#REF!,"in construction (agreed)",#REF!,$B20,#REF!,T$5)+SUMIFS(#REF!,#REF!,"in planning (agreed)",#REF!,$B20,#REF!,T$5)+SUMIFS(#REF!,#REF!,"agreed with nzta",#REF!,$B20,#REF!,T$5)+SUMIFS(#REF!,#REF!,"completed",#REF!,$B20,#REF!,T$5)),SUMIFS(#REF!,#REF!,"completed",#REF!,$B20,#REF!,T$5))</f>
        <v>#REF!</v>
      </c>
      <c r="U20" s="13" t="e">
        <f t="shared" si="0"/>
        <v>#REF!</v>
      </c>
      <c r="V20" s="22"/>
      <c r="W20" s="22"/>
      <c r="X20" s="22"/>
      <c r="Y20" s="22"/>
      <c r="Z20" s="22"/>
      <c r="AA20" s="22"/>
      <c r="AB20" s="22"/>
      <c r="AC20" s="22"/>
      <c r="AD20" s="22"/>
      <c r="AE20" s="22"/>
      <c r="AF20" s="22"/>
    </row>
    <row r="21" spans="1:32" ht="11.25" customHeight="1" x14ac:dyDescent="0.15">
      <c r="A21" s="20"/>
      <c r="B21" s="37" t="str">
        <f>[11]Options!C17</f>
        <v>Stock underpasses</v>
      </c>
      <c r="C21" s="43" t="e">
        <f>IF($D$4="Agreed",(SUMIFS(#REF!,#REF!,"in construction (agreed)",#REF!,$B21,#REF!,C$5)+SUMIFS(#REF!,#REF!,"in planning (agreed)",#REF!,$B21,#REF!,C$5)+SUMIFS(#REF!,#REF!,"agreed with nzta",#REF!,$B21,#REF!,C$5)+SUMIFS(#REF!,#REF!,"completed",#REF!,$B21,#REF!,C$5)),SUMIFS(#REF!,#REF!,"completed",#REF!,$B21,#REF!,C$5))</f>
        <v>#REF!</v>
      </c>
      <c r="D21" s="43" t="e">
        <f>IF($D$4="Agreed",(SUMIFS(#REF!,#REF!,"in construction (agreed)",#REF!,$B21,#REF!,D$5)+SUMIFS(#REF!,#REF!,"in planning (agreed)",#REF!,$B21,#REF!,D$5)+SUMIFS(#REF!,#REF!,"agreed with nzta",#REF!,$B21,#REF!,D$5)+SUMIFS(#REF!,#REF!,"completed",#REF!,$B21,#REF!,D$5)),SUMIFS(#REF!,#REF!,"completed",#REF!,$B21,#REF!,D$5))</f>
        <v>#REF!</v>
      </c>
      <c r="E21" s="43" t="e">
        <f>IF($D$4="Agreed",(SUMIFS(#REF!,#REF!,"in construction (agreed)",#REF!,$B21,#REF!,E$5)+SUMIFS(#REF!,#REF!,"in planning (agreed)",#REF!,$B21,#REF!,E$5)+SUMIFS(#REF!,#REF!,"agreed with nzta",#REF!,$B21,#REF!,E$5)+SUMIFS(#REF!,#REF!,"completed",#REF!,$B21,#REF!,E$5)),SUMIFS(#REF!,#REF!,"completed",#REF!,$B21,#REF!,E$5))</f>
        <v>#REF!</v>
      </c>
      <c r="F21" s="43" t="e">
        <f>IF($D$4="Agreed",(SUMIFS(#REF!,#REF!,"in construction (agreed)",#REF!,$B21,#REF!,F$5)+SUMIFS(#REF!,#REF!,"in planning (agreed)",#REF!,$B21,#REF!,F$5)+SUMIFS(#REF!,#REF!,"agreed with nzta",#REF!,$B21,#REF!,F$5)+SUMIFS(#REF!,#REF!,"completed",#REF!,$B21,#REF!,F$5)),SUMIFS(#REF!,#REF!,"completed",#REF!,$B21,#REF!,F$5))</f>
        <v>#REF!</v>
      </c>
      <c r="G21" s="43" t="e">
        <f>IF($D$4="Agreed",(SUMIFS(#REF!,#REF!,"in construction (agreed)",#REF!,$B21,#REF!,G$5)+SUMIFS(#REF!,#REF!,"in planning (agreed)",#REF!,$B21,#REF!,G$5)+SUMIFS(#REF!,#REF!,"agreed with nzta",#REF!,$B21,#REF!,G$5)+SUMIFS(#REF!,#REF!,"completed",#REF!,$B21,#REF!,G$5)),SUMIFS(#REF!,#REF!,"completed",#REF!,$B21,#REF!,G$5))</f>
        <v>#REF!</v>
      </c>
      <c r="H21" s="43" t="e">
        <f>IF($D$4="Agreed",(SUMIFS(#REF!,#REF!,"in construction (agreed)",#REF!,$B21,#REF!,H$5)+SUMIFS(#REF!,#REF!,"in planning (agreed)",#REF!,$B21,#REF!,H$5)+SUMIFS(#REF!,#REF!,"agreed with nzta",#REF!,$B21,#REF!,H$5)+SUMIFS(#REF!,#REF!,"completed",#REF!,$B21,#REF!,H$5)),SUMIFS(#REF!,#REF!,"completed",#REF!,$B21,#REF!,H$5))</f>
        <v>#REF!</v>
      </c>
      <c r="I21" s="43" t="e">
        <f>IF($D$4="Agreed",(SUMIFS(#REF!,#REF!,"in construction (agreed)",#REF!,$B21,#REF!,I$5)+SUMIFS(#REF!,#REF!,"in planning (agreed)",#REF!,$B21,#REF!,I$5)+SUMIFS(#REF!,#REF!,"agreed with nzta",#REF!,$B21,#REF!,I$5)+SUMIFS(#REF!,#REF!,"completed",#REF!,$B21,#REF!,I$5)),SUMIFS(#REF!,#REF!,"completed",#REF!,$B21,#REF!,I$5))</f>
        <v>#REF!</v>
      </c>
      <c r="J21" s="43" t="e">
        <f>IF($D$4="Agreed",(SUMIFS(#REF!,#REF!,"in construction (agreed)",#REF!,$B21,#REF!,J$5)+SUMIFS(#REF!,#REF!,"in planning (agreed)",#REF!,$B21,#REF!,J$5)+SUMIFS(#REF!,#REF!,"agreed with nzta",#REF!,$B21,#REF!,J$5)+SUMIFS(#REF!,#REF!,"completed",#REF!,$B21,#REF!,J$5)),SUMIFS(#REF!,#REF!,"completed",#REF!,$B21,#REF!,J$5))</f>
        <v>#REF!</v>
      </c>
      <c r="K21" s="43" t="e">
        <f>IF($D$4="Agreed",(SUMIFS(#REF!,#REF!,"in construction (agreed)",#REF!,$B21,#REF!,K$5)+SUMIFS(#REF!,#REF!,"in planning (agreed)",#REF!,$B21,#REF!,K$5)+SUMIFS(#REF!,#REF!,"agreed with nzta",#REF!,$B21,#REF!,K$5)+SUMIFS(#REF!,#REF!,"completed",#REF!,$B21,#REF!,K$5)),SUMIFS(#REF!,#REF!,"completed",#REF!,$B21,#REF!,K$5))</f>
        <v>#REF!</v>
      </c>
      <c r="L21" s="43" t="e">
        <f>IF($D$4="Agreed",(SUMIFS(#REF!,#REF!,"in construction (agreed)",#REF!,$B21,#REF!,L$5)+SUMIFS(#REF!,#REF!,"in planning (agreed)",#REF!,$B21,#REF!,L$5)+SUMIFS(#REF!,#REF!,"agreed with nzta",#REF!,$B21,#REF!,L$5)+SUMIFS(#REF!,#REF!,"completed",#REF!,$B21,#REF!,L$5)),SUMIFS(#REF!,#REF!,"completed",#REF!,$B21,#REF!,L$5))</f>
        <v>#REF!</v>
      </c>
      <c r="M21" s="43" t="e">
        <f>IF($D$4="Agreed",(SUMIFS(#REF!,#REF!,"in construction (agreed)",#REF!,$B21,#REF!,M$5)+SUMIFS(#REF!,#REF!,"in planning (agreed)",#REF!,$B21,#REF!,M$5)+SUMIFS(#REF!,#REF!,"agreed with nzta",#REF!,$B21,#REF!,M$5)+SUMIFS(#REF!,#REF!,"completed",#REF!,$B21,#REF!,M$5)),SUMIFS(#REF!,#REF!,"completed",#REF!,$B21,#REF!,M$5))</f>
        <v>#REF!</v>
      </c>
      <c r="N21" s="43" t="e">
        <f>IF($D$4="Agreed",(SUMIFS(#REF!,#REF!,"in construction (agreed)",#REF!,$B21,#REF!,N$5)+SUMIFS(#REF!,#REF!,"in planning (agreed)",#REF!,$B21,#REF!,N$5)+SUMIFS(#REF!,#REF!,"agreed with nzta",#REF!,$B21,#REF!,N$5)+SUMIFS(#REF!,#REF!,"completed",#REF!,$B21,#REF!,N$5)),SUMIFS(#REF!,#REF!,"completed",#REF!,$B21,#REF!,N$5))</f>
        <v>#REF!</v>
      </c>
      <c r="O21" s="43" t="e">
        <f>IF($D$4="Agreed",(SUMIFS(#REF!,#REF!,"in construction (agreed)",#REF!,$B21,#REF!,O$5)+SUMIFS(#REF!,#REF!,"in planning (agreed)",#REF!,$B21,#REF!,O$5)+SUMIFS(#REF!,#REF!,"agreed with nzta",#REF!,$B21,#REF!,O$5)+SUMIFS(#REF!,#REF!,"completed",#REF!,$B21,#REF!,O$5)),SUMIFS(#REF!,#REF!,"completed",#REF!,$B21,#REF!,O$5))</f>
        <v>#REF!</v>
      </c>
      <c r="P21" s="43" t="e">
        <f>IF($D$4="Agreed",(SUMIFS(#REF!,#REF!,"in construction (agreed)",#REF!,$B21,#REF!,P$5)+SUMIFS(#REF!,#REF!,"in planning (agreed)",#REF!,$B21,#REF!,P$5)+SUMIFS(#REF!,#REF!,"agreed with nzta",#REF!,$B21,#REF!,P$5)+SUMIFS(#REF!,#REF!,"completed",#REF!,$B21,#REF!,P$5)),SUMIFS(#REF!,#REF!,"completed",#REF!,$B21,#REF!,P$5))</f>
        <v>#REF!</v>
      </c>
      <c r="Q21" s="43" t="e">
        <f>IF($D$4="Agreed",(SUMIFS(#REF!,#REF!,"in construction (agreed)",#REF!,$B21,#REF!,Q$5)+SUMIFS(#REF!,#REF!,"in planning (agreed)",#REF!,$B21,#REF!,Q$5)+SUMIFS(#REF!,#REF!,"agreed with nzta",#REF!,$B21,#REF!,Q$5)+SUMIFS(#REF!,#REF!,"completed",#REF!,$B21,#REF!,Q$5)),SUMIFS(#REF!,#REF!,"completed",#REF!,$B21,#REF!,Q$5))</f>
        <v>#REF!</v>
      </c>
      <c r="R21" s="43" t="e">
        <f>IF($D$4="Agreed",(SUMIFS(#REF!,#REF!,"in construction (agreed)",#REF!,$B21,#REF!,R$5)+SUMIFS(#REF!,#REF!,"in planning (agreed)",#REF!,$B21,#REF!,R$5)+SUMIFS(#REF!,#REF!,"agreed with nzta",#REF!,$B21,#REF!,R$5)+SUMIFS(#REF!,#REF!,"completed",#REF!,$B21,#REF!,R$5)),SUMIFS(#REF!,#REF!,"completed",#REF!,$B21,#REF!,R$5))</f>
        <v>#REF!</v>
      </c>
      <c r="S21" s="43" t="e">
        <f>IF($D$4="Agreed",(SUMIFS(#REF!,#REF!,"in construction (agreed)",#REF!,$B21,#REF!,S$5)+SUMIFS(#REF!,#REF!,"in planning (agreed)",#REF!,$B21,#REF!,S$5)+SUMIFS(#REF!,#REF!,"agreed with nzta",#REF!,$B21,#REF!,S$5)+SUMIFS(#REF!,#REF!,"completed",#REF!,$B21,#REF!,S$5)),SUMIFS(#REF!,#REF!,"completed",#REF!,$B21,#REF!,S$5))</f>
        <v>#REF!</v>
      </c>
      <c r="T21" s="43" t="e">
        <f>IF($D$4="Agreed",(SUMIFS(#REF!,#REF!,"in construction (agreed)",#REF!,$B21,#REF!,T$5)+SUMIFS(#REF!,#REF!,"in planning (agreed)",#REF!,$B21,#REF!,T$5)+SUMIFS(#REF!,#REF!,"agreed with nzta",#REF!,$B21,#REF!,T$5)+SUMIFS(#REF!,#REF!,"completed",#REF!,$B21,#REF!,T$5)),SUMIFS(#REF!,#REF!,"completed",#REF!,$B21,#REF!,T$5))</f>
        <v>#REF!</v>
      </c>
      <c r="U21" s="13" t="e">
        <f t="shared" si="0"/>
        <v>#REF!</v>
      </c>
      <c r="V21" s="22"/>
      <c r="W21" s="22"/>
      <c r="X21" s="22"/>
      <c r="Y21" s="22"/>
      <c r="Z21" s="22"/>
      <c r="AA21" s="22"/>
      <c r="AB21" s="22"/>
      <c r="AC21" s="22"/>
      <c r="AD21" s="22"/>
      <c r="AE21" s="22"/>
      <c r="AF21" s="22"/>
    </row>
    <row r="22" spans="1:32" ht="11.25" customHeight="1" x14ac:dyDescent="0.15">
      <c r="A22" s="20"/>
      <c r="B22" s="37" t="str">
        <f>[11]Options!C18</f>
        <v>Surface treatment (safety)</v>
      </c>
      <c r="C22" s="43" t="e">
        <f>IF($D$4="Agreed",(SUMIFS(#REF!,#REF!,"in construction (agreed)",#REF!,$B22,#REF!,C$5)+SUMIFS(#REF!,#REF!,"in planning (agreed)",#REF!,$B22,#REF!,C$5)+SUMIFS(#REF!,#REF!,"agreed with nzta",#REF!,$B22,#REF!,C$5)+SUMIFS(#REF!,#REF!,"completed",#REF!,$B22,#REF!,C$5)),SUMIFS(#REF!,#REF!,"completed",#REF!,$B22,#REF!,C$5))</f>
        <v>#REF!</v>
      </c>
      <c r="D22" s="43" t="e">
        <f>IF($D$4="Agreed",(SUMIFS(#REF!,#REF!,"in construction (agreed)",#REF!,$B22,#REF!,D$5)+SUMIFS(#REF!,#REF!,"in planning (agreed)",#REF!,$B22,#REF!,D$5)+SUMIFS(#REF!,#REF!,"agreed with nzta",#REF!,$B22,#REF!,D$5)+SUMIFS(#REF!,#REF!,"completed",#REF!,$B22,#REF!,D$5)),SUMIFS(#REF!,#REF!,"completed",#REF!,$B22,#REF!,D$5))</f>
        <v>#REF!</v>
      </c>
      <c r="E22" s="43" t="e">
        <f>IF($D$4="Agreed",(SUMIFS(#REF!,#REF!,"in construction (agreed)",#REF!,$B22,#REF!,E$5)+SUMIFS(#REF!,#REF!,"in planning (agreed)",#REF!,$B22,#REF!,E$5)+SUMIFS(#REF!,#REF!,"agreed with nzta",#REF!,$B22,#REF!,E$5)+SUMIFS(#REF!,#REF!,"completed",#REF!,$B22,#REF!,E$5)),SUMIFS(#REF!,#REF!,"completed",#REF!,$B22,#REF!,E$5))</f>
        <v>#REF!</v>
      </c>
      <c r="F22" s="43" t="e">
        <f>IF($D$4="Agreed",(SUMIFS(#REF!,#REF!,"in construction (agreed)",#REF!,$B22,#REF!,F$5)+SUMIFS(#REF!,#REF!,"in planning (agreed)",#REF!,$B22,#REF!,F$5)+SUMIFS(#REF!,#REF!,"agreed with nzta",#REF!,$B22,#REF!,F$5)+SUMIFS(#REF!,#REF!,"completed",#REF!,$B22,#REF!,F$5)),SUMIFS(#REF!,#REF!,"completed",#REF!,$B22,#REF!,F$5))</f>
        <v>#REF!</v>
      </c>
      <c r="G22" s="43" t="e">
        <f>IF($D$4="Agreed",(SUMIFS(#REF!,#REF!,"in construction (agreed)",#REF!,$B22,#REF!,G$5)+SUMIFS(#REF!,#REF!,"in planning (agreed)",#REF!,$B22,#REF!,G$5)+SUMIFS(#REF!,#REF!,"agreed with nzta",#REF!,$B22,#REF!,G$5)+SUMIFS(#REF!,#REF!,"completed",#REF!,$B22,#REF!,G$5)),SUMIFS(#REF!,#REF!,"completed",#REF!,$B22,#REF!,G$5))</f>
        <v>#REF!</v>
      </c>
      <c r="H22" s="43" t="e">
        <f>IF($D$4="Agreed",(SUMIFS(#REF!,#REF!,"in construction (agreed)",#REF!,$B22,#REF!,H$5)+SUMIFS(#REF!,#REF!,"in planning (agreed)",#REF!,$B22,#REF!,H$5)+SUMIFS(#REF!,#REF!,"agreed with nzta",#REF!,$B22,#REF!,H$5)+SUMIFS(#REF!,#REF!,"completed",#REF!,$B22,#REF!,H$5)),SUMIFS(#REF!,#REF!,"completed",#REF!,$B22,#REF!,H$5))</f>
        <v>#REF!</v>
      </c>
      <c r="I22" s="43" t="e">
        <f>IF($D$4="Agreed",(SUMIFS(#REF!,#REF!,"in construction (agreed)",#REF!,$B22,#REF!,I$5)+SUMIFS(#REF!,#REF!,"in planning (agreed)",#REF!,$B22,#REF!,I$5)+SUMIFS(#REF!,#REF!,"agreed with nzta",#REF!,$B22,#REF!,I$5)+SUMIFS(#REF!,#REF!,"completed",#REF!,$B22,#REF!,I$5)),SUMIFS(#REF!,#REF!,"completed",#REF!,$B22,#REF!,I$5))</f>
        <v>#REF!</v>
      </c>
      <c r="J22" s="43" t="e">
        <f>IF($D$4="Agreed",(SUMIFS(#REF!,#REF!,"in construction (agreed)",#REF!,$B22,#REF!,J$5)+SUMIFS(#REF!,#REF!,"in planning (agreed)",#REF!,$B22,#REF!,J$5)+SUMIFS(#REF!,#REF!,"agreed with nzta",#REF!,$B22,#REF!,J$5)+SUMIFS(#REF!,#REF!,"completed",#REF!,$B22,#REF!,J$5)),SUMIFS(#REF!,#REF!,"completed",#REF!,$B22,#REF!,J$5))</f>
        <v>#REF!</v>
      </c>
      <c r="K22" s="43" t="e">
        <f>IF($D$4="Agreed",(SUMIFS(#REF!,#REF!,"in construction (agreed)",#REF!,$B22,#REF!,K$5)+SUMIFS(#REF!,#REF!,"in planning (agreed)",#REF!,$B22,#REF!,K$5)+SUMIFS(#REF!,#REF!,"agreed with nzta",#REF!,$B22,#REF!,K$5)+SUMIFS(#REF!,#REF!,"completed",#REF!,$B22,#REF!,K$5)),SUMIFS(#REF!,#REF!,"completed",#REF!,$B22,#REF!,K$5))</f>
        <v>#REF!</v>
      </c>
      <c r="L22" s="43" t="e">
        <f>IF($D$4="Agreed",(SUMIFS(#REF!,#REF!,"in construction (agreed)",#REF!,$B22,#REF!,L$5)+SUMIFS(#REF!,#REF!,"in planning (agreed)",#REF!,$B22,#REF!,L$5)+SUMIFS(#REF!,#REF!,"agreed with nzta",#REF!,$B22,#REF!,L$5)+SUMIFS(#REF!,#REF!,"completed",#REF!,$B22,#REF!,L$5)),SUMIFS(#REF!,#REF!,"completed",#REF!,$B22,#REF!,L$5))</f>
        <v>#REF!</v>
      </c>
      <c r="M22" s="43" t="e">
        <f>IF($D$4="Agreed",(SUMIFS(#REF!,#REF!,"in construction (agreed)",#REF!,$B22,#REF!,M$5)+SUMIFS(#REF!,#REF!,"in planning (agreed)",#REF!,$B22,#REF!,M$5)+SUMIFS(#REF!,#REF!,"agreed with nzta",#REF!,$B22,#REF!,M$5)+SUMIFS(#REF!,#REF!,"completed",#REF!,$B22,#REF!,M$5)),SUMIFS(#REF!,#REF!,"completed",#REF!,$B22,#REF!,M$5))</f>
        <v>#REF!</v>
      </c>
      <c r="N22" s="43" t="e">
        <f>IF($D$4="Agreed",(SUMIFS(#REF!,#REF!,"in construction (agreed)",#REF!,$B22,#REF!,N$5)+SUMIFS(#REF!,#REF!,"in planning (agreed)",#REF!,$B22,#REF!,N$5)+SUMIFS(#REF!,#REF!,"agreed with nzta",#REF!,$B22,#REF!,N$5)+SUMIFS(#REF!,#REF!,"completed",#REF!,$B22,#REF!,N$5)),SUMIFS(#REF!,#REF!,"completed",#REF!,$B22,#REF!,N$5))</f>
        <v>#REF!</v>
      </c>
      <c r="O22" s="43" t="e">
        <f>IF($D$4="Agreed",(SUMIFS(#REF!,#REF!,"in construction (agreed)",#REF!,$B22,#REF!,O$5)+SUMIFS(#REF!,#REF!,"in planning (agreed)",#REF!,$B22,#REF!,O$5)+SUMIFS(#REF!,#REF!,"agreed with nzta",#REF!,$B22,#REF!,O$5)+SUMIFS(#REF!,#REF!,"completed",#REF!,$B22,#REF!,O$5)),SUMIFS(#REF!,#REF!,"completed",#REF!,$B22,#REF!,O$5))</f>
        <v>#REF!</v>
      </c>
      <c r="P22" s="43" t="e">
        <f>IF($D$4="Agreed",(SUMIFS(#REF!,#REF!,"in construction (agreed)",#REF!,$B22,#REF!,P$5)+SUMIFS(#REF!,#REF!,"in planning (agreed)",#REF!,$B22,#REF!,P$5)+SUMIFS(#REF!,#REF!,"agreed with nzta",#REF!,$B22,#REF!,P$5)+SUMIFS(#REF!,#REF!,"completed",#REF!,$B22,#REF!,P$5)),SUMIFS(#REF!,#REF!,"completed",#REF!,$B22,#REF!,P$5))</f>
        <v>#REF!</v>
      </c>
      <c r="Q22" s="43" t="e">
        <f>IF($D$4="Agreed",(SUMIFS(#REF!,#REF!,"in construction (agreed)",#REF!,$B22,#REF!,Q$5)+SUMIFS(#REF!,#REF!,"in planning (agreed)",#REF!,$B22,#REF!,Q$5)+SUMIFS(#REF!,#REF!,"agreed with nzta",#REF!,$B22,#REF!,Q$5)+SUMIFS(#REF!,#REF!,"completed",#REF!,$B22,#REF!,Q$5)),SUMIFS(#REF!,#REF!,"completed",#REF!,$B22,#REF!,Q$5))</f>
        <v>#REF!</v>
      </c>
      <c r="R22" s="43" t="e">
        <f>IF($D$4="Agreed",(SUMIFS(#REF!,#REF!,"in construction (agreed)",#REF!,$B22,#REF!,R$5)+SUMIFS(#REF!,#REF!,"in planning (agreed)",#REF!,$B22,#REF!,R$5)+SUMIFS(#REF!,#REF!,"agreed with nzta",#REF!,$B22,#REF!,R$5)+SUMIFS(#REF!,#REF!,"completed",#REF!,$B22,#REF!,R$5)),SUMIFS(#REF!,#REF!,"completed",#REF!,$B22,#REF!,R$5))</f>
        <v>#REF!</v>
      </c>
      <c r="S22" s="43" t="e">
        <f>IF($D$4="Agreed",(SUMIFS(#REF!,#REF!,"in construction (agreed)",#REF!,$B22,#REF!,S$5)+SUMIFS(#REF!,#REF!,"in planning (agreed)",#REF!,$B22,#REF!,S$5)+SUMIFS(#REF!,#REF!,"agreed with nzta",#REF!,$B22,#REF!,S$5)+SUMIFS(#REF!,#REF!,"completed",#REF!,$B22,#REF!,S$5)),SUMIFS(#REF!,#REF!,"completed",#REF!,$B22,#REF!,S$5))</f>
        <v>#REF!</v>
      </c>
      <c r="T22" s="43" t="e">
        <f>IF($D$4="Agreed",(SUMIFS(#REF!,#REF!,"in construction (agreed)",#REF!,$B22,#REF!,T$5)+SUMIFS(#REF!,#REF!,"in planning (agreed)",#REF!,$B22,#REF!,T$5)+SUMIFS(#REF!,#REF!,"agreed with nzta",#REF!,$B22,#REF!,T$5)+SUMIFS(#REF!,#REF!,"completed",#REF!,$B22,#REF!,T$5)),SUMIFS(#REF!,#REF!,"completed",#REF!,$B22,#REF!,T$5))</f>
        <v>#REF!</v>
      </c>
      <c r="U22" s="13" t="e">
        <f t="shared" si="0"/>
        <v>#REF!</v>
      </c>
      <c r="V22" s="22"/>
      <c r="W22" s="22"/>
      <c r="X22" s="22"/>
      <c r="Y22" s="22"/>
      <c r="Z22" s="22"/>
      <c r="AA22" s="22"/>
      <c r="AB22" s="22"/>
      <c r="AC22" s="22"/>
      <c r="AD22" s="22"/>
      <c r="AE22" s="22"/>
      <c r="AF22" s="22"/>
    </row>
    <row r="23" spans="1:32" ht="11.25" customHeight="1" x14ac:dyDescent="0.15">
      <c r="A23" s="20"/>
      <c r="B23" s="37" t="str">
        <f>[11]Options!C19</f>
        <v>Technology based intervention</v>
      </c>
      <c r="C23" s="43" t="e">
        <f>IF($D$4="Agreed",(SUMIFS(#REF!,#REF!,"in construction (agreed)",#REF!,$B23,#REF!,C$5)+SUMIFS(#REF!,#REF!,"in planning (agreed)",#REF!,$B23,#REF!,C$5)+SUMIFS(#REF!,#REF!,"agreed with nzta",#REF!,$B23,#REF!,C$5)+SUMIFS(#REF!,#REF!,"completed",#REF!,$B23,#REF!,C$5)),SUMIFS(#REF!,#REF!,"completed",#REF!,$B23,#REF!,C$5))</f>
        <v>#REF!</v>
      </c>
      <c r="D23" s="43" t="e">
        <f>IF($D$4="Agreed",(SUMIFS(#REF!,#REF!,"in construction (agreed)",#REF!,$B23,#REF!,D$5)+SUMIFS(#REF!,#REF!,"in planning (agreed)",#REF!,$B23,#REF!,D$5)+SUMIFS(#REF!,#REF!,"agreed with nzta",#REF!,$B23,#REF!,D$5)+SUMIFS(#REF!,#REF!,"completed",#REF!,$B23,#REF!,D$5)),SUMIFS(#REF!,#REF!,"completed",#REF!,$B23,#REF!,D$5))</f>
        <v>#REF!</v>
      </c>
      <c r="E23" s="43" t="e">
        <f>IF($D$4="Agreed",(SUMIFS(#REF!,#REF!,"in construction (agreed)",#REF!,$B23,#REF!,E$5)+SUMIFS(#REF!,#REF!,"in planning (agreed)",#REF!,$B23,#REF!,E$5)+SUMIFS(#REF!,#REF!,"agreed with nzta",#REF!,$B23,#REF!,E$5)+SUMIFS(#REF!,#REF!,"completed",#REF!,$B23,#REF!,E$5)),SUMIFS(#REF!,#REF!,"completed",#REF!,$B23,#REF!,E$5))</f>
        <v>#REF!</v>
      </c>
      <c r="F23" s="43" t="e">
        <f>IF($D$4="Agreed",(SUMIFS(#REF!,#REF!,"in construction (agreed)",#REF!,$B23,#REF!,F$5)+SUMIFS(#REF!,#REF!,"in planning (agreed)",#REF!,$B23,#REF!,F$5)+SUMIFS(#REF!,#REF!,"agreed with nzta",#REF!,$B23,#REF!,F$5)+SUMIFS(#REF!,#REF!,"completed",#REF!,$B23,#REF!,F$5)),SUMIFS(#REF!,#REF!,"completed",#REF!,$B23,#REF!,F$5))</f>
        <v>#REF!</v>
      </c>
      <c r="G23" s="43" t="e">
        <f>IF($D$4="Agreed",(SUMIFS(#REF!,#REF!,"in construction (agreed)",#REF!,$B23,#REF!,G$5)+SUMIFS(#REF!,#REF!,"in planning (agreed)",#REF!,$B23,#REF!,G$5)+SUMIFS(#REF!,#REF!,"agreed with nzta",#REF!,$B23,#REF!,G$5)+SUMIFS(#REF!,#REF!,"completed",#REF!,$B23,#REF!,G$5)),SUMIFS(#REF!,#REF!,"completed",#REF!,$B23,#REF!,G$5))</f>
        <v>#REF!</v>
      </c>
      <c r="H23" s="43" t="e">
        <f>IF($D$4="Agreed",(SUMIFS(#REF!,#REF!,"in construction (agreed)",#REF!,$B23,#REF!,H$5)+SUMIFS(#REF!,#REF!,"in planning (agreed)",#REF!,$B23,#REF!,H$5)+SUMIFS(#REF!,#REF!,"agreed with nzta",#REF!,$B23,#REF!,H$5)+SUMIFS(#REF!,#REF!,"completed",#REF!,$B23,#REF!,H$5)),SUMIFS(#REF!,#REF!,"completed",#REF!,$B23,#REF!,H$5))</f>
        <v>#REF!</v>
      </c>
      <c r="I23" s="43" t="e">
        <f>IF($D$4="Agreed",(SUMIFS(#REF!,#REF!,"in construction (agreed)",#REF!,$B23,#REF!,I$5)+SUMIFS(#REF!,#REF!,"in planning (agreed)",#REF!,$B23,#REF!,I$5)+SUMIFS(#REF!,#REF!,"agreed with nzta",#REF!,$B23,#REF!,I$5)+SUMIFS(#REF!,#REF!,"completed",#REF!,$B23,#REF!,I$5)),SUMIFS(#REF!,#REF!,"completed",#REF!,$B23,#REF!,I$5))</f>
        <v>#REF!</v>
      </c>
      <c r="J23" s="43" t="e">
        <f>IF($D$4="Agreed",(SUMIFS(#REF!,#REF!,"in construction (agreed)",#REF!,$B23,#REF!,J$5)+SUMIFS(#REF!,#REF!,"in planning (agreed)",#REF!,$B23,#REF!,J$5)+SUMIFS(#REF!,#REF!,"agreed with nzta",#REF!,$B23,#REF!,J$5)+SUMIFS(#REF!,#REF!,"completed",#REF!,$B23,#REF!,J$5)),SUMIFS(#REF!,#REF!,"completed",#REF!,$B23,#REF!,J$5))</f>
        <v>#REF!</v>
      </c>
      <c r="K23" s="43" t="e">
        <f>IF($D$4="Agreed",(SUMIFS(#REF!,#REF!,"in construction (agreed)",#REF!,$B23,#REF!,K$5)+SUMIFS(#REF!,#REF!,"in planning (agreed)",#REF!,$B23,#REF!,K$5)+SUMIFS(#REF!,#REF!,"agreed with nzta",#REF!,$B23,#REF!,K$5)+SUMIFS(#REF!,#REF!,"completed",#REF!,$B23,#REF!,K$5)),SUMIFS(#REF!,#REF!,"completed",#REF!,$B23,#REF!,K$5))</f>
        <v>#REF!</v>
      </c>
      <c r="L23" s="43" t="e">
        <f>IF($D$4="Agreed",(SUMIFS(#REF!,#REF!,"in construction (agreed)",#REF!,$B23,#REF!,L$5)+SUMIFS(#REF!,#REF!,"in planning (agreed)",#REF!,$B23,#REF!,L$5)+SUMIFS(#REF!,#REF!,"agreed with nzta",#REF!,$B23,#REF!,L$5)+SUMIFS(#REF!,#REF!,"completed",#REF!,$B23,#REF!,L$5)),SUMIFS(#REF!,#REF!,"completed",#REF!,$B23,#REF!,L$5))</f>
        <v>#REF!</v>
      </c>
      <c r="M23" s="43" t="e">
        <f>IF($D$4="Agreed",(SUMIFS(#REF!,#REF!,"in construction (agreed)",#REF!,$B23,#REF!,M$5)+SUMIFS(#REF!,#REF!,"in planning (agreed)",#REF!,$B23,#REF!,M$5)+SUMIFS(#REF!,#REF!,"agreed with nzta",#REF!,$B23,#REF!,M$5)+SUMIFS(#REF!,#REF!,"completed",#REF!,$B23,#REF!,M$5)),SUMIFS(#REF!,#REF!,"completed",#REF!,$B23,#REF!,M$5))</f>
        <v>#REF!</v>
      </c>
      <c r="N23" s="43" t="e">
        <f>IF($D$4="Agreed",(SUMIFS(#REF!,#REF!,"in construction (agreed)",#REF!,$B23,#REF!,N$5)+SUMIFS(#REF!,#REF!,"in planning (agreed)",#REF!,$B23,#REF!,N$5)+SUMIFS(#REF!,#REF!,"agreed with nzta",#REF!,$B23,#REF!,N$5)+SUMIFS(#REF!,#REF!,"completed",#REF!,$B23,#REF!,N$5)),SUMIFS(#REF!,#REF!,"completed",#REF!,$B23,#REF!,N$5))</f>
        <v>#REF!</v>
      </c>
      <c r="O23" s="43" t="e">
        <f>IF($D$4="Agreed",(SUMIFS(#REF!,#REF!,"in construction (agreed)",#REF!,$B23,#REF!,O$5)+SUMIFS(#REF!,#REF!,"in planning (agreed)",#REF!,$B23,#REF!,O$5)+SUMIFS(#REF!,#REF!,"agreed with nzta",#REF!,$B23,#REF!,O$5)+SUMIFS(#REF!,#REF!,"completed",#REF!,$B23,#REF!,O$5)),SUMIFS(#REF!,#REF!,"completed",#REF!,$B23,#REF!,O$5))</f>
        <v>#REF!</v>
      </c>
      <c r="P23" s="43" t="e">
        <f>IF($D$4="Agreed",(SUMIFS(#REF!,#REF!,"in construction (agreed)",#REF!,$B23,#REF!,P$5)+SUMIFS(#REF!,#REF!,"in planning (agreed)",#REF!,$B23,#REF!,P$5)+SUMIFS(#REF!,#REF!,"agreed with nzta",#REF!,$B23,#REF!,P$5)+SUMIFS(#REF!,#REF!,"completed",#REF!,$B23,#REF!,P$5)),SUMIFS(#REF!,#REF!,"completed",#REF!,$B23,#REF!,P$5))</f>
        <v>#REF!</v>
      </c>
      <c r="Q23" s="43" t="e">
        <f>IF($D$4="Agreed",(SUMIFS(#REF!,#REF!,"in construction (agreed)",#REF!,$B23,#REF!,Q$5)+SUMIFS(#REF!,#REF!,"in planning (agreed)",#REF!,$B23,#REF!,Q$5)+SUMIFS(#REF!,#REF!,"agreed with nzta",#REF!,$B23,#REF!,Q$5)+SUMIFS(#REF!,#REF!,"completed",#REF!,$B23,#REF!,Q$5)),SUMIFS(#REF!,#REF!,"completed",#REF!,$B23,#REF!,Q$5))</f>
        <v>#REF!</v>
      </c>
      <c r="R23" s="43" t="e">
        <f>IF($D$4="Agreed",(SUMIFS(#REF!,#REF!,"in construction (agreed)",#REF!,$B23,#REF!,R$5)+SUMIFS(#REF!,#REF!,"in planning (agreed)",#REF!,$B23,#REF!,R$5)+SUMIFS(#REF!,#REF!,"agreed with nzta",#REF!,$B23,#REF!,R$5)+SUMIFS(#REF!,#REF!,"completed",#REF!,$B23,#REF!,R$5)),SUMIFS(#REF!,#REF!,"completed",#REF!,$B23,#REF!,R$5))</f>
        <v>#REF!</v>
      </c>
      <c r="S23" s="43" t="e">
        <f>IF($D$4="Agreed",(SUMIFS(#REF!,#REF!,"in construction (agreed)",#REF!,$B23,#REF!,S$5)+SUMIFS(#REF!,#REF!,"in planning (agreed)",#REF!,$B23,#REF!,S$5)+SUMIFS(#REF!,#REF!,"agreed with nzta",#REF!,$B23,#REF!,S$5)+SUMIFS(#REF!,#REF!,"completed",#REF!,$B23,#REF!,S$5)),SUMIFS(#REF!,#REF!,"completed",#REF!,$B23,#REF!,S$5))</f>
        <v>#REF!</v>
      </c>
      <c r="T23" s="43" t="e">
        <f>IF($D$4="Agreed",(SUMIFS(#REF!,#REF!,"in construction (agreed)",#REF!,$B23,#REF!,T$5)+SUMIFS(#REF!,#REF!,"in planning (agreed)",#REF!,$B23,#REF!,T$5)+SUMIFS(#REF!,#REF!,"agreed with nzta",#REF!,$B23,#REF!,T$5)+SUMIFS(#REF!,#REF!,"completed",#REF!,$B23,#REF!,T$5)),SUMIFS(#REF!,#REF!,"completed",#REF!,$B23,#REF!,T$5))</f>
        <v>#REF!</v>
      </c>
      <c r="U23" s="13" t="e">
        <f t="shared" si="0"/>
        <v>#REF!</v>
      </c>
      <c r="V23" s="22"/>
      <c r="W23" s="22"/>
      <c r="X23" s="22"/>
      <c r="Y23" s="22"/>
      <c r="Z23" s="22"/>
      <c r="AA23" s="22"/>
      <c r="AB23" s="22"/>
      <c r="AC23" s="22"/>
      <c r="AD23" s="22"/>
      <c r="AE23" s="22"/>
      <c r="AF23" s="22"/>
    </row>
    <row r="24" spans="1:32" ht="11.25" customHeight="1" x14ac:dyDescent="0.15">
      <c r="A24" s="20"/>
      <c r="B24" s="37" t="str">
        <f>[11]Options!C20</f>
        <v>Traffic calming</v>
      </c>
      <c r="C24" s="43" t="e">
        <f>IF($D$4="Agreed",(SUMIFS(#REF!,#REF!,"in construction (agreed)",#REF!,$B24,#REF!,C$5)+SUMIFS(#REF!,#REF!,"in planning (agreed)",#REF!,$B24,#REF!,C$5)+SUMIFS(#REF!,#REF!,"agreed with nzta",#REF!,$B24,#REF!,C$5)+SUMIFS(#REF!,#REF!,"completed",#REF!,$B24,#REF!,C$5)),SUMIFS(#REF!,#REF!,"completed",#REF!,$B24,#REF!,C$5))</f>
        <v>#REF!</v>
      </c>
      <c r="D24" s="43" t="e">
        <f>IF($D$4="Agreed",(SUMIFS(#REF!,#REF!,"in construction (agreed)",#REF!,$B24,#REF!,D$5)+SUMIFS(#REF!,#REF!,"in planning (agreed)",#REF!,$B24,#REF!,D$5)+SUMIFS(#REF!,#REF!,"agreed with nzta",#REF!,$B24,#REF!,D$5)+SUMIFS(#REF!,#REF!,"completed",#REF!,$B24,#REF!,D$5)),SUMIFS(#REF!,#REF!,"completed",#REF!,$B24,#REF!,D$5))</f>
        <v>#REF!</v>
      </c>
      <c r="E24" s="43" t="e">
        <f>IF($D$4="Agreed",(SUMIFS(#REF!,#REF!,"in construction (agreed)",#REF!,$B24,#REF!,E$5)+SUMIFS(#REF!,#REF!,"in planning (agreed)",#REF!,$B24,#REF!,E$5)+SUMIFS(#REF!,#REF!,"agreed with nzta",#REF!,$B24,#REF!,E$5)+SUMIFS(#REF!,#REF!,"completed",#REF!,$B24,#REF!,E$5)),SUMIFS(#REF!,#REF!,"completed",#REF!,$B24,#REF!,E$5))</f>
        <v>#REF!</v>
      </c>
      <c r="F24" s="43" t="e">
        <f>IF($D$4="Agreed",(SUMIFS(#REF!,#REF!,"in construction (agreed)",#REF!,$B24,#REF!,F$5)+SUMIFS(#REF!,#REF!,"in planning (agreed)",#REF!,$B24,#REF!,F$5)+SUMIFS(#REF!,#REF!,"agreed with nzta",#REF!,$B24,#REF!,F$5)+SUMIFS(#REF!,#REF!,"completed",#REF!,$B24,#REF!,F$5)),SUMIFS(#REF!,#REF!,"completed",#REF!,$B24,#REF!,F$5))</f>
        <v>#REF!</v>
      </c>
      <c r="G24" s="43" t="e">
        <f>IF($D$4="Agreed",(SUMIFS(#REF!,#REF!,"in construction (agreed)",#REF!,$B24,#REF!,G$5)+SUMIFS(#REF!,#REF!,"in planning (agreed)",#REF!,$B24,#REF!,G$5)+SUMIFS(#REF!,#REF!,"agreed with nzta",#REF!,$B24,#REF!,G$5)+SUMIFS(#REF!,#REF!,"completed",#REF!,$B24,#REF!,G$5)),SUMIFS(#REF!,#REF!,"completed",#REF!,$B24,#REF!,G$5))</f>
        <v>#REF!</v>
      </c>
      <c r="H24" s="43" t="e">
        <f>IF($D$4="Agreed",(SUMIFS(#REF!,#REF!,"in construction (agreed)",#REF!,$B24,#REF!,H$5)+SUMIFS(#REF!,#REF!,"in planning (agreed)",#REF!,$B24,#REF!,H$5)+SUMIFS(#REF!,#REF!,"agreed with nzta",#REF!,$B24,#REF!,H$5)+SUMIFS(#REF!,#REF!,"completed",#REF!,$B24,#REF!,H$5)),SUMIFS(#REF!,#REF!,"completed",#REF!,$B24,#REF!,H$5))</f>
        <v>#REF!</v>
      </c>
      <c r="I24" s="43" t="e">
        <f>IF($D$4="Agreed",(SUMIFS(#REF!,#REF!,"in construction (agreed)",#REF!,$B24,#REF!,I$5)+SUMIFS(#REF!,#REF!,"in planning (agreed)",#REF!,$B24,#REF!,I$5)+SUMIFS(#REF!,#REF!,"agreed with nzta",#REF!,$B24,#REF!,I$5)+SUMIFS(#REF!,#REF!,"completed",#REF!,$B24,#REF!,I$5)),SUMIFS(#REF!,#REF!,"completed",#REF!,$B24,#REF!,I$5))</f>
        <v>#REF!</v>
      </c>
      <c r="J24" s="43" t="e">
        <f>IF($D$4="Agreed",(SUMIFS(#REF!,#REF!,"in construction (agreed)",#REF!,$B24,#REF!,J$5)+SUMIFS(#REF!,#REF!,"in planning (agreed)",#REF!,$B24,#REF!,J$5)+SUMIFS(#REF!,#REF!,"agreed with nzta",#REF!,$B24,#REF!,J$5)+SUMIFS(#REF!,#REF!,"completed",#REF!,$B24,#REF!,J$5)),SUMIFS(#REF!,#REF!,"completed",#REF!,$B24,#REF!,J$5))</f>
        <v>#REF!</v>
      </c>
      <c r="K24" s="43" t="e">
        <f>IF($D$4="Agreed",(SUMIFS(#REF!,#REF!,"in construction (agreed)",#REF!,$B24,#REF!,K$5)+SUMIFS(#REF!,#REF!,"in planning (agreed)",#REF!,$B24,#REF!,K$5)+SUMIFS(#REF!,#REF!,"agreed with nzta",#REF!,$B24,#REF!,K$5)+SUMIFS(#REF!,#REF!,"completed",#REF!,$B24,#REF!,K$5)),SUMIFS(#REF!,#REF!,"completed",#REF!,$B24,#REF!,K$5))</f>
        <v>#REF!</v>
      </c>
      <c r="L24" s="43" t="e">
        <f>IF($D$4="Agreed",(SUMIFS(#REF!,#REF!,"in construction (agreed)",#REF!,$B24,#REF!,L$5)+SUMIFS(#REF!,#REF!,"in planning (agreed)",#REF!,$B24,#REF!,L$5)+SUMIFS(#REF!,#REF!,"agreed with nzta",#REF!,$B24,#REF!,L$5)+SUMIFS(#REF!,#REF!,"completed",#REF!,$B24,#REF!,L$5)),SUMIFS(#REF!,#REF!,"completed",#REF!,$B24,#REF!,L$5))</f>
        <v>#REF!</v>
      </c>
      <c r="M24" s="43" t="e">
        <f>IF($D$4="Agreed",(SUMIFS(#REF!,#REF!,"in construction (agreed)",#REF!,$B24,#REF!,M$5)+SUMIFS(#REF!,#REF!,"in planning (agreed)",#REF!,$B24,#REF!,M$5)+SUMIFS(#REF!,#REF!,"agreed with nzta",#REF!,$B24,#REF!,M$5)+SUMIFS(#REF!,#REF!,"completed",#REF!,$B24,#REF!,M$5)),SUMIFS(#REF!,#REF!,"completed",#REF!,$B24,#REF!,M$5))</f>
        <v>#REF!</v>
      </c>
      <c r="N24" s="43" t="e">
        <f>IF($D$4="Agreed",(SUMIFS(#REF!,#REF!,"in construction (agreed)",#REF!,$B24,#REF!,N$5)+SUMIFS(#REF!,#REF!,"in planning (agreed)",#REF!,$B24,#REF!,N$5)+SUMIFS(#REF!,#REF!,"agreed with nzta",#REF!,$B24,#REF!,N$5)+SUMIFS(#REF!,#REF!,"completed",#REF!,$B24,#REF!,N$5)),SUMIFS(#REF!,#REF!,"completed",#REF!,$B24,#REF!,N$5))</f>
        <v>#REF!</v>
      </c>
      <c r="O24" s="43" t="e">
        <f>IF($D$4="Agreed",(SUMIFS(#REF!,#REF!,"in construction (agreed)",#REF!,$B24,#REF!,O$5)+SUMIFS(#REF!,#REF!,"in planning (agreed)",#REF!,$B24,#REF!,O$5)+SUMIFS(#REF!,#REF!,"agreed with nzta",#REF!,$B24,#REF!,O$5)+SUMIFS(#REF!,#REF!,"completed",#REF!,$B24,#REF!,O$5)),SUMIFS(#REF!,#REF!,"completed",#REF!,$B24,#REF!,O$5))</f>
        <v>#REF!</v>
      </c>
      <c r="P24" s="43" t="e">
        <f>IF($D$4="Agreed",(SUMIFS(#REF!,#REF!,"in construction (agreed)",#REF!,$B24,#REF!,P$5)+SUMIFS(#REF!,#REF!,"in planning (agreed)",#REF!,$B24,#REF!,P$5)+SUMIFS(#REF!,#REF!,"agreed with nzta",#REF!,$B24,#REF!,P$5)+SUMIFS(#REF!,#REF!,"completed",#REF!,$B24,#REF!,P$5)),SUMIFS(#REF!,#REF!,"completed",#REF!,$B24,#REF!,P$5))</f>
        <v>#REF!</v>
      </c>
      <c r="Q24" s="43" t="e">
        <f>IF($D$4="Agreed",(SUMIFS(#REF!,#REF!,"in construction (agreed)",#REF!,$B24,#REF!,Q$5)+SUMIFS(#REF!,#REF!,"in planning (agreed)",#REF!,$B24,#REF!,Q$5)+SUMIFS(#REF!,#REF!,"agreed with nzta",#REF!,$B24,#REF!,Q$5)+SUMIFS(#REF!,#REF!,"completed",#REF!,$B24,#REF!,Q$5)),SUMIFS(#REF!,#REF!,"completed",#REF!,$B24,#REF!,Q$5))</f>
        <v>#REF!</v>
      </c>
      <c r="R24" s="43" t="e">
        <f>IF($D$4="Agreed",(SUMIFS(#REF!,#REF!,"in construction (agreed)",#REF!,$B24,#REF!,R$5)+SUMIFS(#REF!,#REF!,"in planning (agreed)",#REF!,$B24,#REF!,R$5)+SUMIFS(#REF!,#REF!,"agreed with nzta",#REF!,$B24,#REF!,R$5)+SUMIFS(#REF!,#REF!,"completed",#REF!,$B24,#REF!,R$5)),SUMIFS(#REF!,#REF!,"completed",#REF!,$B24,#REF!,R$5))</f>
        <v>#REF!</v>
      </c>
      <c r="S24" s="43" t="e">
        <f>IF($D$4="Agreed",(SUMIFS(#REF!,#REF!,"in construction (agreed)",#REF!,$B24,#REF!,S$5)+SUMIFS(#REF!,#REF!,"in planning (agreed)",#REF!,$B24,#REF!,S$5)+SUMIFS(#REF!,#REF!,"agreed with nzta",#REF!,$B24,#REF!,S$5)+SUMIFS(#REF!,#REF!,"completed",#REF!,$B24,#REF!,S$5)),SUMIFS(#REF!,#REF!,"completed",#REF!,$B24,#REF!,S$5))</f>
        <v>#REF!</v>
      </c>
      <c r="T24" s="43" t="e">
        <f>IF($D$4="Agreed",(SUMIFS(#REF!,#REF!,"in construction (agreed)",#REF!,$B24,#REF!,T$5)+SUMIFS(#REF!,#REF!,"in planning (agreed)",#REF!,$B24,#REF!,T$5)+SUMIFS(#REF!,#REF!,"agreed with nzta",#REF!,$B24,#REF!,T$5)+SUMIFS(#REF!,#REF!,"completed",#REF!,$B24,#REF!,T$5)),SUMIFS(#REF!,#REF!,"completed",#REF!,$B24,#REF!,T$5))</f>
        <v>#REF!</v>
      </c>
      <c r="U24" s="13" t="e">
        <f t="shared" si="0"/>
        <v>#REF!</v>
      </c>
      <c r="V24" s="22"/>
      <c r="W24" s="22"/>
      <c r="X24" s="22"/>
      <c r="Y24" s="22"/>
      <c r="Z24" s="22"/>
      <c r="AA24" s="22"/>
      <c r="AB24" s="22"/>
      <c r="AC24" s="22"/>
      <c r="AD24" s="22"/>
      <c r="AE24" s="22"/>
      <c r="AF24" s="22"/>
    </row>
    <row r="25" spans="1:32" ht="11.25" customHeight="1" x14ac:dyDescent="0.15">
      <c r="A25" s="20"/>
      <c r="B25" s="37" t="str">
        <f>[11]Options!C21</f>
        <v>Traffic management systems</v>
      </c>
      <c r="C25" s="43" t="e">
        <f>IF($D$4="Agreed",(SUMIFS(#REF!,#REF!,"in construction (agreed)",#REF!,$B25,#REF!,C$5)+SUMIFS(#REF!,#REF!,"in planning (agreed)",#REF!,$B25,#REF!,C$5)+SUMIFS(#REF!,#REF!,"agreed with nzta",#REF!,$B25,#REF!,C$5)+SUMIFS(#REF!,#REF!,"completed",#REF!,$B25,#REF!,C$5)),SUMIFS(#REF!,#REF!,"completed",#REF!,$B25,#REF!,C$5))</f>
        <v>#REF!</v>
      </c>
      <c r="D25" s="43" t="e">
        <f>IF($D$4="Agreed",(SUMIFS(#REF!,#REF!,"in construction (agreed)",#REF!,$B25,#REF!,D$5)+SUMIFS(#REF!,#REF!,"in planning (agreed)",#REF!,$B25,#REF!,D$5)+SUMIFS(#REF!,#REF!,"agreed with nzta",#REF!,$B25,#REF!,D$5)+SUMIFS(#REF!,#REF!,"completed",#REF!,$B25,#REF!,D$5)),SUMIFS(#REF!,#REF!,"completed",#REF!,$B25,#REF!,D$5))</f>
        <v>#REF!</v>
      </c>
      <c r="E25" s="43" t="e">
        <f>IF($D$4="Agreed",(SUMIFS(#REF!,#REF!,"in construction (agreed)",#REF!,$B25,#REF!,E$5)+SUMIFS(#REF!,#REF!,"in planning (agreed)",#REF!,$B25,#REF!,E$5)+SUMIFS(#REF!,#REF!,"agreed with nzta",#REF!,$B25,#REF!,E$5)+SUMIFS(#REF!,#REF!,"completed",#REF!,$B25,#REF!,E$5)),SUMIFS(#REF!,#REF!,"completed",#REF!,$B25,#REF!,E$5))</f>
        <v>#REF!</v>
      </c>
      <c r="F25" s="43" t="e">
        <f>IF($D$4="Agreed",(SUMIFS(#REF!,#REF!,"in construction (agreed)",#REF!,$B25,#REF!,F$5)+SUMIFS(#REF!,#REF!,"in planning (agreed)",#REF!,$B25,#REF!,F$5)+SUMIFS(#REF!,#REF!,"agreed with nzta",#REF!,$B25,#REF!,F$5)+SUMIFS(#REF!,#REF!,"completed",#REF!,$B25,#REF!,F$5)),SUMIFS(#REF!,#REF!,"completed",#REF!,$B25,#REF!,F$5))</f>
        <v>#REF!</v>
      </c>
      <c r="G25" s="43" t="e">
        <f>IF($D$4="Agreed",(SUMIFS(#REF!,#REF!,"in construction (agreed)",#REF!,$B25,#REF!,G$5)+SUMIFS(#REF!,#REF!,"in planning (agreed)",#REF!,$B25,#REF!,G$5)+SUMIFS(#REF!,#REF!,"agreed with nzta",#REF!,$B25,#REF!,G$5)+SUMIFS(#REF!,#REF!,"completed",#REF!,$B25,#REF!,G$5)),SUMIFS(#REF!,#REF!,"completed",#REF!,$B25,#REF!,G$5))</f>
        <v>#REF!</v>
      </c>
      <c r="H25" s="43" t="e">
        <f>IF($D$4="Agreed",(SUMIFS(#REF!,#REF!,"in construction (agreed)",#REF!,$B25,#REF!,H$5)+SUMIFS(#REF!,#REF!,"in planning (agreed)",#REF!,$B25,#REF!,H$5)+SUMIFS(#REF!,#REF!,"agreed with nzta",#REF!,$B25,#REF!,H$5)+SUMIFS(#REF!,#REF!,"completed",#REF!,$B25,#REF!,H$5)),SUMIFS(#REF!,#REF!,"completed",#REF!,$B25,#REF!,H$5))</f>
        <v>#REF!</v>
      </c>
      <c r="I25" s="43" t="e">
        <f>IF($D$4="Agreed",(SUMIFS(#REF!,#REF!,"in construction (agreed)",#REF!,$B25,#REF!,I$5)+SUMIFS(#REF!,#REF!,"in planning (agreed)",#REF!,$B25,#REF!,I$5)+SUMIFS(#REF!,#REF!,"agreed with nzta",#REF!,$B25,#REF!,I$5)+SUMIFS(#REF!,#REF!,"completed",#REF!,$B25,#REF!,I$5)),SUMIFS(#REF!,#REF!,"completed",#REF!,$B25,#REF!,I$5))</f>
        <v>#REF!</v>
      </c>
      <c r="J25" s="43" t="e">
        <f>IF($D$4="Agreed",(SUMIFS(#REF!,#REF!,"in construction (agreed)",#REF!,$B25,#REF!,J$5)+SUMIFS(#REF!,#REF!,"in planning (agreed)",#REF!,$B25,#REF!,J$5)+SUMIFS(#REF!,#REF!,"agreed with nzta",#REF!,$B25,#REF!,J$5)+SUMIFS(#REF!,#REF!,"completed",#REF!,$B25,#REF!,J$5)),SUMIFS(#REF!,#REF!,"completed",#REF!,$B25,#REF!,J$5))</f>
        <v>#REF!</v>
      </c>
      <c r="K25" s="43" t="e">
        <f>IF($D$4="Agreed",(SUMIFS(#REF!,#REF!,"in construction (agreed)",#REF!,$B25,#REF!,K$5)+SUMIFS(#REF!,#REF!,"in planning (agreed)",#REF!,$B25,#REF!,K$5)+SUMIFS(#REF!,#REF!,"agreed with nzta",#REF!,$B25,#REF!,K$5)+SUMIFS(#REF!,#REF!,"completed",#REF!,$B25,#REF!,K$5)),SUMIFS(#REF!,#REF!,"completed",#REF!,$B25,#REF!,K$5))</f>
        <v>#REF!</v>
      </c>
      <c r="L25" s="43" t="e">
        <f>IF($D$4="Agreed",(SUMIFS(#REF!,#REF!,"in construction (agreed)",#REF!,$B25,#REF!,L$5)+SUMIFS(#REF!,#REF!,"in planning (agreed)",#REF!,$B25,#REF!,L$5)+SUMIFS(#REF!,#REF!,"agreed with nzta",#REF!,$B25,#REF!,L$5)+SUMIFS(#REF!,#REF!,"completed",#REF!,$B25,#REF!,L$5)),SUMIFS(#REF!,#REF!,"completed",#REF!,$B25,#REF!,L$5))</f>
        <v>#REF!</v>
      </c>
      <c r="M25" s="43" t="e">
        <f>IF($D$4="Agreed",(SUMIFS(#REF!,#REF!,"in construction (agreed)",#REF!,$B25,#REF!,M$5)+SUMIFS(#REF!,#REF!,"in planning (agreed)",#REF!,$B25,#REF!,M$5)+SUMIFS(#REF!,#REF!,"agreed with nzta",#REF!,$B25,#REF!,M$5)+SUMIFS(#REF!,#REF!,"completed",#REF!,$B25,#REF!,M$5)),SUMIFS(#REF!,#REF!,"completed",#REF!,$B25,#REF!,M$5))</f>
        <v>#REF!</v>
      </c>
      <c r="N25" s="43" t="e">
        <f>IF($D$4="Agreed",(SUMIFS(#REF!,#REF!,"in construction (agreed)",#REF!,$B25,#REF!,N$5)+SUMIFS(#REF!,#REF!,"in planning (agreed)",#REF!,$B25,#REF!,N$5)+SUMIFS(#REF!,#REF!,"agreed with nzta",#REF!,$B25,#REF!,N$5)+SUMIFS(#REF!,#REF!,"completed",#REF!,$B25,#REF!,N$5)),SUMIFS(#REF!,#REF!,"completed",#REF!,$B25,#REF!,N$5))</f>
        <v>#REF!</v>
      </c>
      <c r="O25" s="43" t="e">
        <f>IF($D$4="Agreed",(SUMIFS(#REF!,#REF!,"in construction (agreed)",#REF!,$B25,#REF!,O$5)+SUMIFS(#REF!,#REF!,"in planning (agreed)",#REF!,$B25,#REF!,O$5)+SUMIFS(#REF!,#REF!,"agreed with nzta",#REF!,$B25,#REF!,O$5)+SUMIFS(#REF!,#REF!,"completed",#REF!,$B25,#REF!,O$5)),SUMIFS(#REF!,#REF!,"completed",#REF!,$B25,#REF!,O$5))</f>
        <v>#REF!</v>
      </c>
      <c r="P25" s="43" t="e">
        <f>IF($D$4="Agreed",(SUMIFS(#REF!,#REF!,"in construction (agreed)",#REF!,$B25,#REF!,P$5)+SUMIFS(#REF!,#REF!,"in planning (agreed)",#REF!,$B25,#REF!,P$5)+SUMIFS(#REF!,#REF!,"agreed with nzta",#REF!,$B25,#REF!,P$5)+SUMIFS(#REF!,#REF!,"completed",#REF!,$B25,#REF!,P$5)),SUMIFS(#REF!,#REF!,"completed",#REF!,$B25,#REF!,P$5))</f>
        <v>#REF!</v>
      </c>
      <c r="Q25" s="43" t="e">
        <f>IF($D$4="Agreed",(SUMIFS(#REF!,#REF!,"in construction (agreed)",#REF!,$B25,#REF!,Q$5)+SUMIFS(#REF!,#REF!,"in planning (agreed)",#REF!,$B25,#REF!,Q$5)+SUMIFS(#REF!,#REF!,"agreed with nzta",#REF!,$B25,#REF!,Q$5)+SUMIFS(#REF!,#REF!,"completed",#REF!,$B25,#REF!,Q$5)),SUMIFS(#REF!,#REF!,"completed",#REF!,$B25,#REF!,Q$5))</f>
        <v>#REF!</v>
      </c>
      <c r="R25" s="43" t="e">
        <f>IF($D$4="Agreed",(SUMIFS(#REF!,#REF!,"in construction (agreed)",#REF!,$B25,#REF!,R$5)+SUMIFS(#REF!,#REF!,"in planning (agreed)",#REF!,$B25,#REF!,R$5)+SUMIFS(#REF!,#REF!,"agreed with nzta",#REF!,$B25,#REF!,R$5)+SUMIFS(#REF!,#REF!,"completed",#REF!,$B25,#REF!,R$5)),SUMIFS(#REF!,#REF!,"completed",#REF!,$B25,#REF!,R$5))</f>
        <v>#REF!</v>
      </c>
      <c r="S25" s="43" t="e">
        <f>IF($D$4="Agreed",(SUMIFS(#REF!,#REF!,"in construction (agreed)",#REF!,$B25,#REF!,S$5)+SUMIFS(#REF!,#REF!,"in planning (agreed)",#REF!,$B25,#REF!,S$5)+SUMIFS(#REF!,#REF!,"agreed with nzta",#REF!,$B25,#REF!,S$5)+SUMIFS(#REF!,#REF!,"completed",#REF!,$B25,#REF!,S$5)),SUMIFS(#REF!,#REF!,"completed",#REF!,$B25,#REF!,S$5))</f>
        <v>#REF!</v>
      </c>
      <c r="T25" s="43" t="e">
        <f>IF($D$4="Agreed",(SUMIFS(#REF!,#REF!,"in construction (agreed)",#REF!,$B25,#REF!,T$5)+SUMIFS(#REF!,#REF!,"in planning (agreed)",#REF!,$B25,#REF!,T$5)+SUMIFS(#REF!,#REF!,"agreed with nzta",#REF!,$B25,#REF!,T$5)+SUMIFS(#REF!,#REF!,"completed",#REF!,$B25,#REF!,T$5)),SUMIFS(#REF!,#REF!,"completed",#REF!,$B25,#REF!,T$5))</f>
        <v>#REF!</v>
      </c>
      <c r="U25" s="13" t="e">
        <f t="shared" si="0"/>
        <v>#REF!</v>
      </c>
      <c r="V25" s="22"/>
      <c r="W25" s="22"/>
      <c r="X25" s="22"/>
      <c r="Y25" s="22"/>
      <c r="Z25" s="22"/>
      <c r="AA25" s="22"/>
      <c r="AB25" s="22"/>
      <c r="AC25" s="22"/>
      <c r="AD25" s="22"/>
      <c r="AE25" s="22"/>
      <c r="AF25" s="22"/>
    </row>
    <row r="26" spans="1:32" ht="11.25" customHeight="1" x14ac:dyDescent="0.15">
      <c r="A26" s="20"/>
      <c r="B26" s="37" t="str">
        <f>[11]Options!C22</f>
        <v>Walking improvements (incl. pedestrian, pram or Kea crossings; pedestrian refuges; mid-block crossing; new footpaths)</v>
      </c>
      <c r="C26" s="43" t="e">
        <f>IF($D$4="Agreed",(SUMIFS(#REF!,#REF!,"in construction (agreed)",#REF!,$B26,#REF!,C$5)+SUMIFS(#REF!,#REF!,"in planning (agreed)",#REF!,$B26,#REF!,C$5)+SUMIFS(#REF!,#REF!,"agreed with nzta",#REF!,$B26,#REF!,C$5)+SUMIFS(#REF!,#REF!,"completed",#REF!,$B26,#REF!,C$5)),SUMIFS(#REF!,#REF!,"completed",#REF!,$B26,#REF!,C$5))</f>
        <v>#REF!</v>
      </c>
      <c r="D26" s="43" t="e">
        <f>IF($D$4="Agreed",(SUMIFS(#REF!,#REF!,"in construction (agreed)",#REF!,$B26,#REF!,D$5)+SUMIFS(#REF!,#REF!,"in planning (agreed)",#REF!,$B26,#REF!,D$5)+SUMIFS(#REF!,#REF!,"agreed with nzta",#REF!,$B26,#REF!,D$5)+SUMIFS(#REF!,#REF!,"completed",#REF!,$B26,#REF!,D$5)),SUMIFS(#REF!,#REF!,"completed",#REF!,$B26,#REF!,D$5))</f>
        <v>#REF!</v>
      </c>
      <c r="E26" s="43" t="e">
        <f>IF($D$4="Agreed",(SUMIFS(#REF!,#REF!,"in construction (agreed)",#REF!,$B26,#REF!,E$5)+SUMIFS(#REF!,#REF!,"in planning (agreed)",#REF!,$B26,#REF!,E$5)+SUMIFS(#REF!,#REF!,"agreed with nzta",#REF!,$B26,#REF!,E$5)+SUMIFS(#REF!,#REF!,"completed",#REF!,$B26,#REF!,E$5)),SUMIFS(#REF!,#REF!,"completed",#REF!,$B26,#REF!,E$5))</f>
        <v>#REF!</v>
      </c>
      <c r="F26" s="43" t="e">
        <f>IF($D$4="Agreed",(SUMIFS(#REF!,#REF!,"in construction (agreed)",#REF!,$B26,#REF!,F$5)+SUMIFS(#REF!,#REF!,"in planning (agreed)",#REF!,$B26,#REF!,F$5)+SUMIFS(#REF!,#REF!,"agreed with nzta",#REF!,$B26,#REF!,F$5)+SUMIFS(#REF!,#REF!,"completed",#REF!,$B26,#REF!,F$5)),SUMIFS(#REF!,#REF!,"completed",#REF!,$B26,#REF!,F$5))</f>
        <v>#REF!</v>
      </c>
      <c r="G26" s="43" t="e">
        <f>IF($D$4="Agreed",(SUMIFS(#REF!,#REF!,"in construction (agreed)",#REF!,$B26,#REF!,G$5)+SUMIFS(#REF!,#REF!,"in planning (agreed)",#REF!,$B26,#REF!,G$5)+SUMIFS(#REF!,#REF!,"agreed with nzta",#REF!,$B26,#REF!,G$5)+SUMIFS(#REF!,#REF!,"completed",#REF!,$B26,#REF!,G$5)),SUMIFS(#REF!,#REF!,"completed",#REF!,$B26,#REF!,G$5))</f>
        <v>#REF!</v>
      </c>
      <c r="H26" s="43" t="e">
        <f>IF($D$4="Agreed",(SUMIFS(#REF!,#REF!,"in construction (agreed)",#REF!,$B26,#REF!,H$5)+SUMIFS(#REF!,#REF!,"in planning (agreed)",#REF!,$B26,#REF!,H$5)+SUMIFS(#REF!,#REF!,"agreed with nzta",#REF!,$B26,#REF!,H$5)+SUMIFS(#REF!,#REF!,"completed",#REF!,$B26,#REF!,H$5)),SUMIFS(#REF!,#REF!,"completed",#REF!,$B26,#REF!,H$5))</f>
        <v>#REF!</v>
      </c>
      <c r="I26" s="43" t="e">
        <f>IF($D$4="Agreed",(SUMIFS(#REF!,#REF!,"in construction (agreed)",#REF!,$B26,#REF!,I$5)+SUMIFS(#REF!,#REF!,"in planning (agreed)",#REF!,$B26,#REF!,I$5)+SUMIFS(#REF!,#REF!,"agreed with nzta",#REF!,$B26,#REF!,I$5)+SUMIFS(#REF!,#REF!,"completed",#REF!,$B26,#REF!,I$5)),SUMIFS(#REF!,#REF!,"completed",#REF!,$B26,#REF!,I$5))</f>
        <v>#REF!</v>
      </c>
      <c r="J26" s="43" t="e">
        <f>IF($D$4="Agreed",(SUMIFS(#REF!,#REF!,"in construction (agreed)",#REF!,$B26,#REF!,J$5)+SUMIFS(#REF!,#REF!,"in planning (agreed)",#REF!,$B26,#REF!,J$5)+SUMIFS(#REF!,#REF!,"agreed with nzta",#REF!,$B26,#REF!,J$5)+SUMIFS(#REF!,#REF!,"completed",#REF!,$B26,#REF!,J$5)),SUMIFS(#REF!,#REF!,"completed",#REF!,$B26,#REF!,J$5))</f>
        <v>#REF!</v>
      </c>
      <c r="K26" s="43" t="e">
        <f>IF($D$4="Agreed",(SUMIFS(#REF!,#REF!,"in construction (agreed)",#REF!,$B26,#REF!,K$5)+SUMIFS(#REF!,#REF!,"in planning (agreed)",#REF!,$B26,#REF!,K$5)+SUMIFS(#REF!,#REF!,"agreed with nzta",#REF!,$B26,#REF!,K$5)+SUMIFS(#REF!,#REF!,"completed",#REF!,$B26,#REF!,K$5)),SUMIFS(#REF!,#REF!,"completed",#REF!,$B26,#REF!,K$5))</f>
        <v>#REF!</v>
      </c>
      <c r="L26" s="43" t="e">
        <f>IF($D$4="Agreed",(SUMIFS(#REF!,#REF!,"in construction (agreed)",#REF!,$B26,#REF!,L$5)+SUMIFS(#REF!,#REF!,"in planning (agreed)",#REF!,$B26,#REF!,L$5)+SUMIFS(#REF!,#REF!,"agreed with nzta",#REF!,$B26,#REF!,L$5)+SUMIFS(#REF!,#REF!,"completed",#REF!,$B26,#REF!,L$5)),SUMIFS(#REF!,#REF!,"completed",#REF!,$B26,#REF!,L$5))</f>
        <v>#REF!</v>
      </c>
      <c r="M26" s="43" t="e">
        <f>IF($D$4="Agreed",(SUMIFS(#REF!,#REF!,"in construction (agreed)",#REF!,$B26,#REF!,M$5)+SUMIFS(#REF!,#REF!,"in planning (agreed)",#REF!,$B26,#REF!,M$5)+SUMIFS(#REF!,#REF!,"agreed with nzta",#REF!,$B26,#REF!,M$5)+SUMIFS(#REF!,#REF!,"completed",#REF!,$B26,#REF!,M$5)),SUMIFS(#REF!,#REF!,"completed",#REF!,$B26,#REF!,M$5))</f>
        <v>#REF!</v>
      </c>
      <c r="N26" s="43" t="e">
        <f>IF($D$4="Agreed",(SUMIFS(#REF!,#REF!,"in construction (agreed)",#REF!,$B26,#REF!,N$5)+SUMIFS(#REF!,#REF!,"in planning (agreed)",#REF!,$B26,#REF!,N$5)+SUMIFS(#REF!,#REF!,"agreed with nzta",#REF!,$B26,#REF!,N$5)+SUMIFS(#REF!,#REF!,"completed",#REF!,$B26,#REF!,N$5)),SUMIFS(#REF!,#REF!,"completed",#REF!,$B26,#REF!,N$5))</f>
        <v>#REF!</v>
      </c>
      <c r="O26" s="43" t="e">
        <f>IF($D$4="Agreed",(SUMIFS(#REF!,#REF!,"in construction (agreed)",#REF!,$B26,#REF!,O$5)+SUMIFS(#REF!,#REF!,"in planning (agreed)",#REF!,$B26,#REF!,O$5)+SUMIFS(#REF!,#REF!,"agreed with nzta",#REF!,$B26,#REF!,O$5)+SUMIFS(#REF!,#REF!,"completed",#REF!,$B26,#REF!,O$5)),SUMIFS(#REF!,#REF!,"completed",#REF!,$B26,#REF!,O$5))</f>
        <v>#REF!</v>
      </c>
      <c r="P26" s="43" t="e">
        <f>IF($D$4="Agreed",(SUMIFS(#REF!,#REF!,"in construction (agreed)",#REF!,$B26,#REF!,P$5)+SUMIFS(#REF!,#REF!,"in planning (agreed)",#REF!,$B26,#REF!,P$5)+SUMIFS(#REF!,#REF!,"agreed with nzta",#REF!,$B26,#REF!,P$5)+SUMIFS(#REF!,#REF!,"completed",#REF!,$B26,#REF!,P$5)),SUMIFS(#REF!,#REF!,"completed",#REF!,$B26,#REF!,P$5))</f>
        <v>#REF!</v>
      </c>
      <c r="Q26" s="43" t="e">
        <f>IF($D$4="Agreed",(SUMIFS(#REF!,#REF!,"in construction (agreed)",#REF!,$B26,#REF!,Q$5)+SUMIFS(#REF!,#REF!,"in planning (agreed)",#REF!,$B26,#REF!,Q$5)+SUMIFS(#REF!,#REF!,"agreed with nzta",#REF!,$B26,#REF!,Q$5)+SUMIFS(#REF!,#REF!,"completed",#REF!,$B26,#REF!,Q$5)),SUMIFS(#REF!,#REF!,"completed",#REF!,$B26,#REF!,Q$5))</f>
        <v>#REF!</v>
      </c>
      <c r="R26" s="43" t="e">
        <f>IF($D$4="Agreed",(SUMIFS(#REF!,#REF!,"in construction (agreed)",#REF!,$B26,#REF!,R$5)+SUMIFS(#REF!,#REF!,"in planning (agreed)",#REF!,$B26,#REF!,R$5)+SUMIFS(#REF!,#REF!,"agreed with nzta",#REF!,$B26,#REF!,R$5)+SUMIFS(#REF!,#REF!,"completed",#REF!,$B26,#REF!,R$5)),SUMIFS(#REF!,#REF!,"completed",#REF!,$B26,#REF!,R$5))</f>
        <v>#REF!</v>
      </c>
      <c r="S26" s="43" t="e">
        <f>IF($D$4="Agreed",(SUMIFS(#REF!,#REF!,"in construction (agreed)",#REF!,$B26,#REF!,S$5)+SUMIFS(#REF!,#REF!,"in planning (agreed)",#REF!,$B26,#REF!,S$5)+SUMIFS(#REF!,#REF!,"agreed with nzta",#REF!,$B26,#REF!,S$5)+SUMIFS(#REF!,#REF!,"completed",#REF!,$B26,#REF!,S$5)),SUMIFS(#REF!,#REF!,"completed",#REF!,$B26,#REF!,S$5))</f>
        <v>#REF!</v>
      </c>
      <c r="T26" s="43" t="e">
        <f>IF($D$4="Agreed",(SUMIFS(#REF!,#REF!,"in construction (agreed)",#REF!,$B26,#REF!,T$5)+SUMIFS(#REF!,#REF!,"in planning (agreed)",#REF!,$B26,#REF!,T$5)+SUMIFS(#REF!,#REF!,"agreed with nzta",#REF!,$B26,#REF!,T$5)+SUMIFS(#REF!,#REF!,"completed",#REF!,$B26,#REF!,T$5)),SUMIFS(#REF!,#REF!,"completed",#REF!,$B26,#REF!,T$5))</f>
        <v>#REF!</v>
      </c>
      <c r="U26" s="13" t="e">
        <f t="shared" si="0"/>
        <v>#REF!</v>
      </c>
      <c r="V26" s="22"/>
      <c r="W26" s="22"/>
      <c r="X26" s="22"/>
      <c r="Y26" s="22"/>
      <c r="Z26" s="22"/>
      <c r="AA26" s="22"/>
      <c r="AB26" s="22"/>
      <c r="AC26" s="22"/>
      <c r="AD26" s="22"/>
      <c r="AE26" s="22"/>
      <c r="AF26" s="22"/>
    </row>
    <row r="27" spans="1:32" ht="11.25" customHeight="1" x14ac:dyDescent="0.15">
      <c r="A27" s="20"/>
      <c r="B27" s="37" t="str">
        <f>[11]Options!C23</f>
        <v>Other, as agreed with NZTA</v>
      </c>
      <c r="C27" s="43" t="e">
        <f>IF($D$4="Agreed",(SUMIFS(#REF!,#REF!,"in construction (agreed)",#REF!,$B27,#REF!,C$5)+SUMIFS(#REF!,#REF!,"in planning (agreed)",#REF!,$B27,#REF!,C$5)+SUMIFS(#REF!,#REF!,"agreed with nzta",#REF!,$B27,#REF!,C$5)+SUMIFS(#REF!,#REF!,"completed",#REF!,$B27,#REF!,C$5)),SUMIFS(#REF!,#REF!,"completed",#REF!,$B27,#REF!,C$5))</f>
        <v>#REF!</v>
      </c>
      <c r="D27" s="43" t="e">
        <f>IF($D$4="Agreed",(SUMIFS(#REF!,#REF!,"in construction (agreed)",#REF!,$B27,#REF!,D$5)+SUMIFS(#REF!,#REF!,"in planning (agreed)",#REF!,$B27,#REF!,D$5)+SUMIFS(#REF!,#REF!,"agreed with nzta",#REF!,$B27,#REF!,D$5)+SUMIFS(#REF!,#REF!,"completed",#REF!,$B27,#REF!,D$5)),SUMIFS(#REF!,#REF!,"completed",#REF!,$B27,#REF!,D$5))</f>
        <v>#REF!</v>
      </c>
      <c r="E27" s="43" t="e">
        <f>IF($D$4="Agreed",(SUMIFS(#REF!,#REF!,"in construction (agreed)",#REF!,$B27,#REF!,E$5)+SUMIFS(#REF!,#REF!,"in planning (agreed)",#REF!,$B27,#REF!,E$5)+SUMIFS(#REF!,#REF!,"agreed with nzta",#REF!,$B27,#REF!,E$5)+SUMIFS(#REF!,#REF!,"completed",#REF!,$B27,#REF!,E$5)),SUMIFS(#REF!,#REF!,"completed",#REF!,$B27,#REF!,E$5))</f>
        <v>#REF!</v>
      </c>
      <c r="F27" s="43" t="e">
        <f>IF($D$4="Agreed",(SUMIFS(#REF!,#REF!,"in construction (agreed)",#REF!,$B27,#REF!,F$5)+SUMIFS(#REF!,#REF!,"in planning (agreed)",#REF!,$B27,#REF!,F$5)+SUMIFS(#REF!,#REF!,"agreed with nzta",#REF!,$B27,#REF!,F$5)+SUMIFS(#REF!,#REF!,"completed",#REF!,$B27,#REF!,F$5)),SUMIFS(#REF!,#REF!,"completed",#REF!,$B27,#REF!,F$5))</f>
        <v>#REF!</v>
      </c>
      <c r="G27" s="43" t="e">
        <f>IF($D$4="Agreed",(SUMIFS(#REF!,#REF!,"in construction (agreed)",#REF!,$B27,#REF!,G$5)+SUMIFS(#REF!,#REF!,"in planning (agreed)",#REF!,$B27,#REF!,G$5)+SUMIFS(#REF!,#REF!,"agreed with nzta",#REF!,$B27,#REF!,G$5)+SUMIFS(#REF!,#REF!,"completed",#REF!,$B27,#REF!,G$5)),SUMIFS(#REF!,#REF!,"completed",#REF!,$B27,#REF!,G$5))</f>
        <v>#REF!</v>
      </c>
      <c r="H27" s="43" t="e">
        <f>IF($D$4="Agreed",(SUMIFS(#REF!,#REF!,"in construction (agreed)",#REF!,$B27,#REF!,H$5)+SUMIFS(#REF!,#REF!,"in planning (agreed)",#REF!,$B27,#REF!,H$5)+SUMIFS(#REF!,#REF!,"agreed with nzta",#REF!,$B27,#REF!,H$5)+SUMIFS(#REF!,#REF!,"completed",#REF!,$B27,#REF!,H$5)),SUMIFS(#REF!,#REF!,"completed",#REF!,$B27,#REF!,H$5))</f>
        <v>#REF!</v>
      </c>
      <c r="I27" s="43" t="e">
        <f>IF($D$4="Agreed",(SUMIFS(#REF!,#REF!,"in construction (agreed)",#REF!,$B27,#REF!,I$5)+SUMIFS(#REF!,#REF!,"in planning (agreed)",#REF!,$B27,#REF!,I$5)+SUMIFS(#REF!,#REF!,"agreed with nzta",#REF!,$B27,#REF!,I$5)+SUMIFS(#REF!,#REF!,"completed",#REF!,$B27,#REF!,I$5)),SUMIFS(#REF!,#REF!,"completed",#REF!,$B27,#REF!,I$5))</f>
        <v>#REF!</v>
      </c>
      <c r="J27" s="43" t="e">
        <f>IF($D$4="Agreed",(SUMIFS(#REF!,#REF!,"in construction (agreed)",#REF!,$B27,#REF!,J$5)+SUMIFS(#REF!,#REF!,"in planning (agreed)",#REF!,$B27,#REF!,J$5)+SUMIFS(#REF!,#REF!,"agreed with nzta",#REF!,$B27,#REF!,J$5)+SUMIFS(#REF!,#REF!,"completed",#REF!,$B27,#REF!,J$5)),SUMIFS(#REF!,#REF!,"completed",#REF!,$B27,#REF!,J$5))</f>
        <v>#REF!</v>
      </c>
      <c r="K27" s="43" t="e">
        <f>IF($D$4="Agreed",(SUMIFS(#REF!,#REF!,"in construction (agreed)",#REF!,$B27,#REF!,K$5)+SUMIFS(#REF!,#REF!,"in planning (agreed)",#REF!,$B27,#REF!,K$5)+SUMIFS(#REF!,#REF!,"agreed with nzta",#REF!,$B27,#REF!,K$5)+SUMIFS(#REF!,#REF!,"completed",#REF!,$B27,#REF!,K$5)),SUMIFS(#REF!,#REF!,"completed",#REF!,$B27,#REF!,K$5))</f>
        <v>#REF!</v>
      </c>
      <c r="L27" s="43" t="e">
        <f>IF($D$4="Agreed",(SUMIFS(#REF!,#REF!,"in construction (agreed)",#REF!,$B27,#REF!,L$5)+SUMIFS(#REF!,#REF!,"in planning (agreed)",#REF!,$B27,#REF!,L$5)+SUMIFS(#REF!,#REF!,"agreed with nzta",#REF!,$B27,#REF!,L$5)+SUMIFS(#REF!,#REF!,"completed",#REF!,$B27,#REF!,L$5)),SUMIFS(#REF!,#REF!,"completed",#REF!,$B27,#REF!,L$5))</f>
        <v>#REF!</v>
      </c>
      <c r="M27" s="43" t="e">
        <f>IF($D$4="Agreed",(SUMIFS(#REF!,#REF!,"in construction (agreed)",#REF!,$B27,#REF!,M$5)+SUMIFS(#REF!,#REF!,"in planning (agreed)",#REF!,$B27,#REF!,M$5)+SUMIFS(#REF!,#REF!,"agreed with nzta",#REF!,$B27,#REF!,M$5)+SUMIFS(#REF!,#REF!,"completed",#REF!,$B27,#REF!,M$5)),SUMIFS(#REF!,#REF!,"completed",#REF!,$B27,#REF!,M$5))</f>
        <v>#REF!</v>
      </c>
      <c r="N27" s="43" t="e">
        <f>IF($D$4="Agreed",(SUMIFS(#REF!,#REF!,"in construction (agreed)",#REF!,$B27,#REF!,N$5)+SUMIFS(#REF!,#REF!,"in planning (agreed)",#REF!,$B27,#REF!,N$5)+SUMIFS(#REF!,#REF!,"agreed with nzta",#REF!,$B27,#REF!,N$5)+SUMIFS(#REF!,#REF!,"completed",#REF!,$B27,#REF!,N$5)),SUMIFS(#REF!,#REF!,"completed",#REF!,$B27,#REF!,N$5))</f>
        <v>#REF!</v>
      </c>
      <c r="O27" s="43" t="e">
        <f>IF($D$4="Agreed",(SUMIFS(#REF!,#REF!,"in construction (agreed)",#REF!,$B27,#REF!,O$5)+SUMIFS(#REF!,#REF!,"in planning (agreed)",#REF!,$B27,#REF!,O$5)+SUMIFS(#REF!,#REF!,"agreed with nzta",#REF!,$B27,#REF!,O$5)+SUMIFS(#REF!,#REF!,"completed",#REF!,$B27,#REF!,O$5)),SUMIFS(#REF!,#REF!,"completed",#REF!,$B27,#REF!,O$5))</f>
        <v>#REF!</v>
      </c>
      <c r="P27" s="43" t="e">
        <f>IF($D$4="Agreed",(SUMIFS(#REF!,#REF!,"in construction (agreed)",#REF!,$B27,#REF!,P$5)+SUMIFS(#REF!,#REF!,"in planning (agreed)",#REF!,$B27,#REF!,P$5)+SUMIFS(#REF!,#REF!,"agreed with nzta",#REF!,$B27,#REF!,P$5)+SUMIFS(#REF!,#REF!,"completed",#REF!,$B27,#REF!,P$5)),SUMIFS(#REF!,#REF!,"completed",#REF!,$B27,#REF!,P$5))</f>
        <v>#REF!</v>
      </c>
      <c r="Q27" s="43" t="e">
        <f>IF($D$4="Agreed",(SUMIFS(#REF!,#REF!,"in construction (agreed)",#REF!,$B27,#REF!,Q$5)+SUMIFS(#REF!,#REF!,"in planning (agreed)",#REF!,$B27,#REF!,Q$5)+SUMIFS(#REF!,#REF!,"agreed with nzta",#REF!,$B27,#REF!,Q$5)+SUMIFS(#REF!,#REF!,"completed",#REF!,$B27,#REF!,Q$5)),SUMIFS(#REF!,#REF!,"completed",#REF!,$B27,#REF!,Q$5))</f>
        <v>#REF!</v>
      </c>
      <c r="R27" s="43" t="e">
        <f>IF($D$4="Agreed",(SUMIFS(#REF!,#REF!,"in construction (agreed)",#REF!,$B27,#REF!,R$5)+SUMIFS(#REF!,#REF!,"in planning (agreed)",#REF!,$B27,#REF!,R$5)+SUMIFS(#REF!,#REF!,"agreed with nzta",#REF!,$B27,#REF!,R$5)+SUMIFS(#REF!,#REF!,"completed",#REF!,$B27,#REF!,R$5)),SUMIFS(#REF!,#REF!,"completed",#REF!,$B27,#REF!,R$5))</f>
        <v>#REF!</v>
      </c>
      <c r="S27" s="43" t="e">
        <f>IF($D$4="Agreed",(SUMIFS(#REF!,#REF!,"in construction (agreed)",#REF!,$B27,#REF!,S$5)+SUMIFS(#REF!,#REF!,"in planning (agreed)",#REF!,$B27,#REF!,S$5)+SUMIFS(#REF!,#REF!,"agreed with nzta",#REF!,$B27,#REF!,S$5)+SUMIFS(#REF!,#REF!,"completed",#REF!,$B27,#REF!,S$5)),SUMIFS(#REF!,#REF!,"completed",#REF!,$B27,#REF!,S$5))</f>
        <v>#REF!</v>
      </c>
      <c r="T27" s="43" t="e">
        <f>IF($D$4="Agreed",(SUMIFS(#REF!,#REF!,"in construction (agreed)",#REF!,$B27,#REF!,T$5)+SUMIFS(#REF!,#REF!,"in planning (agreed)",#REF!,$B27,#REF!,T$5)+SUMIFS(#REF!,#REF!,"agreed with nzta",#REF!,$B27,#REF!,T$5)+SUMIFS(#REF!,#REF!,"completed",#REF!,$B27,#REF!,T$5)),SUMIFS(#REF!,#REF!,"completed",#REF!,$B27,#REF!,T$5))</f>
        <v>#REF!</v>
      </c>
      <c r="U27" s="13" t="e">
        <f t="shared" si="0"/>
        <v>#REF!</v>
      </c>
      <c r="V27" s="22"/>
      <c r="W27" s="22"/>
      <c r="X27" s="22"/>
      <c r="Y27" s="22"/>
      <c r="Z27" s="22"/>
      <c r="AA27" s="22"/>
      <c r="AB27" s="22"/>
      <c r="AC27" s="22"/>
      <c r="AD27" s="22"/>
      <c r="AE27" s="22"/>
      <c r="AF27" s="22"/>
    </row>
    <row r="28" spans="1:32" ht="6.95" x14ac:dyDescent="0.15">
      <c r="A28" s="20"/>
      <c r="B28" s="38" t="s">
        <v>23</v>
      </c>
      <c r="C28" s="15" t="e">
        <f t="shared" ref="C28:U28" si="1">SUM(C6:C27)</f>
        <v>#REF!</v>
      </c>
      <c r="D28" s="15" t="e">
        <f t="shared" si="1"/>
        <v>#REF!</v>
      </c>
      <c r="E28" s="15" t="e">
        <f t="shared" si="1"/>
        <v>#REF!</v>
      </c>
      <c r="F28" s="15" t="e">
        <f t="shared" si="1"/>
        <v>#REF!</v>
      </c>
      <c r="G28" s="15" t="e">
        <f t="shared" si="1"/>
        <v>#REF!</v>
      </c>
      <c r="H28" s="15" t="e">
        <f t="shared" si="1"/>
        <v>#REF!</v>
      </c>
      <c r="I28" s="15" t="e">
        <f t="shared" si="1"/>
        <v>#REF!</v>
      </c>
      <c r="J28" s="15" t="e">
        <f t="shared" si="1"/>
        <v>#REF!</v>
      </c>
      <c r="K28" s="15" t="e">
        <f t="shared" si="1"/>
        <v>#REF!</v>
      </c>
      <c r="L28" s="15" t="e">
        <f t="shared" si="1"/>
        <v>#REF!</v>
      </c>
      <c r="M28" s="15" t="e">
        <f t="shared" si="1"/>
        <v>#REF!</v>
      </c>
      <c r="N28" s="15" t="e">
        <f t="shared" si="1"/>
        <v>#REF!</v>
      </c>
      <c r="O28" s="15" t="e">
        <f t="shared" si="1"/>
        <v>#REF!</v>
      </c>
      <c r="P28" s="15" t="e">
        <f t="shared" si="1"/>
        <v>#REF!</v>
      </c>
      <c r="Q28" s="15" t="e">
        <f t="shared" si="1"/>
        <v>#REF!</v>
      </c>
      <c r="R28" s="15" t="e">
        <f t="shared" si="1"/>
        <v>#REF!</v>
      </c>
      <c r="S28" s="15" t="e">
        <f t="shared" si="1"/>
        <v>#REF!</v>
      </c>
      <c r="T28" s="15" t="e">
        <f t="shared" si="1"/>
        <v>#REF!</v>
      </c>
      <c r="U28" s="15" t="e">
        <f t="shared" si="1"/>
        <v>#REF!</v>
      </c>
      <c r="V28" s="22"/>
      <c r="W28" s="22"/>
      <c r="X28" s="22"/>
      <c r="Y28" s="22"/>
      <c r="Z28" s="22"/>
      <c r="AA28" s="22"/>
      <c r="AB28" s="22"/>
      <c r="AC28" s="22"/>
      <c r="AD28" s="22"/>
      <c r="AE28" s="22"/>
      <c r="AF28" s="22"/>
    </row>
    <row r="29" spans="1:32" ht="6.95" x14ac:dyDescent="0.15">
      <c r="A29" s="20"/>
      <c r="B29" s="39"/>
      <c r="C29" s="12"/>
      <c r="D29" s="12"/>
      <c r="E29" s="12"/>
      <c r="F29" s="12"/>
      <c r="G29" s="12"/>
      <c r="H29" s="12"/>
      <c r="I29" s="12"/>
      <c r="J29" s="12"/>
      <c r="K29" s="12"/>
      <c r="L29" s="12"/>
      <c r="M29" s="12"/>
      <c r="N29" s="12"/>
      <c r="O29" s="12"/>
      <c r="P29" s="12"/>
      <c r="Q29" s="12"/>
      <c r="R29" s="12"/>
      <c r="S29" s="12"/>
      <c r="T29" s="12"/>
      <c r="U29" s="12"/>
      <c r="V29" s="22"/>
      <c r="W29" s="22"/>
      <c r="X29" s="22"/>
      <c r="Y29" s="22"/>
      <c r="Z29" s="22"/>
      <c r="AA29" s="22"/>
      <c r="AB29" s="22"/>
      <c r="AC29" s="22"/>
      <c r="AD29" s="22"/>
      <c r="AE29" s="22"/>
      <c r="AF29" s="22"/>
    </row>
    <row r="30" spans="1:32" ht="14.1" x14ac:dyDescent="0.15">
      <c r="A30" s="20"/>
      <c r="B30" s="32" t="e">
        <f>#REF!</f>
        <v>#REF!</v>
      </c>
      <c r="C30" s="75" t="str">
        <f t="shared" ref="C30:T30" si="2">C5</f>
        <v>Throughput</v>
      </c>
      <c r="D30" s="75" t="str">
        <f t="shared" si="2"/>
        <v>Reliability</v>
      </c>
      <c r="E30" s="75" t="str">
        <f t="shared" si="2"/>
        <v>Travel time</v>
      </c>
      <c r="F30" s="75" t="str">
        <f t="shared" si="2"/>
        <v>Availability and access</v>
      </c>
      <c r="G30" s="75" t="str">
        <f t="shared" si="2"/>
        <v>Resilience</v>
      </c>
      <c r="H30" s="75" t="str">
        <f t="shared" si="2"/>
        <v>Comfort and customer experience</v>
      </c>
      <c r="I30" s="75" t="str">
        <f t="shared" si="2"/>
        <v>Safety</v>
      </c>
      <c r="J30" s="75" t="str">
        <f t="shared" si="2"/>
        <v>Physical health</v>
      </c>
      <c r="K30" s="75" t="str">
        <f t="shared" si="2"/>
        <v>Pollution (NO2 PM10)</v>
      </c>
      <c r="L30" s="75" t="str">
        <f t="shared" si="2"/>
        <v>Health Noise</v>
      </c>
      <c r="M30" s="75" t="str">
        <f t="shared" si="2"/>
        <v>Pollution and greenhouse gases</v>
      </c>
      <c r="N30" s="75" t="str">
        <f t="shared" si="2"/>
        <v>Environmental Noise</v>
      </c>
      <c r="O30" s="75" t="str">
        <f t="shared" si="2"/>
        <v>Resource consumption</v>
      </c>
      <c r="P30" s="75" t="str">
        <f t="shared" si="2"/>
        <v>Biodiversity</v>
      </c>
      <c r="Q30" s="75" t="str">
        <f t="shared" si="2"/>
        <v>Community cohesion</v>
      </c>
      <c r="R30" s="75" t="str">
        <f t="shared" si="2"/>
        <v>Amenity value</v>
      </c>
      <c r="S30" s="75" t="str">
        <f t="shared" si="2"/>
        <v>Financial cost of using transport</v>
      </c>
      <c r="T30" s="75" t="str">
        <f t="shared" si="2"/>
        <v>Pricing</v>
      </c>
      <c r="U30" s="27" t="s">
        <v>23</v>
      </c>
      <c r="V30" s="22"/>
      <c r="W30" s="22"/>
      <c r="X30" s="22"/>
      <c r="Y30" s="22"/>
      <c r="Z30" s="22"/>
      <c r="AA30" s="22"/>
      <c r="AB30" s="22"/>
      <c r="AC30" s="22"/>
      <c r="AD30" s="22"/>
      <c r="AE30" s="22"/>
      <c r="AF30" s="22"/>
    </row>
    <row r="31" spans="1:32" ht="11.25" customHeight="1" x14ac:dyDescent="0.15">
      <c r="A31" s="20"/>
      <c r="B31" s="37" t="str">
        <f t="shared" ref="B31:B52" si="3">B6</f>
        <v>Behaviour change</v>
      </c>
      <c r="C31" s="44" t="e">
        <f>IF($D$4="Agreed",(SUMIFS(#REF!,#REF!,"in construction (agreed)",#REF!,$B6,#REF!,C$5)+SUMIFS(#REF!,#REF!,"in planning (agreed)",#REF!,$B6,#REF!,C$5)+SUMIFS(#REF!,#REF!,"agreed with nzta",#REF!,$B6,#REF!,C$5)+SUMIFS(#REF!,#REF!,"completed",#REF!,$B6,#REF!,C$5)),SUMIFS(#REF!,#REF!,"completed",#REF!,$B6,#REF!,C$5))</f>
        <v>#REF!</v>
      </c>
      <c r="D31" s="44" t="e">
        <f>IF($D$4="Agreed",(SUMIFS(#REF!,#REF!,"in construction (agreed)",#REF!,$B6,#REF!,D$5)+SUMIFS(#REF!,#REF!,"in planning (agreed)",#REF!,$B6,#REF!,D$5)+SUMIFS(#REF!,#REF!,"agreed with nzta",#REF!,$B6,#REF!,D$5)+SUMIFS(#REF!,#REF!,"completed",#REF!,$B6,#REF!,D$5)),SUMIFS(#REF!,#REF!,"completed",#REF!,$B6,#REF!,D$5))</f>
        <v>#REF!</v>
      </c>
      <c r="E31" s="44" t="e">
        <f>IF($D$4="Agreed",(SUMIFS(#REF!,#REF!,"in construction (agreed)",#REF!,$B6,#REF!,E$5)+SUMIFS(#REF!,#REF!,"in planning (agreed)",#REF!,$B6,#REF!,E$5)+SUMIFS(#REF!,#REF!,"agreed with nzta",#REF!,$B6,#REF!,E$5)+SUMIFS(#REF!,#REF!,"completed",#REF!,$B6,#REF!,E$5)),SUMIFS(#REF!,#REF!,"completed",#REF!,$B6,#REF!,E$5))</f>
        <v>#REF!</v>
      </c>
      <c r="F31" s="44" t="e">
        <f>IF($D$4="Agreed",(SUMIFS(#REF!,#REF!,"in construction (agreed)",#REF!,$B6,#REF!,F$5)+SUMIFS(#REF!,#REF!,"in planning (agreed)",#REF!,$B6,#REF!,F$5)+SUMIFS(#REF!,#REF!,"agreed with nzta",#REF!,$B6,#REF!,F$5)+SUMIFS(#REF!,#REF!,"completed",#REF!,$B6,#REF!,F$5)),SUMIFS(#REF!,#REF!,"completed",#REF!,$B6,#REF!,F$5))</f>
        <v>#REF!</v>
      </c>
      <c r="G31" s="44" t="e">
        <f>IF($D$4="Agreed",(SUMIFS(#REF!,#REF!,"in construction (agreed)",#REF!,$B6,#REF!,G$5)+SUMIFS(#REF!,#REF!,"in planning (agreed)",#REF!,$B6,#REF!,G$5)+SUMIFS(#REF!,#REF!,"agreed with nzta",#REF!,$B6,#REF!,G$5)+SUMIFS(#REF!,#REF!,"completed",#REF!,$B6,#REF!,G$5)),SUMIFS(#REF!,#REF!,"completed",#REF!,$B6,#REF!,G$5))</f>
        <v>#REF!</v>
      </c>
      <c r="H31" s="44" t="e">
        <f>IF($D$4="Agreed",(SUMIFS(#REF!,#REF!,"in construction (agreed)",#REF!,$B6,#REF!,H$5)+SUMIFS(#REF!,#REF!,"in planning (agreed)",#REF!,$B6,#REF!,H$5)+SUMIFS(#REF!,#REF!,"agreed with nzta",#REF!,$B6,#REF!,H$5)+SUMIFS(#REF!,#REF!,"completed",#REF!,$B6,#REF!,H$5)),SUMIFS(#REF!,#REF!,"completed",#REF!,$B6,#REF!,H$5))</f>
        <v>#REF!</v>
      </c>
      <c r="I31" s="44" t="e">
        <f>IF($D$4="Agreed",(SUMIFS(#REF!,#REF!,"in construction (agreed)",#REF!,$B6,#REF!,I$5)+SUMIFS(#REF!,#REF!,"in planning (agreed)",#REF!,$B6,#REF!,I$5)+SUMIFS(#REF!,#REF!,"agreed with nzta",#REF!,$B6,#REF!,I$5)+SUMIFS(#REF!,#REF!,"completed",#REF!,$B6,#REF!,I$5)),SUMIFS(#REF!,#REF!,"completed",#REF!,$B6,#REF!,I$5))</f>
        <v>#REF!</v>
      </c>
      <c r="J31" s="44" t="e">
        <f>IF($D$4="Agreed",(SUMIFS(#REF!,#REF!,"in construction (agreed)",#REF!,$B6,#REF!,J$5)+SUMIFS(#REF!,#REF!,"in planning (agreed)",#REF!,$B6,#REF!,J$5)+SUMIFS(#REF!,#REF!,"agreed with nzta",#REF!,$B6,#REF!,J$5)+SUMIFS(#REF!,#REF!,"completed",#REF!,$B6,#REF!,J$5)),SUMIFS(#REF!,#REF!,"completed",#REF!,$B6,#REF!,J$5))</f>
        <v>#REF!</v>
      </c>
      <c r="K31" s="44" t="e">
        <f>IF($D$4="Agreed",(SUMIFS(#REF!,#REF!,"in construction (agreed)",#REF!,$B6,#REF!,K$5)+SUMIFS(#REF!,#REF!,"in planning (agreed)",#REF!,$B6,#REF!,K$5)+SUMIFS(#REF!,#REF!,"agreed with nzta",#REF!,$B6,#REF!,K$5)+SUMIFS(#REF!,#REF!,"completed",#REF!,$B6,#REF!,K$5)),SUMIFS(#REF!,#REF!,"completed",#REF!,$B6,#REF!,K$5))</f>
        <v>#REF!</v>
      </c>
      <c r="L31" s="44" t="e">
        <f>IF($D$4="Agreed",(SUMIFS(#REF!,#REF!,"in construction (agreed)",#REF!,$B6,#REF!,L$5)+SUMIFS(#REF!,#REF!,"in planning (agreed)",#REF!,$B6,#REF!,L$5)+SUMIFS(#REF!,#REF!,"agreed with nzta",#REF!,$B6,#REF!,L$5)+SUMIFS(#REF!,#REF!,"completed",#REF!,$B6,#REF!,L$5)),SUMIFS(#REF!,#REF!,"completed",#REF!,$B6,#REF!,L$5))</f>
        <v>#REF!</v>
      </c>
      <c r="M31" s="44" t="e">
        <f>IF($D$4="Agreed",(SUMIFS(#REF!,#REF!,"in construction (agreed)",#REF!,$B6,#REF!,M$5)+SUMIFS(#REF!,#REF!,"in planning (agreed)",#REF!,$B6,#REF!,M$5)+SUMIFS(#REF!,#REF!,"agreed with nzta",#REF!,$B6,#REF!,M$5)+SUMIFS(#REF!,#REF!,"completed",#REF!,$B6,#REF!,M$5)),SUMIFS(#REF!,#REF!,"completed",#REF!,$B6,#REF!,M$5))</f>
        <v>#REF!</v>
      </c>
      <c r="N31" s="44" t="e">
        <f>IF($D$4="Agreed",(SUMIFS(#REF!,#REF!,"in construction (agreed)",#REF!,$B6,#REF!,N$5)+SUMIFS(#REF!,#REF!,"in planning (agreed)",#REF!,$B6,#REF!,N$5)+SUMIFS(#REF!,#REF!,"agreed with nzta",#REF!,$B6,#REF!,N$5)+SUMIFS(#REF!,#REF!,"completed",#REF!,$B6,#REF!,N$5)),SUMIFS(#REF!,#REF!,"completed",#REF!,$B6,#REF!,N$5))</f>
        <v>#REF!</v>
      </c>
      <c r="O31" s="44" t="e">
        <f>IF($D$4="Agreed",(SUMIFS(#REF!,#REF!,"in construction (agreed)",#REF!,$B6,#REF!,O$5)+SUMIFS(#REF!,#REF!,"in planning (agreed)",#REF!,$B6,#REF!,O$5)+SUMIFS(#REF!,#REF!,"agreed with nzta",#REF!,$B6,#REF!,O$5)+SUMIFS(#REF!,#REF!,"completed",#REF!,$B6,#REF!,O$5)),SUMIFS(#REF!,#REF!,"completed",#REF!,$B6,#REF!,O$5))</f>
        <v>#REF!</v>
      </c>
      <c r="P31" s="44" t="e">
        <f>IF($D$4="Agreed",(SUMIFS(#REF!,#REF!,"in construction (agreed)",#REF!,$B6,#REF!,P$5)+SUMIFS(#REF!,#REF!,"in planning (agreed)",#REF!,$B6,#REF!,P$5)+SUMIFS(#REF!,#REF!,"agreed with nzta",#REF!,$B6,#REF!,P$5)+SUMIFS(#REF!,#REF!,"completed",#REF!,$B6,#REF!,P$5)),SUMIFS(#REF!,#REF!,"completed",#REF!,$B6,#REF!,P$5))</f>
        <v>#REF!</v>
      </c>
      <c r="Q31" s="44" t="e">
        <f>IF($D$4="Agreed",(SUMIFS(#REF!,#REF!,"in construction (agreed)",#REF!,$B6,#REF!,Q$5)+SUMIFS(#REF!,#REF!,"in planning (agreed)",#REF!,$B6,#REF!,Q$5)+SUMIFS(#REF!,#REF!,"agreed with nzta",#REF!,$B6,#REF!,Q$5)+SUMIFS(#REF!,#REF!,"completed",#REF!,$B6,#REF!,Q$5)),SUMIFS(#REF!,#REF!,"completed",#REF!,$B6,#REF!,Q$5))</f>
        <v>#REF!</v>
      </c>
      <c r="R31" s="44" t="e">
        <f>IF($D$4="Agreed",(SUMIFS(#REF!,#REF!,"in construction (agreed)",#REF!,$B6,#REF!,R$5)+SUMIFS(#REF!,#REF!,"in planning (agreed)",#REF!,$B6,#REF!,R$5)+SUMIFS(#REF!,#REF!,"agreed with nzta",#REF!,$B6,#REF!,R$5)+SUMIFS(#REF!,#REF!,"completed",#REF!,$B6,#REF!,R$5)),SUMIFS(#REF!,#REF!,"completed",#REF!,$B6,#REF!,R$5))</f>
        <v>#REF!</v>
      </c>
      <c r="S31" s="44" t="e">
        <f>IF($D$4="Agreed",(SUMIFS(#REF!,#REF!,"in construction (agreed)",#REF!,$B6,#REF!,S$5)+SUMIFS(#REF!,#REF!,"in planning (agreed)",#REF!,$B6,#REF!,S$5)+SUMIFS(#REF!,#REF!,"agreed with nzta",#REF!,$B6,#REF!,S$5)+SUMIFS(#REF!,#REF!,"completed",#REF!,$B6,#REF!,S$5)),SUMIFS(#REF!,#REF!,"completed",#REF!,$B6,#REF!,S$5))</f>
        <v>#REF!</v>
      </c>
      <c r="T31" s="44" t="e">
        <f>IF($D$4="Agreed",(SUMIFS(#REF!,#REF!,"in construction (agreed)",#REF!,$B6,#REF!,T$5)+SUMIFS(#REF!,#REF!,"in planning (agreed)",#REF!,$B6,#REF!,T$5)+SUMIFS(#REF!,#REF!,"agreed with nzta",#REF!,$B6,#REF!,T$5)+SUMIFS(#REF!,#REF!,"completed",#REF!,$B6,#REF!,T$5)),SUMIFS(#REF!,#REF!,"completed",#REF!,$B6,#REF!,T$5))</f>
        <v>#REF!</v>
      </c>
      <c r="U31" s="13" t="e">
        <f t="shared" ref="U31:U52" si="4">SUM(C31:T31)</f>
        <v>#REF!</v>
      </c>
      <c r="V31" s="22"/>
      <c r="W31" s="22"/>
      <c r="X31" s="22"/>
      <c r="Y31" s="22"/>
      <c r="Z31" s="22"/>
      <c r="AA31" s="22"/>
      <c r="AB31" s="22"/>
      <c r="AC31" s="22"/>
      <c r="AD31" s="22"/>
      <c r="AE31" s="22"/>
      <c r="AF31" s="22"/>
    </row>
    <row r="32" spans="1:32" ht="11.25" customHeight="1" x14ac:dyDescent="0.15">
      <c r="A32" s="20"/>
      <c r="B32" s="37" t="str">
        <f t="shared" si="3"/>
        <v>Cycling improvements (incl. paths; lanes; markings; signage; facilities; promotion)</v>
      </c>
      <c r="C32" s="44" t="e">
        <f>IF($D$4="Agreed",(SUMIFS(#REF!,#REF!,"in construction (agreed)",#REF!,$B7,#REF!,C$5)+SUMIFS(#REF!,#REF!,"in planning (agreed)",#REF!,$B7,#REF!,C$5)+SUMIFS(#REF!,#REF!,"agreed with nzta",#REF!,$B7,#REF!,C$5)+SUMIFS(#REF!,#REF!,"completed",#REF!,$B7,#REF!,C$5)),SUMIFS(#REF!,#REF!,"completed",#REF!,$B7,#REF!,C$5))</f>
        <v>#REF!</v>
      </c>
      <c r="D32" s="44" t="e">
        <f>IF($D$4="Agreed",(SUMIFS(#REF!,#REF!,"in construction (agreed)",#REF!,$B7,#REF!,D$5)+SUMIFS(#REF!,#REF!,"in planning (agreed)",#REF!,$B7,#REF!,D$5)+SUMIFS(#REF!,#REF!,"agreed with nzta",#REF!,$B7,#REF!,D$5)+SUMIFS(#REF!,#REF!,"completed",#REF!,$B7,#REF!,D$5)),SUMIFS(#REF!,#REF!,"completed",#REF!,$B7,#REF!,D$5))</f>
        <v>#REF!</v>
      </c>
      <c r="E32" s="44" t="e">
        <f>IF($D$4="Agreed",(SUMIFS(#REF!,#REF!,"in construction (agreed)",#REF!,$B7,#REF!,E$5)+SUMIFS(#REF!,#REF!,"in planning (agreed)",#REF!,$B7,#REF!,E$5)+SUMIFS(#REF!,#REF!,"agreed with nzta",#REF!,$B7,#REF!,E$5)+SUMIFS(#REF!,#REF!,"completed",#REF!,$B7,#REF!,E$5)),SUMIFS(#REF!,#REF!,"completed",#REF!,$B7,#REF!,E$5))</f>
        <v>#REF!</v>
      </c>
      <c r="F32" s="44" t="e">
        <f>IF($D$4="Agreed",(SUMIFS(#REF!,#REF!,"in construction (agreed)",#REF!,$B7,#REF!,F$5)+SUMIFS(#REF!,#REF!,"in planning (agreed)",#REF!,$B7,#REF!,F$5)+SUMIFS(#REF!,#REF!,"agreed with nzta",#REF!,$B7,#REF!,F$5)+SUMIFS(#REF!,#REF!,"completed",#REF!,$B7,#REF!,F$5)),SUMIFS(#REF!,#REF!,"completed",#REF!,$B7,#REF!,F$5))</f>
        <v>#REF!</v>
      </c>
      <c r="G32" s="44" t="e">
        <f>IF($D$4="Agreed",(SUMIFS(#REF!,#REF!,"in construction (agreed)",#REF!,$B7,#REF!,G$5)+SUMIFS(#REF!,#REF!,"in planning (agreed)",#REF!,$B7,#REF!,G$5)+SUMIFS(#REF!,#REF!,"agreed with nzta",#REF!,$B7,#REF!,G$5)+SUMIFS(#REF!,#REF!,"completed",#REF!,$B7,#REF!,G$5)),SUMIFS(#REF!,#REF!,"completed",#REF!,$B7,#REF!,G$5))</f>
        <v>#REF!</v>
      </c>
      <c r="H32" s="44" t="e">
        <f>IF($D$4="Agreed",(SUMIFS(#REF!,#REF!,"in construction (agreed)",#REF!,$B7,#REF!,H$5)+SUMIFS(#REF!,#REF!,"in planning (agreed)",#REF!,$B7,#REF!,H$5)+SUMIFS(#REF!,#REF!,"agreed with nzta",#REF!,$B7,#REF!,H$5)+SUMIFS(#REF!,#REF!,"completed",#REF!,$B7,#REF!,H$5)),SUMIFS(#REF!,#REF!,"completed",#REF!,$B7,#REF!,H$5))</f>
        <v>#REF!</v>
      </c>
      <c r="I32" s="44" t="e">
        <f>IF($D$4="Agreed",(SUMIFS(#REF!,#REF!,"in construction (agreed)",#REF!,$B7,#REF!,I$5)+SUMIFS(#REF!,#REF!,"in planning (agreed)",#REF!,$B7,#REF!,I$5)+SUMIFS(#REF!,#REF!,"agreed with nzta",#REF!,$B7,#REF!,I$5)+SUMIFS(#REF!,#REF!,"completed",#REF!,$B7,#REF!,I$5)),SUMIFS(#REF!,#REF!,"completed",#REF!,$B7,#REF!,I$5))</f>
        <v>#REF!</v>
      </c>
      <c r="J32" s="44" t="e">
        <f>IF($D$4="Agreed",(SUMIFS(#REF!,#REF!,"in construction (agreed)",#REF!,$B7,#REF!,J$5)+SUMIFS(#REF!,#REF!,"in planning (agreed)",#REF!,$B7,#REF!,J$5)+SUMIFS(#REF!,#REF!,"agreed with nzta",#REF!,$B7,#REF!,J$5)+SUMIFS(#REF!,#REF!,"completed",#REF!,$B7,#REF!,J$5)),SUMIFS(#REF!,#REF!,"completed",#REF!,$B7,#REF!,J$5))</f>
        <v>#REF!</v>
      </c>
      <c r="K32" s="44" t="e">
        <f>IF($D$4="Agreed",(SUMIFS(#REF!,#REF!,"in construction (agreed)",#REF!,$B7,#REF!,K$5)+SUMIFS(#REF!,#REF!,"in planning (agreed)",#REF!,$B7,#REF!,K$5)+SUMIFS(#REF!,#REF!,"agreed with nzta",#REF!,$B7,#REF!,K$5)+SUMIFS(#REF!,#REF!,"completed",#REF!,$B7,#REF!,K$5)),SUMIFS(#REF!,#REF!,"completed",#REF!,$B7,#REF!,K$5))</f>
        <v>#REF!</v>
      </c>
      <c r="L32" s="44" t="e">
        <f>IF($D$4="Agreed",(SUMIFS(#REF!,#REF!,"in construction (agreed)",#REF!,$B7,#REF!,L$5)+SUMIFS(#REF!,#REF!,"in planning (agreed)",#REF!,$B7,#REF!,L$5)+SUMIFS(#REF!,#REF!,"agreed with nzta",#REF!,$B7,#REF!,L$5)+SUMIFS(#REF!,#REF!,"completed",#REF!,$B7,#REF!,L$5)),SUMIFS(#REF!,#REF!,"completed",#REF!,$B7,#REF!,L$5))</f>
        <v>#REF!</v>
      </c>
      <c r="M32" s="44" t="e">
        <f>IF($D$4="Agreed",(SUMIFS(#REF!,#REF!,"in construction (agreed)",#REF!,$B7,#REF!,M$5)+SUMIFS(#REF!,#REF!,"in planning (agreed)",#REF!,$B7,#REF!,M$5)+SUMIFS(#REF!,#REF!,"agreed with nzta",#REF!,$B7,#REF!,M$5)+SUMIFS(#REF!,#REF!,"completed",#REF!,$B7,#REF!,M$5)),SUMIFS(#REF!,#REF!,"completed",#REF!,$B7,#REF!,M$5))</f>
        <v>#REF!</v>
      </c>
      <c r="N32" s="44" t="e">
        <f>IF($D$4="Agreed",(SUMIFS(#REF!,#REF!,"in construction (agreed)",#REF!,$B7,#REF!,N$5)+SUMIFS(#REF!,#REF!,"in planning (agreed)",#REF!,$B7,#REF!,N$5)+SUMIFS(#REF!,#REF!,"agreed with nzta",#REF!,$B7,#REF!,N$5)+SUMIFS(#REF!,#REF!,"completed",#REF!,$B7,#REF!,N$5)),SUMIFS(#REF!,#REF!,"completed",#REF!,$B7,#REF!,N$5))</f>
        <v>#REF!</v>
      </c>
      <c r="O32" s="44" t="e">
        <f>IF($D$4="Agreed",(SUMIFS(#REF!,#REF!,"in construction (agreed)",#REF!,$B7,#REF!,O$5)+SUMIFS(#REF!,#REF!,"in planning (agreed)",#REF!,$B7,#REF!,O$5)+SUMIFS(#REF!,#REF!,"agreed with nzta",#REF!,$B7,#REF!,O$5)+SUMIFS(#REF!,#REF!,"completed",#REF!,$B7,#REF!,O$5)),SUMIFS(#REF!,#REF!,"completed",#REF!,$B7,#REF!,O$5))</f>
        <v>#REF!</v>
      </c>
      <c r="P32" s="44" t="e">
        <f>IF($D$4="Agreed",(SUMIFS(#REF!,#REF!,"in construction (agreed)",#REF!,$B7,#REF!,P$5)+SUMIFS(#REF!,#REF!,"in planning (agreed)",#REF!,$B7,#REF!,P$5)+SUMIFS(#REF!,#REF!,"agreed with nzta",#REF!,$B7,#REF!,P$5)+SUMIFS(#REF!,#REF!,"completed",#REF!,$B7,#REF!,P$5)),SUMIFS(#REF!,#REF!,"completed",#REF!,$B7,#REF!,P$5))</f>
        <v>#REF!</v>
      </c>
      <c r="Q32" s="44" t="e">
        <f>IF($D$4="Agreed",(SUMIFS(#REF!,#REF!,"in construction (agreed)",#REF!,$B7,#REF!,Q$5)+SUMIFS(#REF!,#REF!,"in planning (agreed)",#REF!,$B7,#REF!,Q$5)+SUMIFS(#REF!,#REF!,"agreed with nzta",#REF!,$B7,#REF!,Q$5)+SUMIFS(#REF!,#REF!,"completed",#REF!,$B7,#REF!,Q$5)),SUMIFS(#REF!,#REF!,"completed",#REF!,$B7,#REF!,Q$5))</f>
        <v>#REF!</v>
      </c>
      <c r="R32" s="44" t="e">
        <f>IF($D$4="Agreed",(SUMIFS(#REF!,#REF!,"in construction (agreed)",#REF!,$B7,#REF!,R$5)+SUMIFS(#REF!,#REF!,"in planning (agreed)",#REF!,$B7,#REF!,R$5)+SUMIFS(#REF!,#REF!,"agreed with nzta",#REF!,$B7,#REF!,R$5)+SUMIFS(#REF!,#REF!,"completed",#REF!,$B7,#REF!,R$5)),SUMIFS(#REF!,#REF!,"completed",#REF!,$B7,#REF!,R$5))</f>
        <v>#REF!</v>
      </c>
      <c r="S32" s="44" t="e">
        <f>IF($D$4="Agreed",(SUMIFS(#REF!,#REF!,"in construction (agreed)",#REF!,$B7,#REF!,S$5)+SUMIFS(#REF!,#REF!,"in planning (agreed)",#REF!,$B7,#REF!,S$5)+SUMIFS(#REF!,#REF!,"agreed with nzta",#REF!,$B7,#REF!,S$5)+SUMIFS(#REF!,#REF!,"completed",#REF!,$B7,#REF!,S$5)),SUMIFS(#REF!,#REF!,"completed",#REF!,$B7,#REF!,S$5))</f>
        <v>#REF!</v>
      </c>
      <c r="T32" s="44" t="e">
        <f>IF($D$4="Agreed",(SUMIFS(#REF!,#REF!,"in construction (agreed)",#REF!,$B7,#REF!,T$5)+SUMIFS(#REF!,#REF!,"in planning (agreed)",#REF!,$B7,#REF!,T$5)+SUMIFS(#REF!,#REF!,"agreed with nzta",#REF!,$B7,#REF!,T$5)+SUMIFS(#REF!,#REF!,"completed",#REF!,$B7,#REF!,T$5)),SUMIFS(#REF!,#REF!,"completed",#REF!,$B7,#REF!,T$5))</f>
        <v>#REF!</v>
      </c>
      <c r="U32" s="13" t="e">
        <f t="shared" si="4"/>
        <v>#REF!</v>
      </c>
      <c r="V32" s="22"/>
      <c r="W32" s="22"/>
      <c r="X32" s="22"/>
      <c r="Y32" s="22"/>
      <c r="Z32" s="22"/>
      <c r="AA32" s="22"/>
      <c r="AB32" s="22"/>
      <c r="AC32" s="22"/>
      <c r="AD32" s="22"/>
      <c r="AE32" s="22"/>
      <c r="AF32" s="22"/>
    </row>
    <row r="33" spans="1:32" ht="11.25" customHeight="1" x14ac:dyDescent="0.15">
      <c r="A33" s="20"/>
      <c r="B33" s="37" t="str">
        <f t="shared" si="3"/>
        <v>Drainage (incl. kerb and channel)</v>
      </c>
      <c r="C33" s="44" t="e">
        <f>IF($D$4="Agreed",(SUMIFS(#REF!,#REF!,"in construction (agreed)",#REF!,$B8,#REF!,C$5)+SUMIFS(#REF!,#REF!,"in planning (agreed)",#REF!,$B8,#REF!,C$5)+SUMIFS(#REF!,#REF!,"agreed with nzta",#REF!,$B8,#REF!,C$5)+SUMIFS(#REF!,#REF!,"completed",#REF!,$B8,#REF!,C$5)),SUMIFS(#REF!,#REF!,"completed",#REF!,$B8,#REF!,C$5))</f>
        <v>#REF!</v>
      </c>
      <c r="D33" s="44" t="e">
        <f>IF($D$4="Agreed",(SUMIFS(#REF!,#REF!,"in construction (agreed)",#REF!,$B8,#REF!,D$5)+SUMIFS(#REF!,#REF!,"in planning (agreed)",#REF!,$B8,#REF!,D$5)+SUMIFS(#REF!,#REF!,"agreed with nzta",#REF!,$B8,#REF!,D$5)+SUMIFS(#REF!,#REF!,"completed",#REF!,$B8,#REF!,D$5)),SUMIFS(#REF!,#REF!,"completed",#REF!,$B8,#REF!,D$5))</f>
        <v>#REF!</v>
      </c>
      <c r="E33" s="44" t="e">
        <f>IF($D$4="Agreed",(SUMIFS(#REF!,#REF!,"in construction (agreed)",#REF!,$B8,#REF!,E$5)+SUMIFS(#REF!,#REF!,"in planning (agreed)",#REF!,$B8,#REF!,E$5)+SUMIFS(#REF!,#REF!,"agreed with nzta",#REF!,$B8,#REF!,E$5)+SUMIFS(#REF!,#REF!,"completed",#REF!,$B8,#REF!,E$5)),SUMIFS(#REF!,#REF!,"completed",#REF!,$B8,#REF!,E$5))</f>
        <v>#REF!</v>
      </c>
      <c r="F33" s="44" t="e">
        <f>IF($D$4="Agreed",(SUMIFS(#REF!,#REF!,"in construction (agreed)",#REF!,$B8,#REF!,F$5)+SUMIFS(#REF!,#REF!,"in planning (agreed)",#REF!,$B8,#REF!,F$5)+SUMIFS(#REF!,#REF!,"agreed with nzta",#REF!,$B8,#REF!,F$5)+SUMIFS(#REF!,#REF!,"completed",#REF!,$B8,#REF!,F$5)),SUMIFS(#REF!,#REF!,"completed",#REF!,$B8,#REF!,F$5))</f>
        <v>#REF!</v>
      </c>
      <c r="G33" s="44" t="e">
        <f>IF($D$4="Agreed",(SUMIFS(#REF!,#REF!,"in construction (agreed)",#REF!,$B8,#REF!,G$5)+SUMIFS(#REF!,#REF!,"in planning (agreed)",#REF!,$B8,#REF!,G$5)+SUMIFS(#REF!,#REF!,"agreed with nzta",#REF!,$B8,#REF!,G$5)+SUMIFS(#REF!,#REF!,"completed",#REF!,$B8,#REF!,G$5)),SUMIFS(#REF!,#REF!,"completed",#REF!,$B8,#REF!,G$5))</f>
        <v>#REF!</v>
      </c>
      <c r="H33" s="44" t="e">
        <f>IF($D$4="Agreed",(SUMIFS(#REF!,#REF!,"in construction (agreed)",#REF!,$B8,#REF!,H$5)+SUMIFS(#REF!,#REF!,"in planning (agreed)",#REF!,$B8,#REF!,H$5)+SUMIFS(#REF!,#REF!,"agreed with nzta",#REF!,$B8,#REF!,H$5)+SUMIFS(#REF!,#REF!,"completed",#REF!,$B8,#REF!,H$5)),SUMIFS(#REF!,#REF!,"completed",#REF!,$B8,#REF!,H$5))</f>
        <v>#REF!</v>
      </c>
      <c r="I33" s="44" t="e">
        <f>IF($D$4="Agreed",(SUMIFS(#REF!,#REF!,"in construction (agreed)",#REF!,$B8,#REF!,I$5)+SUMIFS(#REF!,#REF!,"in planning (agreed)",#REF!,$B8,#REF!,I$5)+SUMIFS(#REF!,#REF!,"agreed with nzta",#REF!,$B8,#REF!,I$5)+SUMIFS(#REF!,#REF!,"completed",#REF!,$B8,#REF!,I$5)),SUMIFS(#REF!,#REF!,"completed",#REF!,$B8,#REF!,I$5))</f>
        <v>#REF!</v>
      </c>
      <c r="J33" s="44" t="e">
        <f>IF($D$4="Agreed",(SUMIFS(#REF!,#REF!,"in construction (agreed)",#REF!,$B8,#REF!,J$5)+SUMIFS(#REF!,#REF!,"in planning (agreed)",#REF!,$B8,#REF!,J$5)+SUMIFS(#REF!,#REF!,"agreed with nzta",#REF!,$B8,#REF!,J$5)+SUMIFS(#REF!,#REF!,"completed",#REF!,$B8,#REF!,J$5)),SUMIFS(#REF!,#REF!,"completed",#REF!,$B8,#REF!,J$5))</f>
        <v>#REF!</v>
      </c>
      <c r="K33" s="44" t="e">
        <f>IF($D$4="Agreed",(SUMIFS(#REF!,#REF!,"in construction (agreed)",#REF!,$B8,#REF!,K$5)+SUMIFS(#REF!,#REF!,"in planning (agreed)",#REF!,$B8,#REF!,K$5)+SUMIFS(#REF!,#REF!,"agreed with nzta",#REF!,$B8,#REF!,K$5)+SUMIFS(#REF!,#REF!,"completed",#REF!,$B8,#REF!,K$5)),SUMIFS(#REF!,#REF!,"completed",#REF!,$B8,#REF!,K$5))</f>
        <v>#REF!</v>
      </c>
      <c r="L33" s="44" t="e">
        <f>IF($D$4="Agreed",(SUMIFS(#REF!,#REF!,"in construction (agreed)",#REF!,$B8,#REF!,L$5)+SUMIFS(#REF!,#REF!,"in planning (agreed)",#REF!,$B8,#REF!,L$5)+SUMIFS(#REF!,#REF!,"agreed with nzta",#REF!,$B8,#REF!,L$5)+SUMIFS(#REF!,#REF!,"completed",#REF!,$B8,#REF!,L$5)),SUMIFS(#REF!,#REF!,"completed",#REF!,$B8,#REF!,L$5))</f>
        <v>#REF!</v>
      </c>
      <c r="M33" s="44" t="e">
        <f>IF($D$4="Agreed",(SUMIFS(#REF!,#REF!,"in construction (agreed)",#REF!,$B8,#REF!,M$5)+SUMIFS(#REF!,#REF!,"in planning (agreed)",#REF!,$B8,#REF!,M$5)+SUMIFS(#REF!,#REF!,"agreed with nzta",#REF!,$B8,#REF!,M$5)+SUMIFS(#REF!,#REF!,"completed",#REF!,$B8,#REF!,M$5)),SUMIFS(#REF!,#REF!,"completed",#REF!,$B8,#REF!,M$5))</f>
        <v>#REF!</v>
      </c>
      <c r="N33" s="44" t="e">
        <f>IF($D$4="Agreed",(SUMIFS(#REF!,#REF!,"in construction (agreed)",#REF!,$B8,#REF!,N$5)+SUMIFS(#REF!,#REF!,"in planning (agreed)",#REF!,$B8,#REF!,N$5)+SUMIFS(#REF!,#REF!,"agreed with nzta",#REF!,$B8,#REF!,N$5)+SUMIFS(#REF!,#REF!,"completed",#REF!,$B8,#REF!,N$5)),SUMIFS(#REF!,#REF!,"completed",#REF!,$B8,#REF!,N$5))</f>
        <v>#REF!</v>
      </c>
      <c r="O33" s="44" t="e">
        <f>IF($D$4="Agreed",(SUMIFS(#REF!,#REF!,"in construction (agreed)",#REF!,$B8,#REF!,O$5)+SUMIFS(#REF!,#REF!,"in planning (agreed)",#REF!,$B8,#REF!,O$5)+SUMIFS(#REF!,#REF!,"agreed with nzta",#REF!,$B8,#REF!,O$5)+SUMIFS(#REF!,#REF!,"completed",#REF!,$B8,#REF!,O$5)),SUMIFS(#REF!,#REF!,"completed",#REF!,$B8,#REF!,O$5))</f>
        <v>#REF!</v>
      </c>
      <c r="P33" s="44" t="e">
        <f>IF($D$4="Agreed",(SUMIFS(#REF!,#REF!,"in construction (agreed)",#REF!,$B8,#REF!,P$5)+SUMIFS(#REF!,#REF!,"in planning (agreed)",#REF!,$B8,#REF!,P$5)+SUMIFS(#REF!,#REF!,"agreed with nzta",#REF!,$B8,#REF!,P$5)+SUMIFS(#REF!,#REF!,"completed",#REF!,$B8,#REF!,P$5)),SUMIFS(#REF!,#REF!,"completed",#REF!,$B8,#REF!,P$5))</f>
        <v>#REF!</v>
      </c>
      <c r="Q33" s="44" t="e">
        <f>IF($D$4="Agreed",(SUMIFS(#REF!,#REF!,"in construction (agreed)",#REF!,$B8,#REF!,Q$5)+SUMIFS(#REF!,#REF!,"in planning (agreed)",#REF!,$B8,#REF!,Q$5)+SUMIFS(#REF!,#REF!,"agreed with nzta",#REF!,$B8,#REF!,Q$5)+SUMIFS(#REF!,#REF!,"completed",#REF!,$B8,#REF!,Q$5)),SUMIFS(#REF!,#REF!,"completed",#REF!,$B8,#REF!,Q$5))</f>
        <v>#REF!</v>
      </c>
      <c r="R33" s="44" t="e">
        <f>IF($D$4="Agreed",(SUMIFS(#REF!,#REF!,"in construction (agreed)",#REF!,$B8,#REF!,R$5)+SUMIFS(#REF!,#REF!,"in planning (agreed)",#REF!,$B8,#REF!,R$5)+SUMIFS(#REF!,#REF!,"agreed with nzta",#REF!,$B8,#REF!,R$5)+SUMIFS(#REF!,#REF!,"completed",#REF!,$B8,#REF!,R$5)),SUMIFS(#REF!,#REF!,"completed",#REF!,$B8,#REF!,R$5))</f>
        <v>#REF!</v>
      </c>
      <c r="S33" s="44" t="e">
        <f>IF($D$4="Agreed",(SUMIFS(#REF!,#REF!,"in construction (agreed)",#REF!,$B8,#REF!,S$5)+SUMIFS(#REF!,#REF!,"in planning (agreed)",#REF!,$B8,#REF!,S$5)+SUMIFS(#REF!,#REF!,"agreed with nzta",#REF!,$B8,#REF!,S$5)+SUMIFS(#REF!,#REF!,"completed",#REF!,$B8,#REF!,S$5)),SUMIFS(#REF!,#REF!,"completed",#REF!,$B8,#REF!,S$5))</f>
        <v>#REF!</v>
      </c>
      <c r="T33" s="44" t="e">
        <f>IF($D$4="Agreed",(SUMIFS(#REF!,#REF!,"in construction (agreed)",#REF!,$B8,#REF!,T$5)+SUMIFS(#REF!,#REF!,"in planning (agreed)",#REF!,$B8,#REF!,T$5)+SUMIFS(#REF!,#REF!,"agreed with nzta",#REF!,$B8,#REF!,T$5)+SUMIFS(#REF!,#REF!,"completed",#REF!,$B8,#REF!,T$5)),SUMIFS(#REF!,#REF!,"completed",#REF!,$B8,#REF!,T$5))</f>
        <v>#REF!</v>
      </c>
      <c r="U33" s="13" t="e">
        <f t="shared" si="4"/>
        <v>#REF!</v>
      </c>
      <c r="V33" s="22"/>
      <c r="W33" s="22"/>
      <c r="X33" s="22"/>
      <c r="Y33" s="22"/>
      <c r="Z33" s="22"/>
      <c r="AA33" s="22"/>
      <c r="AB33" s="22"/>
      <c r="AC33" s="22"/>
      <c r="AD33" s="22"/>
      <c r="AE33" s="22"/>
      <c r="AF33" s="22"/>
    </row>
    <row r="34" spans="1:32" ht="11.25" customHeight="1" x14ac:dyDescent="0.15">
      <c r="A34" s="20"/>
      <c r="B34" s="37" t="str">
        <f t="shared" si="3"/>
        <v>Clear zone improvements</v>
      </c>
      <c r="C34" s="44" t="e">
        <f>IF($D$4="Agreed",(SUMIFS(#REF!,#REF!,"in construction (agreed)",#REF!,$B9,#REF!,C$5)+SUMIFS(#REF!,#REF!,"in planning (agreed)",#REF!,$B9,#REF!,C$5)+SUMIFS(#REF!,#REF!,"agreed with nzta",#REF!,$B9,#REF!,C$5)+SUMIFS(#REF!,#REF!,"completed",#REF!,$B9,#REF!,C$5)),SUMIFS(#REF!,#REF!,"completed",#REF!,$B9,#REF!,C$5))</f>
        <v>#REF!</v>
      </c>
      <c r="D34" s="44" t="e">
        <f>IF($D$4="Agreed",(SUMIFS(#REF!,#REF!,"in construction (agreed)",#REF!,$B9,#REF!,D$5)+SUMIFS(#REF!,#REF!,"in planning (agreed)",#REF!,$B9,#REF!,D$5)+SUMIFS(#REF!,#REF!,"agreed with nzta",#REF!,$B9,#REF!,D$5)+SUMIFS(#REF!,#REF!,"completed",#REF!,$B9,#REF!,D$5)),SUMIFS(#REF!,#REF!,"completed",#REF!,$B9,#REF!,D$5))</f>
        <v>#REF!</v>
      </c>
      <c r="E34" s="44" t="e">
        <f>IF($D$4="Agreed",(SUMIFS(#REF!,#REF!,"in construction (agreed)",#REF!,$B9,#REF!,E$5)+SUMIFS(#REF!,#REF!,"in planning (agreed)",#REF!,$B9,#REF!,E$5)+SUMIFS(#REF!,#REF!,"agreed with nzta",#REF!,$B9,#REF!,E$5)+SUMIFS(#REF!,#REF!,"completed",#REF!,$B9,#REF!,E$5)),SUMIFS(#REF!,#REF!,"completed",#REF!,$B9,#REF!,E$5))</f>
        <v>#REF!</v>
      </c>
      <c r="F34" s="44" t="e">
        <f>IF($D$4="Agreed",(SUMIFS(#REF!,#REF!,"in construction (agreed)",#REF!,$B9,#REF!,F$5)+SUMIFS(#REF!,#REF!,"in planning (agreed)",#REF!,$B9,#REF!,F$5)+SUMIFS(#REF!,#REF!,"agreed with nzta",#REF!,$B9,#REF!,F$5)+SUMIFS(#REF!,#REF!,"completed",#REF!,$B9,#REF!,F$5)),SUMIFS(#REF!,#REF!,"completed",#REF!,$B9,#REF!,F$5))</f>
        <v>#REF!</v>
      </c>
      <c r="G34" s="44" t="e">
        <f>IF($D$4="Agreed",(SUMIFS(#REF!,#REF!,"in construction (agreed)",#REF!,$B9,#REF!,G$5)+SUMIFS(#REF!,#REF!,"in planning (agreed)",#REF!,$B9,#REF!,G$5)+SUMIFS(#REF!,#REF!,"agreed with nzta",#REF!,$B9,#REF!,G$5)+SUMIFS(#REF!,#REF!,"completed",#REF!,$B9,#REF!,G$5)),SUMIFS(#REF!,#REF!,"completed",#REF!,$B9,#REF!,G$5))</f>
        <v>#REF!</v>
      </c>
      <c r="H34" s="44" t="e">
        <f>IF($D$4="Agreed",(SUMIFS(#REF!,#REF!,"in construction (agreed)",#REF!,$B9,#REF!,H$5)+SUMIFS(#REF!,#REF!,"in planning (agreed)",#REF!,$B9,#REF!,H$5)+SUMIFS(#REF!,#REF!,"agreed with nzta",#REF!,$B9,#REF!,H$5)+SUMIFS(#REF!,#REF!,"completed",#REF!,$B9,#REF!,H$5)),SUMIFS(#REF!,#REF!,"completed",#REF!,$B9,#REF!,H$5))</f>
        <v>#REF!</v>
      </c>
      <c r="I34" s="44" t="e">
        <f>IF($D$4="Agreed",(SUMIFS(#REF!,#REF!,"in construction (agreed)",#REF!,$B9,#REF!,I$5)+SUMIFS(#REF!,#REF!,"in planning (agreed)",#REF!,$B9,#REF!,I$5)+SUMIFS(#REF!,#REF!,"agreed with nzta",#REF!,$B9,#REF!,I$5)+SUMIFS(#REF!,#REF!,"completed",#REF!,$B9,#REF!,I$5)),SUMIFS(#REF!,#REF!,"completed",#REF!,$B9,#REF!,I$5))</f>
        <v>#REF!</v>
      </c>
      <c r="J34" s="44" t="e">
        <f>IF($D$4="Agreed",(SUMIFS(#REF!,#REF!,"in construction (agreed)",#REF!,$B9,#REF!,J$5)+SUMIFS(#REF!,#REF!,"in planning (agreed)",#REF!,$B9,#REF!,J$5)+SUMIFS(#REF!,#REF!,"agreed with nzta",#REF!,$B9,#REF!,J$5)+SUMIFS(#REF!,#REF!,"completed",#REF!,$B9,#REF!,J$5)),SUMIFS(#REF!,#REF!,"completed",#REF!,$B9,#REF!,J$5))</f>
        <v>#REF!</v>
      </c>
      <c r="K34" s="44" t="e">
        <f>IF($D$4="Agreed",(SUMIFS(#REF!,#REF!,"in construction (agreed)",#REF!,$B9,#REF!,K$5)+SUMIFS(#REF!,#REF!,"in planning (agreed)",#REF!,$B9,#REF!,K$5)+SUMIFS(#REF!,#REF!,"agreed with nzta",#REF!,$B9,#REF!,K$5)+SUMIFS(#REF!,#REF!,"completed",#REF!,$B9,#REF!,K$5)),SUMIFS(#REF!,#REF!,"completed",#REF!,$B9,#REF!,K$5))</f>
        <v>#REF!</v>
      </c>
      <c r="L34" s="44" t="e">
        <f>IF($D$4="Agreed",(SUMIFS(#REF!,#REF!,"in construction (agreed)",#REF!,$B9,#REF!,L$5)+SUMIFS(#REF!,#REF!,"in planning (agreed)",#REF!,$B9,#REF!,L$5)+SUMIFS(#REF!,#REF!,"agreed with nzta",#REF!,$B9,#REF!,L$5)+SUMIFS(#REF!,#REF!,"completed",#REF!,$B9,#REF!,L$5)),SUMIFS(#REF!,#REF!,"completed",#REF!,$B9,#REF!,L$5))</f>
        <v>#REF!</v>
      </c>
      <c r="M34" s="44" t="e">
        <f>IF($D$4="Agreed",(SUMIFS(#REF!,#REF!,"in construction (agreed)",#REF!,$B9,#REF!,M$5)+SUMIFS(#REF!,#REF!,"in planning (agreed)",#REF!,$B9,#REF!,M$5)+SUMIFS(#REF!,#REF!,"agreed with nzta",#REF!,$B9,#REF!,M$5)+SUMIFS(#REF!,#REF!,"completed",#REF!,$B9,#REF!,M$5)),SUMIFS(#REF!,#REF!,"completed",#REF!,$B9,#REF!,M$5))</f>
        <v>#REF!</v>
      </c>
      <c r="N34" s="44" t="e">
        <f>IF($D$4="Agreed",(SUMIFS(#REF!,#REF!,"in construction (agreed)",#REF!,$B9,#REF!,N$5)+SUMIFS(#REF!,#REF!,"in planning (agreed)",#REF!,$B9,#REF!,N$5)+SUMIFS(#REF!,#REF!,"agreed with nzta",#REF!,$B9,#REF!,N$5)+SUMIFS(#REF!,#REF!,"completed",#REF!,$B9,#REF!,N$5)),SUMIFS(#REF!,#REF!,"completed",#REF!,$B9,#REF!,N$5))</f>
        <v>#REF!</v>
      </c>
      <c r="O34" s="44" t="e">
        <f>IF($D$4="Agreed",(SUMIFS(#REF!,#REF!,"in construction (agreed)",#REF!,$B9,#REF!,O$5)+SUMIFS(#REF!,#REF!,"in planning (agreed)",#REF!,$B9,#REF!,O$5)+SUMIFS(#REF!,#REF!,"agreed with nzta",#REF!,$B9,#REF!,O$5)+SUMIFS(#REF!,#REF!,"completed",#REF!,$B9,#REF!,O$5)),SUMIFS(#REF!,#REF!,"completed",#REF!,$B9,#REF!,O$5))</f>
        <v>#REF!</v>
      </c>
      <c r="P34" s="44" t="e">
        <f>IF($D$4="Agreed",(SUMIFS(#REF!,#REF!,"in construction (agreed)",#REF!,$B9,#REF!,P$5)+SUMIFS(#REF!,#REF!,"in planning (agreed)",#REF!,$B9,#REF!,P$5)+SUMIFS(#REF!,#REF!,"agreed with nzta",#REF!,$B9,#REF!,P$5)+SUMIFS(#REF!,#REF!,"completed",#REF!,$B9,#REF!,P$5)),SUMIFS(#REF!,#REF!,"completed",#REF!,$B9,#REF!,P$5))</f>
        <v>#REF!</v>
      </c>
      <c r="Q34" s="44" t="e">
        <f>IF($D$4="Agreed",(SUMIFS(#REF!,#REF!,"in construction (agreed)",#REF!,$B9,#REF!,Q$5)+SUMIFS(#REF!,#REF!,"in planning (agreed)",#REF!,$B9,#REF!,Q$5)+SUMIFS(#REF!,#REF!,"agreed with nzta",#REF!,$B9,#REF!,Q$5)+SUMIFS(#REF!,#REF!,"completed",#REF!,$B9,#REF!,Q$5)),SUMIFS(#REF!,#REF!,"completed",#REF!,$B9,#REF!,Q$5))</f>
        <v>#REF!</v>
      </c>
      <c r="R34" s="44" t="e">
        <f>IF($D$4="Agreed",(SUMIFS(#REF!,#REF!,"in construction (agreed)",#REF!,$B9,#REF!,R$5)+SUMIFS(#REF!,#REF!,"in planning (agreed)",#REF!,$B9,#REF!,R$5)+SUMIFS(#REF!,#REF!,"agreed with nzta",#REF!,$B9,#REF!,R$5)+SUMIFS(#REF!,#REF!,"completed",#REF!,$B9,#REF!,R$5)),SUMIFS(#REF!,#REF!,"completed",#REF!,$B9,#REF!,R$5))</f>
        <v>#REF!</v>
      </c>
      <c r="S34" s="44" t="e">
        <f>IF($D$4="Agreed",(SUMIFS(#REF!,#REF!,"in construction (agreed)",#REF!,$B9,#REF!,S$5)+SUMIFS(#REF!,#REF!,"in planning (agreed)",#REF!,$B9,#REF!,S$5)+SUMIFS(#REF!,#REF!,"agreed with nzta",#REF!,$B9,#REF!,S$5)+SUMIFS(#REF!,#REF!,"completed",#REF!,$B9,#REF!,S$5)),SUMIFS(#REF!,#REF!,"completed",#REF!,$B9,#REF!,S$5))</f>
        <v>#REF!</v>
      </c>
      <c r="T34" s="44" t="e">
        <f>IF($D$4="Agreed",(SUMIFS(#REF!,#REF!,"in construction (agreed)",#REF!,$B9,#REF!,T$5)+SUMIFS(#REF!,#REF!,"in planning (agreed)",#REF!,$B9,#REF!,T$5)+SUMIFS(#REF!,#REF!,"agreed with nzta",#REF!,$B9,#REF!,T$5)+SUMIFS(#REF!,#REF!,"completed",#REF!,$B9,#REF!,T$5)),SUMIFS(#REF!,#REF!,"completed",#REF!,$B9,#REF!,T$5))</f>
        <v>#REF!</v>
      </c>
      <c r="U34" s="13" t="e">
        <f t="shared" si="4"/>
        <v>#REF!</v>
      </c>
      <c r="V34" s="22"/>
      <c r="W34" s="22"/>
      <c r="X34" s="22"/>
      <c r="Y34" s="22"/>
      <c r="Z34" s="22"/>
      <c r="AA34" s="22"/>
      <c r="AB34" s="22"/>
      <c r="AC34" s="22"/>
      <c r="AD34" s="22"/>
      <c r="AE34" s="22"/>
      <c r="AF34" s="22"/>
    </row>
    <row r="35" spans="1:32" ht="11.25" customHeight="1" x14ac:dyDescent="0.15">
      <c r="A35" s="20"/>
      <c r="B35" s="37" t="str">
        <f t="shared" si="3"/>
        <v>Guardrail improvements</v>
      </c>
      <c r="C35" s="44" t="e">
        <f>IF($D$4="Agreed",(SUMIFS(#REF!,#REF!,"in construction (agreed)",#REF!,$B10,#REF!,C$5)+SUMIFS(#REF!,#REF!,"in planning (agreed)",#REF!,$B10,#REF!,C$5)+SUMIFS(#REF!,#REF!,"agreed with nzta",#REF!,$B10,#REF!,C$5)+SUMIFS(#REF!,#REF!,"completed",#REF!,$B10,#REF!,C$5)),SUMIFS(#REF!,#REF!,"completed",#REF!,$B10,#REF!,C$5))</f>
        <v>#REF!</v>
      </c>
      <c r="D35" s="44" t="e">
        <f>IF($D$4="Agreed",(SUMIFS(#REF!,#REF!,"in construction (agreed)",#REF!,$B10,#REF!,D$5)+SUMIFS(#REF!,#REF!,"in planning (agreed)",#REF!,$B10,#REF!,D$5)+SUMIFS(#REF!,#REF!,"agreed with nzta",#REF!,$B10,#REF!,D$5)+SUMIFS(#REF!,#REF!,"completed",#REF!,$B10,#REF!,D$5)),SUMIFS(#REF!,#REF!,"completed",#REF!,$B10,#REF!,D$5))</f>
        <v>#REF!</v>
      </c>
      <c r="E35" s="44" t="e">
        <f>IF($D$4="Agreed",(SUMIFS(#REF!,#REF!,"in construction (agreed)",#REF!,$B10,#REF!,E$5)+SUMIFS(#REF!,#REF!,"in planning (agreed)",#REF!,$B10,#REF!,E$5)+SUMIFS(#REF!,#REF!,"agreed with nzta",#REF!,$B10,#REF!,E$5)+SUMIFS(#REF!,#REF!,"completed",#REF!,$B10,#REF!,E$5)),SUMIFS(#REF!,#REF!,"completed",#REF!,$B10,#REF!,E$5))</f>
        <v>#REF!</v>
      </c>
      <c r="F35" s="44" t="e">
        <f>IF($D$4="Agreed",(SUMIFS(#REF!,#REF!,"in construction (agreed)",#REF!,$B10,#REF!,F$5)+SUMIFS(#REF!,#REF!,"in planning (agreed)",#REF!,$B10,#REF!,F$5)+SUMIFS(#REF!,#REF!,"agreed with nzta",#REF!,$B10,#REF!,F$5)+SUMIFS(#REF!,#REF!,"completed",#REF!,$B10,#REF!,F$5)),SUMIFS(#REF!,#REF!,"completed",#REF!,$B10,#REF!,F$5))</f>
        <v>#REF!</v>
      </c>
      <c r="G35" s="44" t="e">
        <f>IF($D$4="Agreed",(SUMIFS(#REF!,#REF!,"in construction (agreed)",#REF!,$B10,#REF!,G$5)+SUMIFS(#REF!,#REF!,"in planning (agreed)",#REF!,$B10,#REF!,G$5)+SUMIFS(#REF!,#REF!,"agreed with nzta",#REF!,$B10,#REF!,G$5)+SUMIFS(#REF!,#REF!,"completed",#REF!,$B10,#REF!,G$5)),SUMIFS(#REF!,#REF!,"completed",#REF!,$B10,#REF!,G$5))</f>
        <v>#REF!</v>
      </c>
      <c r="H35" s="44" t="e">
        <f>IF($D$4="Agreed",(SUMIFS(#REF!,#REF!,"in construction (agreed)",#REF!,$B10,#REF!,H$5)+SUMIFS(#REF!,#REF!,"in planning (agreed)",#REF!,$B10,#REF!,H$5)+SUMIFS(#REF!,#REF!,"agreed with nzta",#REF!,$B10,#REF!,H$5)+SUMIFS(#REF!,#REF!,"completed",#REF!,$B10,#REF!,H$5)),SUMIFS(#REF!,#REF!,"completed",#REF!,$B10,#REF!,H$5))</f>
        <v>#REF!</v>
      </c>
      <c r="I35" s="44" t="e">
        <f>IF($D$4="Agreed",(SUMIFS(#REF!,#REF!,"in construction (agreed)",#REF!,$B10,#REF!,I$5)+SUMIFS(#REF!,#REF!,"in planning (agreed)",#REF!,$B10,#REF!,I$5)+SUMIFS(#REF!,#REF!,"agreed with nzta",#REF!,$B10,#REF!,I$5)+SUMIFS(#REF!,#REF!,"completed",#REF!,$B10,#REF!,I$5)),SUMIFS(#REF!,#REF!,"completed",#REF!,$B10,#REF!,I$5))</f>
        <v>#REF!</v>
      </c>
      <c r="J35" s="44" t="e">
        <f>IF($D$4="Agreed",(SUMIFS(#REF!,#REF!,"in construction (agreed)",#REF!,$B10,#REF!,J$5)+SUMIFS(#REF!,#REF!,"in planning (agreed)",#REF!,$B10,#REF!,J$5)+SUMIFS(#REF!,#REF!,"agreed with nzta",#REF!,$B10,#REF!,J$5)+SUMIFS(#REF!,#REF!,"completed",#REF!,$B10,#REF!,J$5)),SUMIFS(#REF!,#REF!,"completed",#REF!,$B10,#REF!,J$5))</f>
        <v>#REF!</v>
      </c>
      <c r="K35" s="44" t="e">
        <f>IF($D$4="Agreed",(SUMIFS(#REF!,#REF!,"in construction (agreed)",#REF!,$B10,#REF!,K$5)+SUMIFS(#REF!,#REF!,"in planning (agreed)",#REF!,$B10,#REF!,K$5)+SUMIFS(#REF!,#REF!,"agreed with nzta",#REF!,$B10,#REF!,K$5)+SUMIFS(#REF!,#REF!,"completed",#REF!,$B10,#REF!,K$5)),SUMIFS(#REF!,#REF!,"completed",#REF!,$B10,#REF!,K$5))</f>
        <v>#REF!</v>
      </c>
      <c r="L35" s="44" t="e">
        <f>IF($D$4="Agreed",(SUMIFS(#REF!,#REF!,"in construction (agreed)",#REF!,$B10,#REF!,L$5)+SUMIFS(#REF!,#REF!,"in planning (agreed)",#REF!,$B10,#REF!,L$5)+SUMIFS(#REF!,#REF!,"agreed with nzta",#REF!,$B10,#REF!,L$5)+SUMIFS(#REF!,#REF!,"completed",#REF!,$B10,#REF!,L$5)),SUMIFS(#REF!,#REF!,"completed",#REF!,$B10,#REF!,L$5))</f>
        <v>#REF!</v>
      </c>
      <c r="M35" s="44" t="e">
        <f>IF($D$4="Agreed",(SUMIFS(#REF!,#REF!,"in construction (agreed)",#REF!,$B10,#REF!,M$5)+SUMIFS(#REF!,#REF!,"in planning (agreed)",#REF!,$B10,#REF!,M$5)+SUMIFS(#REF!,#REF!,"agreed with nzta",#REF!,$B10,#REF!,M$5)+SUMIFS(#REF!,#REF!,"completed",#REF!,$B10,#REF!,M$5)),SUMIFS(#REF!,#REF!,"completed",#REF!,$B10,#REF!,M$5))</f>
        <v>#REF!</v>
      </c>
      <c r="N35" s="44" t="e">
        <f>IF($D$4="Agreed",(SUMIFS(#REF!,#REF!,"in construction (agreed)",#REF!,$B10,#REF!,N$5)+SUMIFS(#REF!,#REF!,"in planning (agreed)",#REF!,$B10,#REF!,N$5)+SUMIFS(#REF!,#REF!,"agreed with nzta",#REF!,$B10,#REF!,N$5)+SUMIFS(#REF!,#REF!,"completed",#REF!,$B10,#REF!,N$5)),SUMIFS(#REF!,#REF!,"completed",#REF!,$B10,#REF!,N$5))</f>
        <v>#REF!</v>
      </c>
      <c r="O35" s="44" t="e">
        <f>IF($D$4="Agreed",(SUMIFS(#REF!,#REF!,"in construction (agreed)",#REF!,$B10,#REF!,O$5)+SUMIFS(#REF!,#REF!,"in planning (agreed)",#REF!,$B10,#REF!,O$5)+SUMIFS(#REF!,#REF!,"agreed with nzta",#REF!,$B10,#REF!,O$5)+SUMIFS(#REF!,#REF!,"completed",#REF!,$B10,#REF!,O$5)),SUMIFS(#REF!,#REF!,"completed",#REF!,$B10,#REF!,O$5))</f>
        <v>#REF!</v>
      </c>
      <c r="P35" s="44" t="e">
        <f>IF($D$4="Agreed",(SUMIFS(#REF!,#REF!,"in construction (agreed)",#REF!,$B10,#REF!,P$5)+SUMIFS(#REF!,#REF!,"in planning (agreed)",#REF!,$B10,#REF!,P$5)+SUMIFS(#REF!,#REF!,"agreed with nzta",#REF!,$B10,#REF!,P$5)+SUMIFS(#REF!,#REF!,"completed",#REF!,$B10,#REF!,P$5)),SUMIFS(#REF!,#REF!,"completed",#REF!,$B10,#REF!,P$5))</f>
        <v>#REF!</v>
      </c>
      <c r="Q35" s="44" t="e">
        <f>IF($D$4="Agreed",(SUMIFS(#REF!,#REF!,"in construction (agreed)",#REF!,$B10,#REF!,Q$5)+SUMIFS(#REF!,#REF!,"in planning (agreed)",#REF!,$B10,#REF!,Q$5)+SUMIFS(#REF!,#REF!,"agreed with nzta",#REF!,$B10,#REF!,Q$5)+SUMIFS(#REF!,#REF!,"completed",#REF!,$B10,#REF!,Q$5)),SUMIFS(#REF!,#REF!,"completed",#REF!,$B10,#REF!,Q$5))</f>
        <v>#REF!</v>
      </c>
      <c r="R35" s="44" t="e">
        <f>IF($D$4="Agreed",(SUMIFS(#REF!,#REF!,"in construction (agreed)",#REF!,$B10,#REF!,R$5)+SUMIFS(#REF!,#REF!,"in planning (agreed)",#REF!,$B10,#REF!,R$5)+SUMIFS(#REF!,#REF!,"agreed with nzta",#REF!,$B10,#REF!,R$5)+SUMIFS(#REF!,#REF!,"completed",#REF!,$B10,#REF!,R$5)),SUMIFS(#REF!,#REF!,"completed",#REF!,$B10,#REF!,R$5))</f>
        <v>#REF!</v>
      </c>
      <c r="S35" s="44" t="e">
        <f>IF($D$4="Agreed",(SUMIFS(#REF!,#REF!,"in construction (agreed)",#REF!,$B10,#REF!,S$5)+SUMIFS(#REF!,#REF!,"in planning (agreed)",#REF!,$B10,#REF!,S$5)+SUMIFS(#REF!,#REF!,"agreed with nzta",#REF!,$B10,#REF!,S$5)+SUMIFS(#REF!,#REF!,"completed",#REF!,$B10,#REF!,S$5)),SUMIFS(#REF!,#REF!,"completed",#REF!,$B10,#REF!,S$5))</f>
        <v>#REF!</v>
      </c>
      <c r="T35" s="44" t="e">
        <f>IF($D$4="Agreed",(SUMIFS(#REF!,#REF!,"in construction (agreed)",#REF!,$B10,#REF!,T$5)+SUMIFS(#REF!,#REF!,"in planning (agreed)",#REF!,$B10,#REF!,T$5)+SUMIFS(#REF!,#REF!,"agreed with nzta",#REF!,$B10,#REF!,T$5)+SUMIFS(#REF!,#REF!,"completed",#REF!,$B10,#REF!,T$5)),SUMIFS(#REF!,#REF!,"completed",#REF!,$B10,#REF!,T$5))</f>
        <v>#REF!</v>
      </c>
      <c r="U35" s="13" t="e">
        <f t="shared" si="4"/>
        <v>#REF!</v>
      </c>
      <c r="V35" s="22"/>
      <c r="W35" s="22"/>
      <c r="X35" s="22"/>
      <c r="Y35" s="22"/>
      <c r="Z35" s="22"/>
      <c r="AA35" s="22"/>
      <c r="AB35" s="22"/>
      <c r="AC35" s="22"/>
      <c r="AD35" s="22"/>
      <c r="AE35" s="22"/>
      <c r="AF35" s="22"/>
    </row>
    <row r="36" spans="1:32" ht="11.25" customHeight="1" x14ac:dyDescent="0.15">
      <c r="A36" s="20"/>
      <c r="B36" s="37" t="str">
        <f t="shared" si="3"/>
        <v>Intersection improvements (inc. signalisation / roundabouts, traffic islands, slip lanes)</v>
      </c>
      <c r="C36" s="44" t="e">
        <f>IF($D$4="Agreed",(SUMIFS(#REF!,#REF!,"in construction (agreed)",#REF!,$B11,#REF!,C$5)+SUMIFS(#REF!,#REF!,"in planning (agreed)",#REF!,$B11,#REF!,C$5)+SUMIFS(#REF!,#REF!,"agreed with nzta",#REF!,$B11,#REF!,C$5)+SUMIFS(#REF!,#REF!,"completed",#REF!,$B11,#REF!,C$5)),SUMIFS(#REF!,#REF!,"completed",#REF!,$B11,#REF!,C$5))</f>
        <v>#REF!</v>
      </c>
      <c r="D36" s="44" t="e">
        <f>IF($D$4="Agreed",(SUMIFS(#REF!,#REF!,"in construction (agreed)",#REF!,$B11,#REF!,D$5)+SUMIFS(#REF!,#REF!,"in planning (agreed)",#REF!,$B11,#REF!,D$5)+SUMIFS(#REF!,#REF!,"agreed with nzta",#REF!,$B11,#REF!,D$5)+SUMIFS(#REF!,#REF!,"completed",#REF!,$B11,#REF!,D$5)),SUMIFS(#REF!,#REF!,"completed",#REF!,$B11,#REF!,D$5))</f>
        <v>#REF!</v>
      </c>
      <c r="E36" s="44" t="e">
        <f>IF($D$4="Agreed",(SUMIFS(#REF!,#REF!,"in construction (agreed)",#REF!,$B11,#REF!,E$5)+SUMIFS(#REF!,#REF!,"in planning (agreed)",#REF!,$B11,#REF!,E$5)+SUMIFS(#REF!,#REF!,"agreed with nzta",#REF!,$B11,#REF!,E$5)+SUMIFS(#REF!,#REF!,"completed",#REF!,$B11,#REF!,E$5)),SUMIFS(#REF!,#REF!,"completed",#REF!,$B11,#REF!,E$5))</f>
        <v>#REF!</v>
      </c>
      <c r="F36" s="44" t="e">
        <f>IF($D$4="Agreed",(SUMIFS(#REF!,#REF!,"in construction (agreed)",#REF!,$B11,#REF!,F$5)+SUMIFS(#REF!,#REF!,"in planning (agreed)",#REF!,$B11,#REF!,F$5)+SUMIFS(#REF!,#REF!,"agreed with nzta",#REF!,$B11,#REF!,F$5)+SUMIFS(#REF!,#REF!,"completed",#REF!,$B11,#REF!,F$5)),SUMIFS(#REF!,#REF!,"completed",#REF!,$B11,#REF!,F$5))</f>
        <v>#REF!</v>
      </c>
      <c r="G36" s="44" t="e">
        <f>IF($D$4="Agreed",(SUMIFS(#REF!,#REF!,"in construction (agreed)",#REF!,$B11,#REF!,G$5)+SUMIFS(#REF!,#REF!,"in planning (agreed)",#REF!,$B11,#REF!,G$5)+SUMIFS(#REF!,#REF!,"agreed with nzta",#REF!,$B11,#REF!,G$5)+SUMIFS(#REF!,#REF!,"completed",#REF!,$B11,#REF!,G$5)),SUMIFS(#REF!,#REF!,"completed",#REF!,$B11,#REF!,G$5))</f>
        <v>#REF!</v>
      </c>
      <c r="H36" s="44" t="e">
        <f>IF($D$4="Agreed",(SUMIFS(#REF!,#REF!,"in construction (agreed)",#REF!,$B11,#REF!,H$5)+SUMIFS(#REF!,#REF!,"in planning (agreed)",#REF!,$B11,#REF!,H$5)+SUMIFS(#REF!,#REF!,"agreed with nzta",#REF!,$B11,#REF!,H$5)+SUMIFS(#REF!,#REF!,"completed",#REF!,$B11,#REF!,H$5)),SUMIFS(#REF!,#REF!,"completed",#REF!,$B11,#REF!,H$5))</f>
        <v>#REF!</v>
      </c>
      <c r="I36" s="44" t="e">
        <f>IF($D$4="Agreed",(SUMIFS(#REF!,#REF!,"in construction (agreed)",#REF!,$B11,#REF!,I$5)+SUMIFS(#REF!,#REF!,"in planning (agreed)",#REF!,$B11,#REF!,I$5)+SUMIFS(#REF!,#REF!,"agreed with nzta",#REF!,$B11,#REF!,I$5)+SUMIFS(#REF!,#REF!,"completed",#REF!,$B11,#REF!,I$5)),SUMIFS(#REF!,#REF!,"completed",#REF!,$B11,#REF!,I$5))</f>
        <v>#REF!</v>
      </c>
      <c r="J36" s="44" t="e">
        <f>IF($D$4="Agreed",(SUMIFS(#REF!,#REF!,"in construction (agreed)",#REF!,$B11,#REF!,J$5)+SUMIFS(#REF!,#REF!,"in planning (agreed)",#REF!,$B11,#REF!,J$5)+SUMIFS(#REF!,#REF!,"agreed with nzta",#REF!,$B11,#REF!,J$5)+SUMIFS(#REF!,#REF!,"completed",#REF!,$B11,#REF!,J$5)),SUMIFS(#REF!,#REF!,"completed",#REF!,$B11,#REF!,J$5))</f>
        <v>#REF!</v>
      </c>
      <c r="K36" s="44" t="e">
        <f>IF($D$4="Agreed",(SUMIFS(#REF!,#REF!,"in construction (agreed)",#REF!,$B11,#REF!,K$5)+SUMIFS(#REF!,#REF!,"in planning (agreed)",#REF!,$B11,#REF!,K$5)+SUMIFS(#REF!,#REF!,"agreed with nzta",#REF!,$B11,#REF!,K$5)+SUMIFS(#REF!,#REF!,"completed",#REF!,$B11,#REF!,K$5)),SUMIFS(#REF!,#REF!,"completed",#REF!,$B11,#REF!,K$5))</f>
        <v>#REF!</v>
      </c>
      <c r="L36" s="44" t="e">
        <f>IF($D$4="Agreed",(SUMIFS(#REF!,#REF!,"in construction (agreed)",#REF!,$B11,#REF!,L$5)+SUMIFS(#REF!,#REF!,"in planning (agreed)",#REF!,$B11,#REF!,L$5)+SUMIFS(#REF!,#REF!,"agreed with nzta",#REF!,$B11,#REF!,L$5)+SUMIFS(#REF!,#REF!,"completed",#REF!,$B11,#REF!,L$5)),SUMIFS(#REF!,#REF!,"completed",#REF!,$B11,#REF!,L$5))</f>
        <v>#REF!</v>
      </c>
      <c r="M36" s="44" t="e">
        <f>IF($D$4="Agreed",(SUMIFS(#REF!,#REF!,"in construction (agreed)",#REF!,$B11,#REF!,M$5)+SUMIFS(#REF!,#REF!,"in planning (agreed)",#REF!,$B11,#REF!,M$5)+SUMIFS(#REF!,#REF!,"agreed with nzta",#REF!,$B11,#REF!,M$5)+SUMIFS(#REF!,#REF!,"completed",#REF!,$B11,#REF!,M$5)),SUMIFS(#REF!,#REF!,"completed",#REF!,$B11,#REF!,M$5))</f>
        <v>#REF!</v>
      </c>
      <c r="N36" s="44" t="e">
        <f>IF($D$4="Agreed",(SUMIFS(#REF!,#REF!,"in construction (agreed)",#REF!,$B11,#REF!,N$5)+SUMIFS(#REF!,#REF!,"in planning (agreed)",#REF!,$B11,#REF!,N$5)+SUMIFS(#REF!,#REF!,"agreed with nzta",#REF!,$B11,#REF!,N$5)+SUMIFS(#REF!,#REF!,"completed",#REF!,$B11,#REF!,N$5)),SUMIFS(#REF!,#REF!,"completed",#REF!,$B11,#REF!,N$5))</f>
        <v>#REF!</v>
      </c>
      <c r="O36" s="44" t="e">
        <f>IF($D$4="Agreed",(SUMIFS(#REF!,#REF!,"in construction (agreed)",#REF!,$B11,#REF!,O$5)+SUMIFS(#REF!,#REF!,"in planning (agreed)",#REF!,$B11,#REF!,O$5)+SUMIFS(#REF!,#REF!,"agreed with nzta",#REF!,$B11,#REF!,O$5)+SUMIFS(#REF!,#REF!,"completed",#REF!,$B11,#REF!,O$5)),SUMIFS(#REF!,#REF!,"completed",#REF!,$B11,#REF!,O$5))</f>
        <v>#REF!</v>
      </c>
      <c r="P36" s="44" t="e">
        <f>IF($D$4="Agreed",(SUMIFS(#REF!,#REF!,"in construction (agreed)",#REF!,$B11,#REF!,P$5)+SUMIFS(#REF!,#REF!,"in planning (agreed)",#REF!,$B11,#REF!,P$5)+SUMIFS(#REF!,#REF!,"agreed with nzta",#REF!,$B11,#REF!,P$5)+SUMIFS(#REF!,#REF!,"completed",#REF!,$B11,#REF!,P$5)),SUMIFS(#REF!,#REF!,"completed",#REF!,$B11,#REF!,P$5))</f>
        <v>#REF!</v>
      </c>
      <c r="Q36" s="44" t="e">
        <f>IF($D$4="Agreed",(SUMIFS(#REF!,#REF!,"in construction (agreed)",#REF!,$B11,#REF!,Q$5)+SUMIFS(#REF!,#REF!,"in planning (agreed)",#REF!,$B11,#REF!,Q$5)+SUMIFS(#REF!,#REF!,"agreed with nzta",#REF!,$B11,#REF!,Q$5)+SUMIFS(#REF!,#REF!,"completed",#REF!,$B11,#REF!,Q$5)),SUMIFS(#REF!,#REF!,"completed",#REF!,$B11,#REF!,Q$5))</f>
        <v>#REF!</v>
      </c>
      <c r="R36" s="44" t="e">
        <f>IF($D$4="Agreed",(SUMIFS(#REF!,#REF!,"in construction (agreed)",#REF!,$B11,#REF!,R$5)+SUMIFS(#REF!,#REF!,"in planning (agreed)",#REF!,$B11,#REF!,R$5)+SUMIFS(#REF!,#REF!,"agreed with nzta",#REF!,$B11,#REF!,R$5)+SUMIFS(#REF!,#REF!,"completed",#REF!,$B11,#REF!,R$5)),SUMIFS(#REF!,#REF!,"completed",#REF!,$B11,#REF!,R$5))</f>
        <v>#REF!</v>
      </c>
      <c r="S36" s="44" t="e">
        <f>IF($D$4="Agreed",(SUMIFS(#REF!,#REF!,"in construction (agreed)",#REF!,$B11,#REF!,S$5)+SUMIFS(#REF!,#REF!,"in planning (agreed)",#REF!,$B11,#REF!,S$5)+SUMIFS(#REF!,#REF!,"agreed with nzta",#REF!,$B11,#REF!,S$5)+SUMIFS(#REF!,#REF!,"completed",#REF!,$B11,#REF!,S$5)),SUMIFS(#REF!,#REF!,"completed",#REF!,$B11,#REF!,S$5))</f>
        <v>#REF!</v>
      </c>
      <c r="T36" s="44" t="e">
        <f>IF($D$4="Agreed",(SUMIFS(#REF!,#REF!,"in construction (agreed)",#REF!,$B11,#REF!,T$5)+SUMIFS(#REF!,#REF!,"in planning (agreed)",#REF!,$B11,#REF!,T$5)+SUMIFS(#REF!,#REF!,"agreed with nzta",#REF!,$B11,#REF!,T$5)+SUMIFS(#REF!,#REF!,"completed",#REF!,$B11,#REF!,T$5)),SUMIFS(#REF!,#REF!,"completed",#REF!,$B11,#REF!,T$5))</f>
        <v>#REF!</v>
      </c>
      <c r="U36" s="13" t="e">
        <f t="shared" si="4"/>
        <v>#REF!</v>
      </c>
      <c r="V36" s="22"/>
      <c r="W36" s="22"/>
      <c r="X36" s="22"/>
      <c r="Y36" s="22"/>
      <c r="Z36" s="22"/>
      <c r="AA36" s="22"/>
      <c r="AB36" s="22"/>
      <c r="AC36" s="22"/>
      <c r="AD36" s="22"/>
      <c r="AE36" s="22"/>
      <c r="AF36" s="22"/>
    </row>
    <row r="37" spans="1:32" ht="11.25" customHeight="1" x14ac:dyDescent="0.15">
      <c r="A37" s="20"/>
      <c r="B37" s="37" t="str">
        <f t="shared" si="3"/>
        <v>Lighting improvements</v>
      </c>
      <c r="C37" s="44" t="e">
        <f>IF($D$4="Agreed",(SUMIFS(#REF!,#REF!,"in construction (agreed)",#REF!,$B12,#REF!,C$5)+SUMIFS(#REF!,#REF!,"in planning (agreed)",#REF!,$B12,#REF!,C$5)+SUMIFS(#REF!,#REF!,"agreed with nzta",#REF!,$B12,#REF!,C$5)+SUMIFS(#REF!,#REF!,"completed",#REF!,$B12,#REF!,C$5)),SUMIFS(#REF!,#REF!,"completed",#REF!,$B12,#REF!,C$5))</f>
        <v>#REF!</v>
      </c>
      <c r="D37" s="44" t="e">
        <f>IF($D$4="Agreed",(SUMIFS(#REF!,#REF!,"in construction (agreed)",#REF!,$B12,#REF!,D$5)+SUMIFS(#REF!,#REF!,"in planning (agreed)",#REF!,$B12,#REF!,D$5)+SUMIFS(#REF!,#REF!,"agreed with nzta",#REF!,$B12,#REF!,D$5)+SUMIFS(#REF!,#REF!,"completed",#REF!,$B12,#REF!,D$5)),SUMIFS(#REF!,#REF!,"completed",#REF!,$B12,#REF!,D$5))</f>
        <v>#REF!</v>
      </c>
      <c r="E37" s="44" t="e">
        <f>IF($D$4="Agreed",(SUMIFS(#REF!,#REF!,"in construction (agreed)",#REF!,$B12,#REF!,E$5)+SUMIFS(#REF!,#REF!,"in planning (agreed)",#REF!,$B12,#REF!,E$5)+SUMIFS(#REF!,#REF!,"agreed with nzta",#REF!,$B12,#REF!,E$5)+SUMIFS(#REF!,#REF!,"completed",#REF!,$B12,#REF!,E$5)),SUMIFS(#REF!,#REF!,"completed",#REF!,$B12,#REF!,E$5))</f>
        <v>#REF!</v>
      </c>
      <c r="F37" s="44" t="e">
        <f>IF($D$4="Agreed",(SUMIFS(#REF!,#REF!,"in construction (agreed)",#REF!,$B12,#REF!,F$5)+SUMIFS(#REF!,#REF!,"in planning (agreed)",#REF!,$B12,#REF!,F$5)+SUMIFS(#REF!,#REF!,"agreed with nzta",#REF!,$B12,#REF!,F$5)+SUMIFS(#REF!,#REF!,"completed",#REF!,$B12,#REF!,F$5)),SUMIFS(#REF!,#REF!,"completed",#REF!,$B12,#REF!,F$5))</f>
        <v>#REF!</v>
      </c>
      <c r="G37" s="44" t="e">
        <f>IF($D$4="Agreed",(SUMIFS(#REF!,#REF!,"in construction (agreed)",#REF!,$B12,#REF!,G$5)+SUMIFS(#REF!,#REF!,"in planning (agreed)",#REF!,$B12,#REF!,G$5)+SUMIFS(#REF!,#REF!,"agreed with nzta",#REF!,$B12,#REF!,G$5)+SUMIFS(#REF!,#REF!,"completed",#REF!,$B12,#REF!,G$5)),SUMIFS(#REF!,#REF!,"completed",#REF!,$B12,#REF!,G$5))</f>
        <v>#REF!</v>
      </c>
      <c r="H37" s="44" t="e">
        <f>IF($D$4="Agreed",(SUMIFS(#REF!,#REF!,"in construction (agreed)",#REF!,$B12,#REF!,H$5)+SUMIFS(#REF!,#REF!,"in planning (agreed)",#REF!,$B12,#REF!,H$5)+SUMIFS(#REF!,#REF!,"agreed with nzta",#REF!,$B12,#REF!,H$5)+SUMIFS(#REF!,#REF!,"completed",#REF!,$B12,#REF!,H$5)),SUMIFS(#REF!,#REF!,"completed",#REF!,$B12,#REF!,H$5))</f>
        <v>#REF!</v>
      </c>
      <c r="I37" s="44" t="e">
        <f>IF($D$4="Agreed",(SUMIFS(#REF!,#REF!,"in construction (agreed)",#REF!,$B12,#REF!,I$5)+SUMIFS(#REF!,#REF!,"in planning (agreed)",#REF!,$B12,#REF!,I$5)+SUMIFS(#REF!,#REF!,"agreed with nzta",#REF!,$B12,#REF!,I$5)+SUMIFS(#REF!,#REF!,"completed",#REF!,$B12,#REF!,I$5)),SUMIFS(#REF!,#REF!,"completed",#REF!,$B12,#REF!,I$5))</f>
        <v>#REF!</v>
      </c>
      <c r="J37" s="44" t="e">
        <f>IF($D$4="Agreed",(SUMIFS(#REF!,#REF!,"in construction (agreed)",#REF!,$B12,#REF!,J$5)+SUMIFS(#REF!,#REF!,"in planning (agreed)",#REF!,$B12,#REF!,J$5)+SUMIFS(#REF!,#REF!,"agreed with nzta",#REF!,$B12,#REF!,J$5)+SUMIFS(#REF!,#REF!,"completed",#REF!,$B12,#REF!,J$5)),SUMIFS(#REF!,#REF!,"completed",#REF!,$B12,#REF!,J$5))</f>
        <v>#REF!</v>
      </c>
      <c r="K37" s="44" t="e">
        <f>IF($D$4="Agreed",(SUMIFS(#REF!,#REF!,"in construction (agreed)",#REF!,$B12,#REF!,K$5)+SUMIFS(#REF!,#REF!,"in planning (agreed)",#REF!,$B12,#REF!,K$5)+SUMIFS(#REF!,#REF!,"agreed with nzta",#REF!,$B12,#REF!,K$5)+SUMIFS(#REF!,#REF!,"completed",#REF!,$B12,#REF!,K$5)),SUMIFS(#REF!,#REF!,"completed",#REF!,$B12,#REF!,K$5))</f>
        <v>#REF!</v>
      </c>
      <c r="L37" s="44" t="e">
        <f>IF($D$4="Agreed",(SUMIFS(#REF!,#REF!,"in construction (agreed)",#REF!,$B12,#REF!,L$5)+SUMIFS(#REF!,#REF!,"in planning (agreed)",#REF!,$B12,#REF!,L$5)+SUMIFS(#REF!,#REF!,"agreed with nzta",#REF!,$B12,#REF!,L$5)+SUMIFS(#REF!,#REF!,"completed",#REF!,$B12,#REF!,L$5)),SUMIFS(#REF!,#REF!,"completed",#REF!,$B12,#REF!,L$5))</f>
        <v>#REF!</v>
      </c>
      <c r="M37" s="44" t="e">
        <f>IF($D$4="Agreed",(SUMIFS(#REF!,#REF!,"in construction (agreed)",#REF!,$B12,#REF!,M$5)+SUMIFS(#REF!,#REF!,"in planning (agreed)",#REF!,$B12,#REF!,M$5)+SUMIFS(#REF!,#REF!,"agreed with nzta",#REF!,$B12,#REF!,M$5)+SUMIFS(#REF!,#REF!,"completed",#REF!,$B12,#REF!,M$5)),SUMIFS(#REF!,#REF!,"completed",#REF!,$B12,#REF!,M$5))</f>
        <v>#REF!</v>
      </c>
      <c r="N37" s="44" t="e">
        <f>IF($D$4="Agreed",(SUMIFS(#REF!,#REF!,"in construction (agreed)",#REF!,$B12,#REF!,N$5)+SUMIFS(#REF!,#REF!,"in planning (agreed)",#REF!,$B12,#REF!,N$5)+SUMIFS(#REF!,#REF!,"agreed with nzta",#REF!,$B12,#REF!,N$5)+SUMIFS(#REF!,#REF!,"completed",#REF!,$B12,#REF!,N$5)),SUMIFS(#REF!,#REF!,"completed",#REF!,$B12,#REF!,N$5))</f>
        <v>#REF!</v>
      </c>
      <c r="O37" s="44" t="e">
        <f>IF($D$4="Agreed",(SUMIFS(#REF!,#REF!,"in construction (agreed)",#REF!,$B12,#REF!,O$5)+SUMIFS(#REF!,#REF!,"in planning (agreed)",#REF!,$B12,#REF!,O$5)+SUMIFS(#REF!,#REF!,"agreed with nzta",#REF!,$B12,#REF!,O$5)+SUMIFS(#REF!,#REF!,"completed",#REF!,$B12,#REF!,O$5)),SUMIFS(#REF!,#REF!,"completed",#REF!,$B12,#REF!,O$5))</f>
        <v>#REF!</v>
      </c>
      <c r="P37" s="44" t="e">
        <f>IF($D$4="Agreed",(SUMIFS(#REF!,#REF!,"in construction (agreed)",#REF!,$B12,#REF!,P$5)+SUMIFS(#REF!,#REF!,"in planning (agreed)",#REF!,$B12,#REF!,P$5)+SUMIFS(#REF!,#REF!,"agreed with nzta",#REF!,$B12,#REF!,P$5)+SUMIFS(#REF!,#REF!,"completed",#REF!,$B12,#REF!,P$5)),SUMIFS(#REF!,#REF!,"completed",#REF!,$B12,#REF!,P$5))</f>
        <v>#REF!</v>
      </c>
      <c r="Q37" s="44" t="e">
        <f>IF($D$4="Agreed",(SUMIFS(#REF!,#REF!,"in construction (agreed)",#REF!,$B12,#REF!,Q$5)+SUMIFS(#REF!,#REF!,"in planning (agreed)",#REF!,$B12,#REF!,Q$5)+SUMIFS(#REF!,#REF!,"agreed with nzta",#REF!,$B12,#REF!,Q$5)+SUMIFS(#REF!,#REF!,"completed",#REF!,$B12,#REF!,Q$5)),SUMIFS(#REF!,#REF!,"completed",#REF!,$B12,#REF!,Q$5))</f>
        <v>#REF!</v>
      </c>
      <c r="R37" s="44" t="e">
        <f>IF($D$4="Agreed",(SUMIFS(#REF!,#REF!,"in construction (agreed)",#REF!,$B12,#REF!,R$5)+SUMIFS(#REF!,#REF!,"in planning (agreed)",#REF!,$B12,#REF!,R$5)+SUMIFS(#REF!,#REF!,"agreed with nzta",#REF!,$B12,#REF!,R$5)+SUMIFS(#REF!,#REF!,"completed",#REF!,$B12,#REF!,R$5)),SUMIFS(#REF!,#REF!,"completed",#REF!,$B12,#REF!,R$5))</f>
        <v>#REF!</v>
      </c>
      <c r="S37" s="44" t="e">
        <f>IF($D$4="Agreed",(SUMIFS(#REF!,#REF!,"in construction (agreed)",#REF!,$B12,#REF!,S$5)+SUMIFS(#REF!,#REF!,"in planning (agreed)",#REF!,$B12,#REF!,S$5)+SUMIFS(#REF!,#REF!,"agreed with nzta",#REF!,$B12,#REF!,S$5)+SUMIFS(#REF!,#REF!,"completed",#REF!,$B12,#REF!,S$5)),SUMIFS(#REF!,#REF!,"completed",#REF!,$B12,#REF!,S$5))</f>
        <v>#REF!</v>
      </c>
      <c r="T37" s="44" t="e">
        <f>IF($D$4="Agreed",(SUMIFS(#REF!,#REF!,"in construction (agreed)",#REF!,$B12,#REF!,T$5)+SUMIFS(#REF!,#REF!,"in planning (agreed)",#REF!,$B12,#REF!,T$5)+SUMIFS(#REF!,#REF!,"agreed with nzta",#REF!,$B12,#REF!,T$5)+SUMIFS(#REF!,#REF!,"completed",#REF!,$B12,#REF!,T$5)),SUMIFS(#REF!,#REF!,"completed",#REF!,$B12,#REF!,T$5))</f>
        <v>#REF!</v>
      </c>
      <c r="U37" s="13" t="e">
        <f t="shared" si="4"/>
        <v>#REF!</v>
      </c>
      <c r="V37" s="22"/>
      <c r="W37" s="22"/>
      <c r="X37" s="22"/>
      <c r="Y37" s="22"/>
      <c r="Z37" s="22"/>
      <c r="AA37" s="22"/>
      <c r="AB37" s="22"/>
      <c r="AC37" s="22"/>
      <c r="AD37" s="22"/>
      <c r="AE37" s="22"/>
      <c r="AF37" s="22"/>
    </row>
    <row r="38" spans="1:32" ht="11.25" customHeight="1" x14ac:dyDescent="0.15">
      <c r="A38" s="20"/>
      <c r="B38" s="37" t="str">
        <f t="shared" si="3"/>
        <v>Minor geometric improvements</v>
      </c>
      <c r="C38" s="44" t="e">
        <f>IF($D$4="Agreed",(SUMIFS(#REF!,#REF!,"in construction (agreed)",#REF!,$B13,#REF!,C$5)+SUMIFS(#REF!,#REF!,"in planning (agreed)",#REF!,$B13,#REF!,C$5)+SUMIFS(#REF!,#REF!,"agreed with nzta",#REF!,$B13,#REF!,C$5)+SUMIFS(#REF!,#REF!,"completed",#REF!,$B13,#REF!,C$5)),SUMIFS(#REF!,#REF!,"completed",#REF!,$B13,#REF!,C$5))</f>
        <v>#REF!</v>
      </c>
      <c r="D38" s="44" t="e">
        <f>IF($D$4="Agreed",(SUMIFS(#REF!,#REF!,"in construction (agreed)",#REF!,$B13,#REF!,D$5)+SUMIFS(#REF!,#REF!,"in planning (agreed)",#REF!,$B13,#REF!,D$5)+SUMIFS(#REF!,#REF!,"agreed with nzta",#REF!,$B13,#REF!,D$5)+SUMIFS(#REF!,#REF!,"completed",#REF!,$B13,#REF!,D$5)),SUMIFS(#REF!,#REF!,"completed",#REF!,$B13,#REF!,D$5))</f>
        <v>#REF!</v>
      </c>
      <c r="E38" s="44" t="e">
        <f>IF($D$4="Agreed",(SUMIFS(#REF!,#REF!,"in construction (agreed)",#REF!,$B13,#REF!,E$5)+SUMIFS(#REF!,#REF!,"in planning (agreed)",#REF!,$B13,#REF!,E$5)+SUMIFS(#REF!,#REF!,"agreed with nzta",#REF!,$B13,#REF!,E$5)+SUMIFS(#REF!,#REF!,"completed",#REF!,$B13,#REF!,E$5)),SUMIFS(#REF!,#REF!,"completed",#REF!,$B13,#REF!,E$5))</f>
        <v>#REF!</v>
      </c>
      <c r="F38" s="44" t="e">
        <f>IF($D$4="Agreed",(SUMIFS(#REF!,#REF!,"in construction (agreed)",#REF!,$B13,#REF!,F$5)+SUMIFS(#REF!,#REF!,"in planning (agreed)",#REF!,$B13,#REF!,F$5)+SUMIFS(#REF!,#REF!,"agreed with nzta",#REF!,$B13,#REF!,F$5)+SUMIFS(#REF!,#REF!,"completed",#REF!,$B13,#REF!,F$5)),SUMIFS(#REF!,#REF!,"completed",#REF!,$B13,#REF!,F$5))</f>
        <v>#REF!</v>
      </c>
      <c r="G38" s="44" t="e">
        <f>IF($D$4="Agreed",(SUMIFS(#REF!,#REF!,"in construction (agreed)",#REF!,$B13,#REF!,G$5)+SUMIFS(#REF!,#REF!,"in planning (agreed)",#REF!,$B13,#REF!,G$5)+SUMIFS(#REF!,#REF!,"agreed with nzta",#REF!,$B13,#REF!,G$5)+SUMIFS(#REF!,#REF!,"completed",#REF!,$B13,#REF!,G$5)),SUMIFS(#REF!,#REF!,"completed",#REF!,$B13,#REF!,G$5))</f>
        <v>#REF!</v>
      </c>
      <c r="H38" s="44" t="e">
        <f>IF($D$4="Agreed",(SUMIFS(#REF!,#REF!,"in construction (agreed)",#REF!,$B13,#REF!,H$5)+SUMIFS(#REF!,#REF!,"in planning (agreed)",#REF!,$B13,#REF!,H$5)+SUMIFS(#REF!,#REF!,"agreed with nzta",#REF!,$B13,#REF!,H$5)+SUMIFS(#REF!,#REF!,"completed",#REF!,$B13,#REF!,H$5)),SUMIFS(#REF!,#REF!,"completed",#REF!,$B13,#REF!,H$5))</f>
        <v>#REF!</v>
      </c>
      <c r="I38" s="44" t="e">
        <f>IF($D$4="Agreed",(SUMIFS(#REF!,#REF!,"in construction (agreed)",#REF!,$B13,#REF!,I$5)+SUMIFS(#REF!,#REF!,"in planning (agreed)",#REF!,$B13,#REF!,I$5)+SUMIFS(#REF!,#REF!,"agreed with nzta",#REF!,$B13,#REF!,I$5)+SUMIFS(#REF!,#REF!,"completed",#REF!,$B13,#REF!,I$5)),SUMIFS(#REF!,#REF!,"completed",#REF!,$B13,#REF!,I$5))</f>
        <v>#REF!</v>
      </c>
      <c r="J38" s="44" t="e">
        <f>IF($D$4="Agreed",(SUMIFS(#REF!,#REF!,"in construction (agreed)",#REF!,$B13,#REF!,J$5)+SUMIFS(#REF!,#REF!,"in planning (agreed)",#REF!,$B13,#REF!,J$5)+SUMIFS(#REF!,#REF!,"agreed with nzta",#REF!,$B13,#REF!,J$5)+SUMIFS(#REF!,#REF!,"completed",#REF!,$B13,#REF!,J$5)),SUMIFS(#REF!,#REF!,"completed",#REF!,$B13,#REF!,J$5))</f>
        <v>#REF!</v>
      </c>
      <c r="K38" s="44" t="e">
        <f>IF($D$4="Agreed",(SUMIFS(#REF!,#REF!,"in construction (agreed)",#REF!,$B13,#REF!,K$5)+SUMIFS(#REF!,#REF!,"in planning (agreed)",#REF!,$B13,#REF!,K$5)+SUMIFS(#REF!,#REF!,"agreed with nzta",#REF!,$B13,#REF!,K$5)+SUMIFS(#REF!,#REF!,"completed",#REF!,$B13,#REF!,K$5)),SUMIFS(#REF!,#REF!,"completed",#REF!,$B13,#REF!,K$5))</f>
        <v>#REF!</v>
      </c>
      <c r="L38" s="44" t="e">
        <f>IF($D$4="Agreed",(SUMIFS(#REF!,#REF!,"in construction (agreed)",#REF!,$B13,#REF!,L$5)+SUMIFS(#REF!,#REF!,"in planning (agreed)",#REF!,$B13,#REF!,L$5)+SUMIFS(#REF!,#REF!,"agreed with nzta",#REF!,$B13,#REF!,L$5)+SUMIFS(#REF!,#REF!,"completed",#REF!,$B13,#REF!,L$5)),SUMIFS(#REF!,#REF!,"completed",#REF!,$B13,#REF!,L$5))</f>
        <v>#REF!</v>
      </c>
      <c r="M38" s="44" t="e">
        <f>IF($D$4="Agreed",(SUMIFS(#REF!,#REF!,"in construction (agreed)",#REF!,$B13,#REF!,M$5)+SUMIFS(#REF!,#REF!,"in planning (agreed)",#REF!,$B13,#REF!,M$5)+SUMIFS(#REF!,#REF!,"agreed with nzta",#REF!,$B13,#REF!,M$5)+SUMIFS(#REF!,#REF!,"completed",#REF!,$B13,#REF!,M$5)),SUMIFS(#REF!,#REF!,"completed",#REF!,$B13,#REF!,M$5))</f>
        <v>#REF!</v>
      </c>
      <c r="N38" s="44" t="e">
        <f>IF($D$4="Agreed",(SUMIFS(#REF!,#REF!,"in construction (agreed)",#REF!,$B13,#REF!,N$5)+SUMIFS(#REF!,#REF!,"in planning (agreed)",#REF!,$B13,#REF!,N$5)+SUMIFS(#REF!,#REF!,"agreed with nzta",#REF!,$B13,#REF!,N$5)+SUMIFS(#REF!,#REF!,"completed",#REF!,$B13,#REF!,N$5)),SUMIFS(#REF!,#REF!,"completed",#REF!,$B13,#REF!,N$5))</f>
        <v>#REF!</v>
      </c>
      <c r="O38" s="44" t="e">
        <f>IF($D$4="Agreed",(SUMIFS(#REF!,#REF!,"in construction (agreed)",#REF!,$B13,#REF!,O$5)+SUMIFS(#REF!,#REF!,"in planning (agreed)",#REF!,$B13,#REF!,O$5)+SUMIFS(#REF!,#REF!,"agreed with nzta",#REF!,$B13,#REF!,O$5)+SUMIFS(#REF!,#REF!,"completed",#REF!,$B13,#REF!,O$5)),SUMIFS(#REF!,#REF!,"completed",#REF!,$B13,#REF!,O$5))</f>
        <v>#REF!</v>
      </c>
      <c r="P38" s="44" t="e">
        <f>IF($D$4="Agreed",(SUMIFS(#REF!,#REF!,"in construction (agreed)",#REF!,$B13,#REF!,P$5)+SUMIFS(#REF!,#REF!,"in planning (agreed)",#REF!,$B13,#REF!,P$5)+SUMIFS(#REF!,#REF!,"agreed with nzta",#REF!,$B13,#REF!,P$5)+SUMIFS(#REF!,#REF!,"completed",#REF!,$B13,#REF!,P$5)),SUMIFS(#REF!,#REF!,"completed",#REF!,$B13,#REF!,P$5))</f>
        <v>#REF!</v>
      </c>
      <c r="Q38" s="44" t="e">
        <f>IF($D$4="Agreed",(SUMIFS(#REF!,#REF!,"in construction (agreed)",#REF!,$B13,#REF!,Q$5)+SUMIFS(#REF!,#REF!,"in planning (agreed)",#REF!,$B13,#REF!,Q$5)+SUMIFS(#REF!,#REF!,"agreed with nzta",#REF!,$B13,#REF!,Q$5)+SUMIFS(#REF!,#REF!,"completed",#REF!,$B13,#REF!,Q$5)),SUMIFS(#REF!,#REF!,"completed",#REF!,$B13,#REF!,Q$5))</f>
        <v>#REF!</v>
      </c>
      <c r="R38" s="44" t="e">
        <f>IF($D$4="Agreed",(SUMIFS(#REF!,#REF!,"in construction (agreed)",#REF!,$B13,#REF!,R$5)+SUMIFS(#REF!,#REF!,"in planning (agreed)",#REF!,$B13,#REF!,R$5)+SUMIFS(#REF!,#REF!,"agreed with nzta",#REF!,$B13,#REF!,R$5)+SUMIFS(#REF!,#REF!,"completed",#REF!,$B13,#REF!,R$5)),SUMIFS(#REF!,#REF!,"completed",#REF!,$B13,#REF!,R$5))</f>
        <v>#REF!</v>
      </c>
      <c r="S38" s="44" t="e">
        <f>IF($D$4="Agreed",(SUMIFS(#REF!,#REF!,"in construction (agreed)",#REF!,$B13,#REF!,S$5)+SUMIFS(#REF!,#REF!,"in planning (agreed)",#REF!,$B13,#REF!,S$5)+SUMIFS(#REF!,#REF!,"agreed with nzta",#REF!,$B13,#REF!,S$5)+SUMIFS(#REF!,#REF!,"completed",#REF!,$B13,#REF!,S$5)),SUMIFS(#REF!,#REF!,"completed",#REF!,$B13,#REF!,S$5))</f>
        <v>#REF!</v>
      </c>
      <c r="T38" s="44" t="e">
        <f>IF($D$4="Agreed",(SUMIFS(#REF!,#REF!,"in construction (agreed)",#REF!,$B13,#REF!,T$5)+SUMIFS(#REF!,#REF!,"in planning (agreed)",#REF!,$B13,#REF!,T$5)+SUMIFS(#REF!,#REF!,"agreed with nzta",#REF!,$B13,#REF!,T$5)+SUMIFS(#REF!,#REF!,"completed",#REF!,$B13,#REF!,T$5)),SUMIFS(#REF!,#REF!,"completed",#REF!,$B13,#REF!,T$5))</f>
        <v>#REF!</v>
      </c>
      <c r="U38" s="13" t="e">
        <f t="shared" si="4"/>
        <v>#REF!</v>
      </c>
      <c r="V38" s="22"/>
      <c r="W38" s="22"/>
      <c r="X38" s="22"/>
      <c r="Y38" s="22"/>
      <c r="Z38" s="22"/>
      <c r="AA38" s="22"/>
      <c r="AB38" s="22"/>
      <c r="AC38" s="22"/>
      <c r="AD38" s="22"/>
      <c r="AE38" s="22"/>
      <c r="AF38" s="22"/>
    </row>
    <row r="39" spans="1:32" ht="11.25" customHeight="1" x14ac:dyDescent="0.15">
      <c r="A39" s="20"/>
      <c r="B39" s="37" t="str">
        <f t="shared" si="3"/>
        <v>Bus or transit lane / priority improvements</v>
      </c>
      <c r="C39" s="44" t="e">
        <f>IF($D$4="Agreed",(SUMIFS(#REF!,#REF!,"in construction (agreed)",#REF!,$B14,#REF!,C$5)+SUMIFS(#REF!,#REF!,"in planning (agreed)",#REF!,$B14,#REF!,C$5)+SUMIFS(#REF!,#REF!,"agreed with nzta",#REF!,$B14,#REF!,C$5)+SUMIFS(#REF!,#REF!,"completed",#REF!,$B14,#REF!,C$5)),SUMIFS(#REF!,#REF!,"completed",#REF!,$B14,#REF!,C$5))</f>
        <v>#REF!</v>
      </c>
      <c r="D39" s="44" t="e">
        <f>IF($D$4="Agreed",(SUMIFS(#REF!,#REF!,"in construction (agreed)",#REF!,$B14,#REF!,D$5)+SUMIFS(#REF!,#REF!,"in planning (agreed)",#REF!,$B14,#REF!,D$5)+SUMIFS(#REF!,#REF!,"agreed with nzta",#REF!,$B14,#REF!,D$5)+SUMIFS(#REF!,#REF!,"completed",#REF!,$B14,#REF!,D$5)),SUMIFS(#REF!,#REF!,"completed",#REF!,$B14,#REF!,D$5))</f>
        <v>#REF!</v>
      </c>
      <c r="E39" s="44" t="e">
        <f>IF($D$4="Agreed",(SUMIFS(#REF!,#REF!,"in construction (agreed)",#REF!,$B14,#REF!,E$5)+SUMIFS(#REF!,#REF!,"in planning (agreed)",#REF!,$B14,#REF!,E$5)+SUMIFS(#REF!,#REF!,"agreed with nzta",#REF!,$B14,#REF!,E$5)+SUMIFS(#REF!,#REF!,"completed",#REF!,$B14,#REF!,E$5)),SUMIFS(#REF!,#REF!,"completed",#REF!,$B14,#REF!,E$5))</f>
        <v>#REF!</v>
      </c>
      <c r="F39" s="44" t="e">
        <f>IF($D$4="Agreed",(SUMIFS(#REF!,#REF!,"in construction (agreed)",#REF!,$B14,#REF!,F$5)+SUMIFS(#REF!,#REF!,"in planning (agreed)",#REF!,$B14,#REF!,F$5)+SUMIFS(#REF!,#REF!,"agreed with nzta",#REF!,$B14,#REF!,F$5)+SUMIFS(#REF!,#REF!,"completed",#REF!,$B14,#REF!,F$5)),SUMIFS(#REF!,#REF!,"completed",#REF!,$B14,#REF!,F$5))</f>
        <v>#REF!</v>
      </c>
      <c r="G39" s="44" t="e">
        <f>IF($D$4="Agreed",(SUMIFS(#REF!,#REF!,"in construction (agreed)",#REF!,$B14,#REF!,G$5)+SUMIFS(#REF!,#REF!,"in planning (agreed)",#REF!,$B14,#REF!,G$5)+SUMIFS(#REF!,#REF!,"agreed with nzta",#REF!,$B14,#REF!,G$5)+SUMIFS(#REF!,#REF!,"completed",#REF!,$B14,#REF!,G$5)),SUMIFS(#REF!,#REF!,"completed",#REF!,$B14,#REF!,G$5))</f>
        <v>#REF!</v>
      </c>
      <c r="H39" s="44" t="e">
        <f>IF($D$4="Agreed",(SUMIFS(#REF!,#REF!,"in construction (agreed)",#REF!,$B14,#REF!,H$5)+SUMIFS(#REF!,#REF!,"in planning (agreed)",#REF!,$B14,#REF!,H$5)+SUMIFS(#REF!,#REF!,"agreed with nzta",#REF!,$B14,#REF!,H$5)+SUMIFS(#REF!,#REF!,"completed",#REF!,$B14,#REF!,H$5)),SUMIFS(#REF!,#REF!,"completed",#REF!,$B14,#REF!,H$5))</f>
        <v>#REF!</v>
      </c>
      <c r="I39" s="44" t="e">
        <f>IF($D$4="Agreed",(SUMIFS(#REF!,#REF!,"in construction (agreed)",#REF!,$B14,#REF!,I$5)+SUMIFS(#REF!,#REF!,"in planning (agreed)",#REF!,$B14,#REF!,I$5)+SUMIFS(#REF!,#REF!,"agreed with nzta",#REF!,$B14,#REF!,I$5)+SUMIFS(#REF!,#REF!,"completed",#REF!,$B14,#REF!,I$5)),SUMIFS(#REF!,#REF!,"completed",#REF!,$B14,#REF!,I$5))</f>
        <v>#REF!</v>
      </c>
      <c r="J39" s="44" t="e">
        <f>IF($D$4="Agreed",(SUMIFS(#REF!,#REF!,"in construction (agreed)",#REF!,$B14,#REF!,J$5)+SUMIFS(#REF!,#REF!,"in planning (agreed)",#REF!,$B14,#REF!,J$5)+SUMIFS(#REF!,#REF!,"agreed with nzta",#REF!,$B14,#REF!,J$5)+SUMIFS(#REF!,#REF!,"completed",#REF!,$B14,#REF!,J$5)),SUMIFS(#REF!,#REF!,"completed",#REF!,$B14,#REF!,J$5))</f>
        <v>#REF!</v>
      </c>
      <c r="K39" s="44" t="e">
        <f>IF($D$4="Agreed",(SUMIFS(#REF!,#REF!,"in construction (agreed)",#REF!,$B14,#REF!,K$5)+SUMIFS(#REF!,#REF!,"in planning (agreed)",#REF!,$B14,#REF!,K$5)+SUMIFS(#REF!,#REF!,"agreed with nzta",#REF!,$B14,#REF!,K$5)+SUMIFS(#REF!,#REF!,"completed",#REF!,$B14,#REF!,K$5)),SUMIFS(#REF!,#REF!,"completed",#REF!,$B14,#REF!,K$5))</f>
        <v>#REF!</v>
      </c>
      <c r="L39" s="44" t="e">
        <f>IF($D$4="Agreed",(SUMIFS(#REF!,#REF!,"in construction (agreed)",#REF!,$B14,#REF!,L$5)+SUMIFS(#REF!,#REF!,"in planning (agreed)",#REF!,$B14,#REF!,L$5)+SUMIFS(#REF!,#REF!,"agreed with nzta",#REF!,$B14,#REF!,L$5)+SUMIFS(#REF!,#REF!,"completed",#REF!,$B14,#REF!,L$5)),SUMIFS(#REF!,#REF!,"completed",#REF!,$B14,#REF!,L$5))</f>
        <v>#REF!</v>
      </c>
      <c r="M39" s="44" t="e">
        <f>IF($D$4="Agreed",(SUMIFS(#REF!,#REF!,"in construction (agreed)",#REF!,$B14,#REF!,M$5)+SUMIFS(#REF!,#REF!,"in planning (agreed)",#REF!,$B14,#REF!,M$5)+SUMIFS(#REF!,#REF!,"agreed with nzta",#REF!,$B14,#REF!,M$5)+SUMIFS(#REF!,#REF!,"completed",#REF!,$B14,#REF!,M$5)),SUMIFS(#REF!,#REF!,"completed",#REF!,$B14,#REF!,M$5))</f>
        <v>#REF!</v>
      </c>
      <c r="N39" s="44" t="e">
        <f>IF($D$4="Agreed",(SUMIFS(#REF!,#REF!,"in construction (agreed)",#REF!,$B14,#REF!,N$5)+SUMIFS(#REF!,#REF!,"in planning (agreed)",#REF!,$B14,#REF!,N$5)+SUMIFS(#REF!,#REF!,"agreed with nzta",#REF!,$B14,#REF!,N$5)+SUMIFS(#REF!,#REF!,"completed",#REF!,$B14,#REF!,N$5)),SUMIFS(#REF!,#REF!,"completed",#REF!,$B14,#REF!,N$5))</f>
        <v>#REF!</v>
      </c>
      <c r="O39" s="44" t="e">
        <f>IF($D$4="Agreed",(SUMIFS(#REF!,#REF!,"in construction (agreed)",#REF!,$B14,#REF!,O$5)+SUMIFS(#REF!,#REF!,"in planning (agreed)",#REF!,$B14,#REF!,O$5)+SUMIFS(#REF!,#REF!,"agreed with nzta",#REF!,$B14,#REF!,O$5)+SUMIFS(#REF!,#REF!,"completed",#REF!,$B14,#REF!,O$5)),SUMIFS(#REF!,#REF!,"completed",#REF!,$B14,#REF!,O$5))</f>
        <v>#REF!</v>
      </c>
      <c r="P39" s="44" t="e">
        <f>IF($D$4="Agreed",(SUMIFS(#REF!,#REF!,"in construction (agreed)",#REF!,$B14,#REF!,P$5)+SUMIFS(#REF!,#REF!,"in planning (agreed)",#REF!,$B14,#REF!,P$5)+SUMIFS(#REF!,#REF!,"agreed with nzta",#REF!,$B14,#REF!,P$5)+SUMIFS(#REF!,#REF!,"completed",#REF!,$B14,#REF!,P$5)),SUMIFS(#REF!,#REF!,"completed",#REF!,$B14,#REF!,P$5))</f>
        <v>#REF!</v>
      </c>
      <c r="Q39" s="44" t="e">
        <f>IF($D$4="Agreed",(SUMIFS(#REF!,#REF!,"in construction (agreed)",#REF!,$B14,#REF!,Q$5)+SUMIFS(#REF!,#REF!,"in planning (agreed)",#REF!,$B14,#REF!,Q$5)+SUMIFS(#REF!,#REF!,"agreed with nzta",#REF!,$B14,#REF!,Q$5)+SUMIFS(#REF!,#REF!,"completed",#REF!,$B14,#REF!,Q$5)),SUMIFS(#REF!,#REF!,"completed",#REF!,$B14,#REF!,Q$5))</f>
        <v>#REF!</v>
      </c>
      <c r="R39" s="44" t="e">
        <f>IF($D$4="Agreed",(SUMIFS(#REF!,#REF!,"in construction (agreed)",#REF!,$B14,#REF!,R$5)+SUMIFS(#REF!,#REF!,"in planning (agreed)",#REF!,$B14,#REF!,R$5)+SUMIFS(#REF!,#REF!,"agreed with nzta",#REF!,$B14,#REF!,R$5)+SUMIFS(#REF!,#REF!,"completed",#REF!,$B14,#REF!,R$5)),SUMIFS(#REF!,#REF!,"completed",#REF!,$B14,#REF!,R$5))</f>
        <v>#REF!</v>
      </c>
      <c r="S39" s="44" t="e">
        <f>IF($D$4="Agreed",(SUMIFS(#REF!,#REF!,"in construction (agreed)",#REF!,$B14,#REF!,S$5)+SUMIFS(#REF!,#REF!,"in planning (agreed)",#REF!,$B14,#REF!,S$5)+SUMIFS(#REF!,#REF!,"agreed with nzta",#REF!,$B14,#REF!,S$5)+SUMIFS(#REF!,#REF!,"completed",#REF!,$B14,#REF!,S$5)),SUMIFS(#REF!,#REF!,"completed",#REF!,$B14,#REF!,S$5))</f>
        <v>#REF!</v>
      </c>
      <c r="T39" s="44" t="e">
        <f>IF($D$4="Agreed",(SUMIFS(#REF!,#REF!,"in construction (agreed)",#REF!,$B14,#REF!,T$5)+SUMIFS(#REF!,#REF!,"in planning (agreed)",#REF!,$B14,#REF!,T$5)+SUMIFS(#REF!,#REF!,"agreed with nzta",#REF!,$B14,#REF!,T$5)+SUMIFS(#REF!,#REF!,"completed",#REF!,$B14,#REF!,T$5)),SUMIFS(#REF!,#REF!,"completed",#REF!,$B14,#REF!,T$5))</f>
        <v>#REF!</v>
      </c>
      <c r="U39" s="13" t="e">
        <f t="shared" si="4"/>
        <v>#REF!</v>
      </c>
      <c r="V39" s="22"/>
      <c r="W39" s="22"/>
      <c r="X39" s="22"/>
      <c r="Y39" s="22"/>
      <c r="Z39" s="22"/>
      <c r="AA39" s="22"/>
      <c r="AB39" s="22"/>
      <c r="AC39" s="22"/>
      <c r="AD39" s="22"/>
      <c r="AE39" s="22"/>
      <c r="AF39" s="22"/>
    </row>
    <row r="40" spans="1:32" ht="11.25" customHeight="1" x14ac:dyDescent="0.15">
      <c r="A40" s="20"/>
      <c r="B40" s="37" t="str">
        <f t="shared" si="3"/>
        <v>Replacement bridges and structures</v>
      </c>
      <c r="C40" s="44" t="e">
        <f>IF($D$4="Agreed",(SUMIFS(#REF!,#REF!,"in construction (agreed)",#REF!,$B15,#REF!,C$5)+SUMIFS(#REF!,#REF!,"in planning (agreed)",#REF!,$B15,#REF!,C$5)+SUMIFS(#REF!,#REF!,"agreed with nzta",#REF!,$B15,#REF!,C$5)+SUMIFS(#REF!,#REF!,"completed",#REF!,$B15,#REF!,C$5)),SUMIFS(#REF!,#REF!,"completed",#REF!,$B15,#REF!,C$5))</f>
        <v>#REF!</v>
      </c>
      <c r="D40" s="44" t="e">
        <f>IF($D$4="Agreed",(SUMIFS(#REF!,#REF!,"in construction (agreed)",#REF!,$B15,#REF!,D$5)+SUMIFS(#REF!,#REF!,"in planning (agreed)",#REF!,$B15,#REF!,D$5)+SUMIFS(#REF!,#REF!,"agreed with nzta",#REF!,$B15,#REF!,D$5)+SUMIFS(#REF!,#REF!,"completed",#REF!,$B15,#REF!,D$5)),SUMIFS(#REF!,#REF!,"completed",#REF!,$B15,#REF!,D$5))</f>
        <v>#REF!</v>
      </c>
      <c r="E40" s="44" t="e">
        <f>IF($D$4="Agreed",(SUMIFS(#REF!,#REF!,"in construction (agreed)",#REF!,$B15,#REF!,E$5)+SUMIFS(#REF!,#REF!,"in planning (agreed)",#REF!,$B15,#REF!,E$5)+SUMIFS(#REF!,#REF!,"agreed with nzta",#REF!,$B15,#REF!,E$5)+SUMIFS(#REF!,#REF!,"completed",#REF!,$B15,#REF!,E$5)),SUMIFS(#REF!,#REF!,"completed",#REF!,$B15,#REF!,E$5))</f>
        <v>#REF!</v>
      </c>
      <c r="F40" s="44" t="e">
        <f>IF($D$4="Agreed",(SUMIFS(#REF!,#REF!,"in construction (agreed)",#REF!,$B15,#REF!,F$5)+SUMIFS(#REF!,#REF!,"in planning (agreed)",#REF!,$B15,#REF!,F$5)+SUMIFS(#REF!,#REF!,"agreed with nzta",#REF!,$B15,#REF!,F$5)+SUMIFS(#REF!,#REF!,"completed",#REF!,$B15,#REF!,F$5)),SUMIFS(#REF!,#REF!,"completed",#REF!,$B15,#REF!,F$5))</f>
        <v>#REF!</v>
      </c>
      <c r="G40" s="44" t="e">
        <f>IF($D$4="Agreed",(SUMIFS(#REF!,#REF!,"in construction (agreed)",#REF!,$B15,#REF!,G$5)+SUMIFS(#REF!,#REF!,"in planning (agreed)",#REF!,$B15,#REF!,G$5)+SUMIFS(#REF!,#REF!,"agreed with nzta",#REF!,$B15,#REF!,G$5)+SUMIFS(#REF!,#REF!,"completed",#REF!,$B15,#REF!,G$5)),SUMIFS(#REF!,#REF!,"completed",#REF!,$B15,#REF!,G$5))</f>
        <v>#REF!</v>
      </c>
      <c r="H40" s="44" t="e">
        <f>IF($D$4="Agreed",(SUMIFS(#REF!,#REF!,"in construction (agreed)",#REF!,$B15,#REF!,H$5)+SUMIFS(#REF!,#REF!,"in planning (agreed)",#REF!,$B15,#REF!,H$5)+SUMIFS(#REF!,#REF!,"agreed with nzta",#REF!,$B15,#REF!,H$5)+SUMIFS(#REF!,#REF!,"completed",#REF!,$B15,#REF!,H$5)),SUMIFS(#REF!,#REF!,"completed",#REF!,$B15,#REF!,H$5))</f>
        <v>#REF!</v>
      </c>
      <c r="I40" s="44" t="e">
        <f>IF($D$4="Agreed",(SUMIFS(#REF!,#REF!,"in construction (agreed)",#REF!,$B15,#REF!,I$5)+SUMIFS(#REF!,#REF!,"in planning (agreed)",#REF!,$B15,#REF!,I$5)+SUMIFS(#REF!,#REF!,"agreed with nzta",#REF!,$B15,#REF!,I$5)+SUMIFS(#REF!,#REF!,"completed",#REF!,$B15,#REF!,I$5)),SUMIFS(#REF!,#REF!,"completed",#REF!,$B15,#REF!,I$5))</f>
        <v>#REF!</v>
      </c>
      <c r="J40" s="44" t="e">
        <f>IF($D$4="Agreed",(SUMIFS(#REF!,#REF!,"in construction (agreed)",#REF!,$B15,#REF!,J$5)+SUMIFS(#REF!,#REF!,"in planning (agreed)",#REF!,$B15,#REF!,J$5)+SUMIFS(#REF!,#REF!,"agreed with nzta",#REF!,$B15,#REF!,J$5)+SUMIFS(#REF!,#REF!,"completed",#REF!,$B15,#REF!,J$5)),SUMIFS(#REF!,#REF!,"completed",#REF!,$B15,#REF!,J$5))</f>
        <v>#REF!</v>
      </c>
      <c r="K40" s="44" t="e">
        <f>IF($D$4="Agreed",(SUMIFS(#REF!,#REF!,"in construction (agreed)",#REF!,$B15,#REF!,K$5)+SUMIFS(#REF!,#REF!,"in planning (agreed)",#REF!,$B15,#REF!,K$5)+SUMIFS(#REF!,#REF!,"agreed with nzta",#REF!,$B15,#REF!,K$5)+SUMIFS(#REF!,#REF!,"completed",#REF!,$B15,#REF!,K$5)),SUMIFS(#REF!,#REF!,"completed",#REF!,$B15,#REF!,K$5))</f>
        <v>#REF!</v>
      </c>
      <c r="L40" s="44" t="e">
        <f>IF($D$4="Agreed",(SUMIFS(#REF!,#REF!,"in construction (agreed)",#REF!,$B15,#REF!,L$5)+SUMIFS(#REF!,#REF!,"in planning (agreed)",#REF!,$B15,#REF!,L$5)+SUMIFS(#REF!,#REF!,"agreed with nzta",#REF!,$B15,#REF!,L$5)+SUMIFS(#REF!,#REF!,"completed",#REF!,$B15,#REF!,L$5)),SUMIFS(#REF!,#REF!,"completed",#REF!,$B15,#REF!,L$5))</f>
        <v>#REF!</v>
      </c>
      <c r="M40" s="44" t="e">
        <f>IF($D$4="Agreed",(SUMIFS(#REF!,#REF!,"in construction (agreed)",#REF!,$B15,#REF!,M$5)+SUMIFS(#REF!,#REF!,"in planning (agreed)",#REF!,$B15,#REF!,M$5)+SUMIFS(#REF!,#REF!,"agreed with nzta",#REF!,$B15,#REF!,M$5)+SUMIFS(#REF!,#REF!,"completed",#REF!,$B15,#REF!,M$5)),SUMIFS(#REF!,#REF!,"completed",#REF!,$B15,#REF!,M$5))</f>
        <v>#REF!</v>
      </c>
      <c r="N40" s="44" t="e">
        <f>IF($D$4="Agreed",(SUMIFS(#REF!,#REF!,"in construction (agreed)",#REF!,$B15,#REF!,N$5)+SUMIFS(#REF!,#REF!,"in planning (agreed)",#REF!,$B15,#REF!,N$5)+SUMIFS(#REF!,#REF!,"agreed with nzta",#REF!,$B15,#REF!,N$5)+SUMIFS(#REF!,#REF!,"completed",#REF!,$B15,#REF!,N$5)),SUMIFS(#REF!,#REF!,"completed",#REF!,$B15,#REF!,N$5))</f>
        <v>#REF!</v>
      </c>
      <c r="O40" s="44" t="e">
        <f>IF($D$4="Agreed",(SUMIFS(#REF!,#REF!,"in construction (agreed)",#REF!,$B15,#REF!,O$5)+SUMIFS(#REF!,#REF!,"in planning (agreed)",#REF!,$B15,#REF!,O$5)+SUMIFS(#REF!,#REF!,"agreed with nzta",#REF!,$B15,#REF!,O$5)+SUMIFS(#REF!,#REF!,"completed",#REF!,$B15,#REF!,O$5)),SUMIFS(#REF!,#REF!,"completed",#REF!,$B15,#REF!,O$5))</f>
        <v>#REF!</v>
      </c>
      <c r="P40" s="44" t="e">
        <f>IF($D$4="Agreed",(SUMIFS(#REF!,#REF!,"in construction (agreed)",#REF!,$B15,#REF!,P$5)+SUMIFS(#REF!,#REF!,"in planning (agreed)",#REF!,$B15,#REF!,P$5)+SUMIFS(#REF!,#REF!,"agreed with nzta",#REF!,$B15,#REF!,P$5)+SUMIFS(#REF!,#REF!,"completed",#REF!,$B15,#REF!,P$5)),SUMIFS(#REF!,#REF!,"completed",#REF!,$B15,#REF!,P$5))</f>
        <v>#REF!</v>
      </c>
      <c r="Q40" s="44" t="e">
        <f>IF($D$4="Agreed",(SUMIFS(#REF!,#REF!,"in construction (agreed)",#REF!,$B15,#REF!,Q$5)+SUMIFS(#REF!,#REF!,"in planning (agreed)",#REF!,$B15,#REF!,Q$5)+SUMIFS(#REF!,#REF!,"agreed with nzta",#REF!,$B15,#REF!,Q$5)+SUMIFS(#REF!,#REF!,"completed",#REF!,$B15,#REF!,Q$5)),SUMIFS(#REF!,#REF!,"completed",#REF!,$B15,#REF!,Q$5))</f>
        <v>#REF!</v>
      </c>
      <c r="R40" s="44" t="e">
        <f>IF($D$4="Agreed",(SUMIFS(#REF!,#REF!,"in construction (agreed)",#REF!,$B15,#REF!,R$5)+SUMIFS(#REF!,#REF!,"in planning (agreed)",#REF!,$B15,#REF!,R$5)+SUMIFS(#REF!,#REF!,"agreed with nzta",#REF!,$B15,#REF!,R$5)+SUMIFS(#REF!,#REF!,"completed",#REF!,$B15,#REF!,R$5)),SUMIFS(#REF!,#REF!,"completed",#REF!,$B15,#REF!,R$5))</f>
        <v>#REF!</v>
      </c>
      <c r="S40" s="44" t="e">
        <f>IF($D$4="Agreed",(SUMIFS(#REF!,#REF!,"in construction (agreed)",#REF!,$B15,#REF!,S$5)+SUMIFS(#REF!,#REF!,"in planning (agreed)",#REF!,$B15,#REF!,S$5)+SUMIFS(#REF!,#REF!,"agreed with nzta",#REF!,$B15,#REF!,S$5)+SUMIFS(#REF!,#REF!,"completed",#REF!,$B15,#REF!,S$5)),SUMIFS(#REF!,#REF!,"completed",#REF!,$B15,#REF!,S$5))</f>
        <v>#REF!</v>
      </c>
      <c r="T40" s="44" t="e">
        <f>IF($D$4="Agreed",(SUMIFS(#REF!,#REF!,"in construction (agreed)",#REF!,$B15,#REF!,T$5)+SUMIFS(#REF!,#REF!,"in planning (agreed)",#REF!,$B15,#REF!,T$5)+SUMIFS(#REF!,#REF!,"agreed with nzta",#REF!,$B15,#REF!,T$5)+SUMIFS(#REF!,#REF!,"completed",#REF!,$B15,#REF!,T$5)),SUMIFS(#REF!,#REF!,"completed",#REF!,$B15,#REF!,T$5))</f>
        <v>#REF!</v>
      </c>
      <c r="U40" s="13" t="e">
        <f t="shared" si="4"/>
        <v>#REF!</v>
      </c>
      <c r="V40" s="22"/>
      <c r="W40" s="22"/>
      <c r="X40" s="22"/>
      <c r="Y40" s="22"/>
      <c r="Z40" s="22"/>
      <c r="AA40" s="22"/>
      <c r="AB40" s="22"/>
      <c r="AC40" s="22"/>
      <c r="AD40" s="22"/>
      <c r="AE40" s="22"/>
      <c r="AF40" s="22"/>
    </row>
    <row r="41" spans="1:32" ht="11.25" customHeight="1" x14ac:dyDescent="0.15">
      <c r="A41" s="20"/>
      <c r="B41" s="37" t="str">
        <f t="shared" si="3"/>
        <v>Resilience improvements</v>
      </c>
      <c r="C41" s="44" t="e">
        <f>IF($D$4="Agreed",(SUMIFS(#REF!,#REF!,"in construction (agreed)",#REF!,$B16,#REF!,C$5)+SUMIFS(#REF!,#REF!,"in planning (agreed)",#REF!,$B16,#REF!,C$5)+SUMIFS(#REF!,#REF!,"agreed with nzta",#REF!,$B16,#REF!,C$5)+SUMIFS(#REF!,#REF!,"completed",#REF!,$B16,#REF!,C$5)),SUMIFS(#REF!,#REF!,"completed",#REF!,$B16,#REF!,C$5))</f>
        <v>#REF!</v>
      </c>
      <c r="D41" s="44" t="e">
        <f>IF($D$4="Agreed",(SUMIFS(#REF!,#REF!,"in construction (agreed)",#REF!,$B16,#REF!,D$5)+SUMIFS(#REF!,#REF!,"in planning (agreed)",#REF!,$B16,#REF!,D$5)+SUMIFS(#REF!,#REF!,"agreed with nzta",#REF!,$B16,#REF!,D$5)+SUMIFS(#REF!,#REF!,"completed",#REF!,$B16,#REF!,D$5)),SUMIFS(#REF!,#REF!,"completed",#REF!,$B16,#REF!,D$5))</f>
        <v>#REF!</v>
      </c>
      <c r="E41" s="44" t="e">
        <f>IF($D$4="Agreed",(SUMIFS(#REF!,#REF!,"in construction (agreed)",#REF!,$B16,#REF!,E$5)+SUMIFS(#REF!,#REF!,"in planning (agreed)",#REF!,$B16,#REF!,E$5)+SUMIFS(#REF!,#REF!,"agreed with nzta",#REF!,$B16,#REF!,E$5)+SUMIFS(#REF!,#REF!,"completed",#REF!,$B16,#REF!,E$5)),SUMIFS(#REF!,#REF!,"completed",#REF!,$B16,#REF!,E$5))</f>
        <v>#REF!</v>
      </c>
      <c r="F41" s="44" t="e">
        <f>IF($D$4="Agreed",(SUMIFS(#REF!,#REF!,"in construction (agreed)",#REF!,$B16,#REF!,F$5)+SUMIFS(#REF!,#REF!,"in planning (agreed)",#REF!,$B16,#REF!,F$5)+SUMIFS(#REF!,#REF!,"agreed with nzta",#REF!,$B16,#REF!,F$5)+SUMIFS(#REF!,#REF!,"completed",#REF!,$B16,#REF!,F$5)),SUMIFS(#REF!,#REF!,"completed",#REF!,$B16,#REF!,F$5))</f>
        <v>#REF!</v>
      </c>
      <c r="G41" s="44" t="e">
        <f>IF($D$4="Agreed",(SUMIFS(#REF!,#REF!,"in construction (agreed)",#REF!,$B16,#REF!,G$5)+SUMIFS(#REF!,#REF!,"in planning (agreed)",#REF!,$B16,#REF!,G$5)+SUMIFS(#REF!,#REF!,"agreed with nzta",#REF!,$B16,#REF!,G$5)+SUMIFS(#REF!,#REF!,"completed",#REF!,$B16,#REF!,G$5)),SUMIFS(#REF!,#REF!,"completed",#REF!,$B16,#REF!,G$5))</f>
        <v>#REF!</v>
      </c>
      <c r="H41" s="44" t="e">
        <f>IF($D$4="Agreed",(SUMIFS(#REF!,#REF!,"in construction (agreed)",#REF!,$B16,#REF!,H$5)+SUMIFS(#REF!,#REF!,"in planning (agreed)",#REF!,$B16,#REF!,H$5)+SUMIFS(#REF!,#REF!,"agreed with nzta",#REF!,$B16,#REF!,H$5)+SUMIFS(#REF!,#REF!,"completed",#REF!,$B16,#REF!,H$5)),SUMIFS(#REF!,#REF!,"completed",#REF!,$B16,#REF!,H$5))</f>
        <v>#REF!</v>
      </c>
      <c r="I41" s="44" t="e">
        <f>IF($D$4="Agreed",(SUMIFS(#REF!,#REF!,"in construction (agreed)",#REF!,$B16,#REF!,I$5)+SUMIFS(#REF!,#REF!,"in planning (agreed)",#REF!,$B16,#REF!,I$5)+SUMIFS(#REF!,#REF!,"agreed with nzta",#REF!,$B16,#REF!,I$5)+SUMIFS(#REF!,#REF!,"completed",#REF!,$B16,#REF!,I$5)),SUMIFS(#REF!,#REF!,"completed",#REF!,$B16,#REF!,I$5))</f>
        <v>#REF!</v>
      </c>
      <c r="J41" s="44" t="e">
        <f>IF($D$4="Agreed",(SUMIFS(#REF!,#REF!,"in construction (agreed)",#REF!,$B16,#REF!,J$5)+SUMIFS(#REF!,#REF!,"in planning (agreed)",#REF!,$B16,#REF!,J$5)+SUMIFS(#REF!,#REF!,"agreed with nzta",#REF!,$B16,#REF!,J$5)+SUMIFS(#REF!,#REF!,"completed",#REF!,$B16,#REF!,J$5)),SUMIFS(#REF!,#REF!,"completed",#REF!,$B16,#REF!,J$5))</f>
        <v>#REF!</v>
      </c>
      <c r="K41" s="44" t="e">
        <f>IF($D$4="Agreed",(SUMIFS(#REF!,#REF!,"in construction (agreed)",#REF!,$B16,#REF!,K$5)+SUMIFS(#REF!,#REF!,"in planning (agreed)",#REF!,$B16,#REF!,K$5)+SUMIFS(#REF!,#REF!,"agreed with nzta",#REF!,$B16,#REF!,K$5)+SUMIFS(#REF!,#REF!,"completed",#REF!,$B16,#REF!,K$5)),SUMIFS(#REF!,#REF!,"completed",#REF!,$B16,#REF!,K$5))</f>
        <v>#REF!</v>
      </c>
      <c r="L41" s="44" t="e">
        <f>IF($D$4="Agreed",(SUMIFS(#REF!,#REF!,"in construction (agreed)",#REF!,$B16,#REF!,L$5)+SUMIFS(#REF!,#REF!,"in planning (agreed)",#REF!,$B16,#REF!,L$5)+SUMIFS(#REF!,#REF!,"agreed with nzta",#REF!,$B16,#REF!,L$5)+SUMIFS(#REF!,#REF!,"completed",#REF!,$B16,#REF!,L$5)),SUMIFS(#REF!,#REF!,"completed",#REF!,$B16,#REF!,L$5))</f>
        <v>#REF!</v>
      </c>
      <c r="M41" s="44" t="e">
        <f>IF($D$4="Agreed",(SUMIFS(#REF!,#REF!,"in construction (agreed)",#REF!,$B16,#REF!,M$5)+SUMIFS(#REF!,#REF!,"in planning (agreed)",#REF!,$B16,#REF!,M$5)+SUMIFS(#REF!,#REF!,"agreed with nzta",#REF!,$B16,#REF!,M$5)+SUMIFS(#REF!,#REF!,"completed",#REF!,$B16,#REF!,M$5)),SUMIFS(#REF!,#REF!,"completed",#REF!,$B16,#REF!,M$5))</f>
        <v>#REF!</v>
      </c>
      <c r="N41" s="44" t="e">
        <f>IF($D$4="Agreed",(SUMIFS(#REF!,#REF!,"in construction (agreed)",#REF!,$B16,#REF!,N$5)+SUMIFS(#REF!,#REF!,"in planning (agreed)",#REF!,$B16,#REF!,N$5)+SUMIFS(#REF!,#REF!,"agreed with nzta",#REF!,$B16,#REF!,N$5)+SUMIFS(#REF!,#REF!,"completed",#REF!,$B16,#REF!,N$5)),SUMIFS(#REF!,#REF!,"completed",#REF!,$B16,#REF!,N$5))</f>
        <v>#REF!</v>
      </c>
      <c r="O41" s="44" t="e">
        <f>IF($D$4="Agreed",(SUMIFS(#REF!,#REF!,"in construction (agreed)",#REF!,$B16,#REF!,O$5)+SUMIFS(#REF!,#REF!,"in planning (agreed)",#REF!,$B16,#REF!,O$5)+SUMIFS(#REF!,#REF!,"agreed with nzta",#REF!,$B16,#REF!,O$5)+SUMIFS(#REF!,#REF!,"completed",#REF!,$B16,#REF!,O$5)),SUMIFS(#REF!,#REF!,"completed",#REF!,$B16,#REF!,O$5))</f>
        <v>#REF!</v>
      </c>
      <c r="P41" s="44" t="e">
        <f>IF($D$4="Agreed",(SUMIFS(#REF!,#REF!,"in construction (agreed)",#REF!,$B16,#REF!,P$5)+SUMIFS(#REF!,#REF!,"in planning (agreed)",#REF!,$B16,#REF!,P$5)+SUMIFS(#REF!,#REF!,"agreed with nzta",#REF!,$B16,#REF!,P$5)+SUMIFS(#REF!,#REF!,"completed",#REF!,$B16,#REF!,P$5)),SUMIFS(#REF!,#REF!,"completed",#REF!,$B16,#REF!,P$5))</f>
        <v>#REF!</v>
      </c>
      <c r="Q41" s="44" t="e">
        <f>IF($D$4="Agreed",(SUMIFS(#REF!,#REF!,"in construction (agreed)",#REF!,$B16,#REF!,Q$5)+SUMIFS(#REF!,#REF!,"in planning (agreed)",#REF!,$B16,#REF!,Q$5)+SUMIFS(#REF!,#REF!,"agreed with nzta",#REF!,$B16,#REF!,Q$5)+SUMIFS(#REF!,#REF!,"completed",#REF!,$B16,#REF!,Q$5)),SUMIFS(#REF!,#REF!,"completed",#REF!,$B16,#REF!,Q$5))</f>
        <v>#REF!</v>
      </c>
      <c r="R41" s="44" t="e">
        <f>IF($D$4="Agreed",(SUMIFS(#REF!,#REF!,"in construction (agreed)",#REF!,$B16,#REF!,R$5)+SUMIFS(#REF!,#REF!,"in planning (agreed)",#REF!,$B16,#REF!,R$5)+SUMIFS(#REF!,#REF!,"agreed with nzta",#REF!,$B16,#REF!,R$5)+SUMIFS(#REF!,#REF!,"completed",#REF!,$B16,#REF!,R$5)),SUMIFS(#REF!,#REF!,"completed",#REF!,$B16,#REF!,R$5))</f>
        <v>#REF!</v>
      </c>
      <c r="S41" s="44" t="e">
        <f>IF($D$4="Agreed",(SUMIFS(#REF!,#REF!,"in construction (agreed)",#REF!,$B16,#REF!,S$5)+SUMIFS(#REF!,#REF!,"in planning (agreed)",#REF!,$B16,#REF!,S$5)+SUMIFS(#REF!,#REF!,"agreed with nzta",#REF!,$B16,#REF!,S$5)+SUMIFS(#REF!,#REF!,"completed",#REF!,$B16,#REF!,S$5)),SUMIFS(#REF!,#REF!,"completed",#REF!,$B16,#REF!,S$5))</f>
        <v>#REF!</v>
      </c>
      <c r="T41" s="44" t="e">
        <f>IF($D$4="Agreed",(SUMIFS(#REF!,#REF!,"in construction (agreed)",#REF!,$B16,#REF!,T$5)+SUMIFS(#REF!,#REF!,"in planning (agreed)",#REF!,$B16,#REF!,T$5)+SUMIFS(#REF!,#REF!,"agreed with nzta",#REF!,$B16,#REF!,T$5)+SUMIFS(#REF!,#REF!,"completed",#REF!,$B16,#REF!,T$5)),SUMIFS(#REF!,#REF!,"completed",#REF!,$B16,#REF!,T$5))</f>
        <v>#REF!</v>
      </c>
      <c r="U41" s="13" t="e">
        <f t="shared" si="4"/>
        <v>#REF!</v>
      </c>
      <c r="V41" s="22"/>
      <c r="W41" s="22"/>
      <c r="X41" s="22"/>
      <c r="Y41" s="22"/>
      <c r="Z41" s="22"/>
      <c r="AA41" s="22"/>
      <c r="AB41" s="22"/>
      <c r="AC41" s="22"/>
      <c r="AD41" s="22"/>
      <c r="AE41" s="22"/>
      <c r="AF41" s="22"/>
    </row>
    <row r="42" spans="1:32" ht="11.25" customHeight="1" x14ac:dyDescent="0.15">
      <c r="A42" s="20"/>
      <c r="B42" s="37" t="str">
        <f t="shared" si="3"/>
        <v>Seal widening</v>
      </c>
      <c r="C42" s="44" t="e">
        <f>IF($D$4="Agreed",(SUMIFS(#REF!,#REF!,"in construction (agreed)",#REF!,$B17,#REF!,C$5)+SUMIFS(#REF!,#REF!,"in planning (agreed)",#REF!,$B17,#REF!,C$5)+SUMIFS(#REF!,#REF!,"agreed with nzta",#REF!,$B17,#REF!,C$5)+SUMIFS(#REF!,#REF!,"completed",#REF!,$B17,#REF!,C$5)),SUMIFS(#REF!,#REF!,"completed",#REF!,$B17,#REF!,C$5))</f>
        <v>#REF!</v>
      </c>
      <c r="D42" s="44" t="e">
        <f>IF($D$4="Agreed",(SUMIFS(#REF!,#REF!,"in construction (agreed)",#REF!,$B17,#REF!,D$5)+SUMIFS(#REF!,#REF!,"in planning (agreed)",#REF!,$B17,#REF!,D$5)+SUMIFS(#REF!,#REF!,"agreed with nzta",#REF!,$B17,#REF!,D$5)+SUMIFS(#REF!,#REF!,"completed",#REF!,$B17,#REF!,D$5)),SUMIFS(#REF!,#REF!,"completed",#REF!,$B17,#REF!,D$5))</f>
        <v>#REF!</v>
      </c>
      <c r="E42" s="44" t="e">
        <f>IF($D$4="Agreed",(SUMIFS(#REF!,#REF!,"in construction (agreed)",#REF!,$B17,#REF!,E$5)+SUMIFS(#REF!,#REF!,"in planning (agreed)",#REF!,$B17,#REF!,E$5)+SUMIFS(#REF!,#REF!,"agreed with nzta",#REF!,$B17,#REF!,E$5)+SUMIFS(#REF!,#REF!,"completed",#REF!,$B17,#REF!,E$5)),SUMIFS(#REF!,#REF!,"completed",#REF!,$B17,#REF!,E$5))</f>
        <v>#REF!</v>
      </c>
      <c r="F42" s="44" t="e">
        <f>IF($D$4="Agreed",(SUMIFS(#REF!,#REF!,"in construction (agreed)",#REF!,$B17,#REF!,F$5)+SUMIFS(#REF!,#REF!,"in planning (agreed)",#REF!,$B17,#REF!,F$5)+SUMIFS(#REF!,#REF!,"agreed with nzta",#REF!,$B17,#REF!,F$5)+SUMIFS(#REF!,#REF!,"completed",#REF!,$B17,#REF!,F$5)),SUMIFS(#REF!,#REF!,"completed",#REF!,$B17,#REF!,F$5))</f>
        <v>#REF!</v>
      </c>
      <c r="G42" s="44" t="e">
        <f>IF($D$4="Agreed",(SUMIFS(#REF!,#REF!,"in construction (agreed)",#REF!,$B17,#REF!,G$5)+SUMIFS(#REF!,#REF!,"in planning (agreed)",#REF!,$B17,#REF!,G$5)+SUMIFS(#REF!,#REF!,"agreed with nzta",#REF!,$B17,#REF!,G$5)+SUMIFS(#REF!,#REF!,"completed",#REF!,$B17,#REF!,G$5)),SUMIFS(#REF!,#REF!,"completed",#REF!,$B17,#REF!,G$5))</f>
        <v>#REF!</v>
      </c>
      <c r="H42" s="44" t="e">
        <f>IF($D$4="Agreed",(SUMIFS(#REF!,#REF!,"in construction (agreed)",#REF!,$B17,#REF!,H$5)+SUMIFS(#REF!,#REF!,"in planning (agreed)",#REF!,$B17,#REF!,H$5)+SUMIFS(#REF!,#REF!,"agreed with nzta",#REF!,$B17,#REF!,H$5)+SUMIFS(#REF!,#REF!,"completed",#REF!,$B17,#REF!,H$5)),SUMIFS(#REF!,#REF!,"completed",#REF!,$B17,#REF!,H$5))</f>
        <v>#REF!</v>
      </c>
      <c r="I42" s="44" t="e">
        <f>IF($D$4="Agreed",(SUMIFS(#REF!,#REF!,"in construction (agreed)",#REF!,$B17,#REF!,I$5)+SUMIFS(#REF!,#REF!,"in planning (agreed)",#REF!,$B17,#REF!,I$5)+SUMIFS(#REF!,#REF!,"agreed with nzta",#REF!,$B17,#REF!,I$5)+SUMIFS(#REF!,#REF!,"completed",#REF!,$B17,#REF!,I$5)),SUMIFS(#REF!,#REF!,"completed",#REF!,$B17,#REF!,I$5))</f>
        <v>#REF!</v>
      </c>
      <c r="J42" s="44" t="e">
        <f>IF($D$4="Agreed",(SUMIFS(#REF!,#REF!,"in construction (agreed)",#REF!,$B17,#REF!,J$5)+SUMIFS(#REF!,#REF!,"in planning (agreed)",#REF!,$B17,#REF!,J$5)+SUMIFS(#REF!,#REF!,"agreed with nzta",#REF!,$B17,#REF!,J$5)+SUMIFS(#REF!,#REF!,"completed",#REF!,$B17,#REF!,J$5)),SUMIFS(#REF!,#REF!,"completed",#REF!,$B17,#REF!,J$5))</f>
        <v>#REF!</v>
      </c>
      <c r="K42" s="44" t="e">
        <f>IF($D$4="Agreed",(SUMIFS(#REF!,#REF!,"in construction (agreed)",#REF!,$B17,#REF!,K$5)+SUMIFS(#REF!,#REF!,"in planning (agreed)",#REF!,$B17,#REF!,K$5)+SUMIFS(#REF!,#REF!,"agreed with nzta",#REF!,$B17,#REF!,K$5)+SUMIFS(#REF!,#REF!,"completed",#REF!,$B17,#REF!,K$5)),SUMIFS(#REF!,#REF!,"completed",#REF!,$B17,#REF!,K$5))</f>
        <v>#REF!</v>
      </c>
      <c r="L42" s="44" t="e">
        <f>IF($D$4="Agreed",(SUMIFS(#REF!,#REF!,"in construction (agreed)",#REF!,$B17,#REF!,L$5)+SUMIFS(#REF!,#REF!,"in planning (agreed)",#REF!,$B17,#REF!,L$5)+SUMIFS(#REF!,#REF!,"agreed with nzta",#REF!,$B17,#REF!,L$5)+SUMIFS(#REF!,#REF!,"completed",#REF!,$B17,#REF!,L$5)),SUMIFS(#REF!,#REF!,"completed",#REF!,$B17,#REF!,L$5))</f>
        <v>#REF!</v>
      </c>
      <c r="M42" s="44" t="e">
        <f>IF($D$4="Agreed",(SUMIFS(#REF!,#REF!,"in construction (agreed)",#REF!,$B17,#REF!,M$5)+SUMIFS(#REF!,#REF!,"in planning (agreed)",#REF!,$B17,#REF!,M$5)+SUMIFS(#REF!,#REF!,"agreed with nzta",#REF!,$B17,#REF!,M$5)+SUMIFS(#REF!,#REF!,"completed",#REF!,$B17,#REF!,M$5)),SUMIFS(#REF!,#REF!,"completed",#REF!,$B17,#REF!,M$5))</f>
        <v>#REF!</v>
      </c>
      <c r="N42" s="44" t="e">
        <f>IF($D$4="Agreed",(SUMIFS(#REF!,#REF!,"in construction (agreed)",#REF!,$B17,#REF!,N$5)+SUMIFS(#REF!,#REF!,"in planning (agreed)",#REF!,$B17,#REF!,N$5)+SUMIFS(#REF!,#REF!,"agreed with nzta",#REF!,$B17,#REF!,N$5)+SUMIFS(#REF!,#REF!,"completed",#REF!,$B17,#REF!,N$5)),SUMIFS(#REF!,#REF!,"completed",#REF!,$B17,#REF!,N$5))</f>
        <v>#REF!</v>
      </c>
      <c r="O42" s="44" t="e">
        <f>IF($D$4="Agreed",(SUMIFS(#REF!,#REF!,"in construction (agreed)",#REF!,$B17,#REF!,O$5)+SUMIFS(#REF!,#REF!,"in planning (agreed)",#REF!,$B17,#REF!,O$5)+SUMIFS(#REF!,#REF!,"agreed with nzta",#REF!,$B17,#REF!,O$5)+SUMIFS(#REF!,#REF!,"completed",#REF!,$B17,#REF!,O$5)),SUMIFS(#REF!,#REF!,"completed",#REF!,$B17,#REF!,O$5))</f>
        <v>#REF!</v>
      </c>
      <c r="P42" s="44" t="e">
        <f>IF($D$4="Agreed",(SUMIFS(#REF!,#REF!,"in construction (agreed)",#REF!,$B17,#REF!,P$5)+SUMIFS(#REF!,#REF!,"in planning (agreed)",#REF!,$B17,#REF!,P$5)+SUMIFS(#REF!,#REF!,"agreed with nzta",#REF!,$B17,#REF!,P$5)+SUMIFS(#REF!,#REF!,"completed",#REF!,$B17,#REF!,P$5)),SUMIFS(#REF!,#REF!,"completed",#REF!,$B17,#REF!,P$5))</f>
        <v>#REF!</v>
      </c>
      <c r="Q42" s="44" t="e">
        <f>IF($D$4="Agreed",(SUMIFS(#REF!,#REF!,"in construction (agreed)",#REF!,$B17,#REF!,Q$5)+SUMIFS(#REF!,#REF!,"in planning (agreed)",#REF!,$B17,#REF!,Q$5)+SUMIFS(#REF!,#REF!,"agreed with nzta",#REF!,$B17,#REF!,Q$5)+SUMIFS(#REF!,#REF!,"completed",#REF!,$B17,#REF!,Q$5)),SUMIFS(#REF!,#REF!,"completed",#REF!,$B17,#REF!,Q$5))</f>
        <v>#REF!</v>
      </c>
      <c r="R42" s="44" t="e">
        <f>IF($D$4="Agreed",(SUMIFS(#REF!,#REF!,"in construction (agreed)",#REF!,$B17,#REF!,R$5)+SUMIFS(#REF!,#REF!,"in planning (agreed)",#REF!,$B17,#REF!,R$5)+SUMIFS(#REF!,#REF!,"agreed with nzta",#REF!,$B17,#REF!,R$5)+SUMIFS(#REF!,#REF!,"completed",#REF!,$B17,#REF!,R$5)),SUMIFS(#REF!,#REF!,"completed",#REF!,$B17,#REF!,R$5))</f>
        <v>#REF!</v>
      </c>
      <c r="S42" s="44" t="e">
        <f>IF($D$4="Agreed",(SUMIFS(#REF!,#REF!,"in construction (agreed)",#REF!,$B17,#REF!,S$5)+SUMIFS(#REF!,#REF!,"in planning (agreed)",#REF!,$B17,#REF!,S$5)+SUMIFS(#REF!,#REF!,"agreed with nzta",#REF!,$B17,#REF!,S$5)+SUMIFS(#REF!,#REF!,"completed",#REF!,$B17,#REF!,S$5)),SUMIFS(#REF!,#REF!,"completed",#REF!,$B17,#REF!,S$5))</f>
        <v>#REF!</v>
      </c>
      <c r="T42" s="44" t="e">
        <f>IF($D$4="Agreed",(SUMIFS(#REF!,#REF!,"in construction (agreed)",#REF!,$B17,#REF!,T$5)+SUMIFS(#REF!,#REF!,"in planning (agreed)",#REF!,$B17,#REF!,T$5)+SUMIFS(#REF!,#REF!,"agreed with nzta",#REF!,$B17,#REF!,T$5)+SUMIFS(#REF!,#REF!,"completed",#REF!,$B17,#REF!,T$5)),SUMIFS(#REF!,#REF!,"completed",#REF!,$B17,#REF!,T$5))</f>
        <v>#REF!</v>
      </c>
      <c r="U42" s="13" t="e">
        <f t="shared" si="4"/>
        <v>#REF!</v>
      </c>
      <c r="V42" s="22"/>
      <c r="W42" s="22"/>
      <c r="X42" s="22"/>
      <c r="Y42" s="22"/>
      <c r="Z42" s="22"/>
      <c r="AA42" s="22"/>
      <c r="AB42" s="22"/>
      <c r="AC42" s="22"/>
      <c r="AD42" s="22"/>
      <c r="AE42" s="22"/>
      <c r="AF42" s="22"/>
    </row>
    <row r="43" spans="1:32" ht="11.25" customHeight="1" x14ac:dyDescent="0.15">
      <c r="A43" s="20"/>
      <c r="B43" s="37" t="str">
        <f t="shared" si="3"/>
        <v>Sight benching</v>
      </c>
      <c r="C43" s="44" t="e">
        <f>IF($D$4="Agreed",(SUMIFS(#REF!,#REF!,"in construction (agreed)",#REF!,$B18,#REF!,C$5)+SUMIFS(#REF!,#REF!,"in planning (agreed)",#REF!,$B18,#REF!,C$5)+SUMIFS(#REF!,#REF!,"agreed with nzta",#REF!,$B18,#REF!,C$5)+SUMIFS(#REF!,#REF!,"completed",#REF!,$B18,#REF!,C$5)),SUMIFS(#REF!,#REF!,"completed",#REF!,$B18,#REF!,C$5))</f>
        <v>#REF!</v>
      </c>
      <c r="D43" s="44" t="e">
        <f>IF($D$4="Agreed",(SUMIFS(#REF!,#REF!,"in construction (agreed)",#REF!,$B18,#REF!,D$5)+SUMIFS(#REF!,#REF!,"in planning (agreed)",#REF!,$B18,#REF!,D$5)+SUMIFS(#REF!,#REF!,"agreed with nzta",#REF!,$B18,#REF!,D$5)+SUMIFS(#REF!,#REF!,"completed",#REF!,$B18,#REF!,D$5)),SUMIFS(#REF!,#REF!,"completed",#REF!,$B18,#REF!,D$5))</f>
        <v>#REF!</v>
      </c>
      <c r="E43" s="44" t="e">
        <f>IF($D$4="Agreed",(SUMIFS(#REF!,#REF!,"in construction (agreed)",#REF!,$B18,#REF!,E$5)+SUMIFS(#REF!,#REF!,"in planning (agreed)",#REF!,$B18,#REF!,E$5)+SUMIFS(#REF!,#REF!,"agreed with nzta",#REF!,$B18,#REF!,E$5)+SUMIFS(#REF!,#REF!,"completed",#REF!,$B18,#REF!,E$5)),SUMIFS(#REF!,#REF!,"completed",#REF!,$B18,#REF!,E$5))</f>
        <v>#REF!</v>
      </c>
      <c r="F43" s="44" t="e">
        <f>IF($D$4="Agreed",(SUMIFS(#REF!,#REF!,"in construction (agreed)",#REF!,$B18,#REF!,F$5)+SUMIFS(#REF!,#REF!,"in planning (agreed)",#REF!,$B18,#REF!,F$5)+SUMIFS(#REF!,#REF!,"agreed with nzta",#REF!,$B18,#REF!,F$5)+SUMIFS(#REF!,#REF!,"completed",#REF!,$B18,#REF!,F$5)),SUMIFS(#REF!,#REF!,"completed",#REF!,$B18,#REF!,F$5))</f>
        <v>#REF!</v>
      </c>
      <c r="G43" s="44" t="e">
        <f>IF($D$4="Agreed",(SUMIFS(#REF!,#REF!,"in construction (agreed)",#REF!,$B18,#REF!,G$5)+SUMIFS(#REF!,#REF!,"in planning (agreed)",#REF!,$B18,#REF!,G$5)+SUMIFS(#REF!,#REF!,"agreed with nzta",#REF!,$B18,#REF!,G$5)+SUMIFS(#REF!,#REF!,"completed",#REF!,$B18,#REF!,G$5)),SUMIFS(#REF!,#REF!,"completed",#REF!,$B18,#REF!,G$5))</f>
        <v>#REF!</v>
      </c>
      <c r="H43" s="44" t="e">
        <f>IF($D$4="Agreed",(SUMIFS(#REF!,#REF!,"in construction (agreed)",#REF!,$B18,#REF!,H$5)+SUMIFS(#REF!,#REF!,"in planning (agreed)",#REF!,$B18,#REF!,H$5)+SUMIFS(#REF!,#REF!,"agreed with nzta",#REF!,$B18,#REF!,H$5)+SUMIFS(#REF!,#REF!,"completed",#REF!,$B18,#REF!,H$5)),SUMIFS(#REF!,#REF!,"completed",#REF!,$B18,#REF!,H$5))</f>
        <v>#REF!</v>
      </c>
      <c r="I43" s="44" t="e">
        <f>IF($D$4="Agreed",(SUMIFS(#REF!,#REF!,"in construction (agreed)",#REF!,$B18,#REF!,I$5)+SUMIFS(#REF!,#REF!,"in planning (agreed)",#REF!,$B18,#REF!,I$5)+SUMIFS(#REF!,#REF!,"agreed with nzta",#REF!,$B18,#REF!,I$5)+SUMIFS(#REF!,#REF!,"completed",#REF!,$B18,#REF!,I$5)),SUMIFS(#REF!,#REF!,"completed",#REF!,$B18,#REF!,I$5))</f>
        <v>#REF!</v>
      </c>
      <c r="J43" s="44" t="e">
        <f>IF($D$4="Agreed",(SUMIFS(#REF!,#REF!,"in construction (agreed)",#REF!,$B18,#REF!,J$5)+SUMIFS(#REF!,#REF!,"in planning (agreed)",#REF!,$B18,#REF!,J$5)+SUMIFS(#REF!,#REF!,"agreed with nzta",#REF!,$B18,#REF!,J$5)+SUMIFS(#REF!,#REF!,"completed",#REF!,$B18,#REF!,J$5)),SUMIFS(#REF!,#REF!,"completed",#REF!,$B18,#REF!,J$5))</f>
        <v>#REF!</v>
      </c>
      <c r="K43" s="44" t="e">
        <f>IF($D$4="Agreed",(SUMIFS(#REF!,#REF!,"in construction (agreed)",#REF!,$B18,#REF!,K$5)+SUMIFS(#REF!,#REF!,"in planning (agreed)",#REF!,$B18,#REF!,K$5)+SUMIFS(#REF!,#REF!,"agreed with nzta",#REF!,$B18,#REF!,K$5)+SUMIFS(#REF!,#REF!,"completed",#REF!,$B18,#REF!,K$5)),SUMIFS(#REF!,#REF!,"completed",#REF!,$B18,#REF!,K$5))</f>
        <v>#REF!</v>
      </c>
      <c r="L43" s="44" t="e">
        <f>IF($D$4="Agreed",(SUMIFS(#REF!,#REF!,"in construction (agreed)",#REF!,$B18,#REF!,L$5)+SUMIFS(#REF!,#REF!,"in planning (agreed)",#REF!,$B18,#REF!,L$5)+SUMIFS(#REF!,#REF!,"agreed with nzta",#REF!,$B18,#REF!,L$5)+SUMIFS(#REF!,#REF!,"completed",#REF!,$B18,#REF!,L$5)),SUMIFS(#REF!,#REF!,"completed",#REF!,$B18,#REF!,L$5))</f>
        <v>#REF!</v>
      </c>
      <c r="M43" s="44" t="e">
        <f>IF($D$4="Agreed",(SUMIFS(#REF!,#REF!,"in construction (agreed)",#REF!,$B18,#REF!,M$5)+SUMIFS(#REF!,#REF!,"in planning (agreed)",#REF!,$B18,#REF!,M$5)+SUMIFS(#REF!,#REF!,"agreed with nzta",#REF!,$B18,#REF!,M$5)+SUMIFS(#REF!,#REF!,"completed",#REF!,$B18,#REF!,M$5)),SUMIFS(#REF!,#REF!,"completed",#REF!,$B18,#REF!,M$5))</f>
        <v>#REF!</v>
      </c>
      <c r="N43" s="44" t="e">
        <f>IF($D$4="Agreed",(SUMIFS(#REF!,#REF!,"in construction (agreed)",#REF!,$B18,#REF!,N$5)+SUMIFS(#REF!,#REF!,"in planning (agreed)",#REF!,$B18,#REF!,N$5)+SUMIFS(#REF!,#REF!,"agreed with nzta",#REF!,$B18,#REF!,N$5)+SUMIFS(#REF!,#REF!,"completed",#REF!,$B18,#REF!,N$5)),SUMIFS(#REF!,#REF!,"completed",#REF!,$B18,#REF!,N$5))</f>
        <v>#REF!</v>
      </c>
      <c r="O43" s="44" t="e">
        <f>IF($D$4="Agreed",(SUMIFS(#REF!,#REF!,"in construction (agreed)",#REF!,$B18,#REF!,O$5)+SUMIFS(#REF!,#REF!,"in planning (agreed)",#REF!,$B18,#REF!,O$5)+SUMIFS(#REF!,#REF!,"agreed with nzta",#REF!,$B18,#REF!,O$5)+SUMIFS(#REF!,#REF!,"completed",#REF!,$B18,#REF!,O$5)),SUMIFS(#REF!,#REF!,"completed",#REF!,$B18,#REF!,O$5))</f>
        <v>#REF!</v>
      </c>
      <c r="P43" s="44" t="e">
        <f>IF($D$4="Agreed",(SUMIFS(#REF!,#REF!,"in construction (agreed)",#REF!,$B18,#REF!,P$5)+SUMIFS(#REF!,#REF!,"in planning (agreed)",#REF!,$B18,#REF!,P$5)+SUMIFS(#REF!,#REF!,"agreed with nzta",#REF!,$B18,#REF!,P$5)+SUMIFS(#REF!,#REF!,"completed",#REF!,$B18,#REF!,P$5)),SUMIFS(#REF!,#REF!,"completed",#REF!,$B18,#REF!,P$5))</f>
        <v>#REF!</v>
      </c>
      <c r="Q43" s="44" t="e">
        <f>IF($D$4="Agreed",(SUMIFS(#REF!,#REF!,"in construction (agreed)",#REF!,$B18,#REF!,Q$5)+SUMIFS(#REF!,#REF!,"in planning (agreed)",#REF!,$B18,#REF!,Q$5)+SUMIFS(#REF!,#REF!,"agreed with nzta",#REF!,$B18,#REF!,Q$5)+SUMIFS(#REF!,#REF!,"completed",#REF!,$B18,#REF!,Q$5)),SUMIFS(#REF!,#REF!,"completed",#REF!,$B18,#REF!,Q$5))</f>
        <v>#REF!</v>
      </c>
      <c r="R43" s="44" t="e">
        <f>IF($D$4="Agreed",(SUMIFS(#REF!,#REF!,"in construction (agreed)",#REF!,$B18,#REF!,R$5)+SUMIFS(#REF!,#REF!,"in planning (agreed)",#REF!,$B18,#REF!,R$5)+SUMIFS(#REF!,#REF!,"agreed with nzta",#REF!,$B18,#REF!,R$5)+SUMIFS(#REF!,#REF!,"completed",#REF!,$B18,#REF!,R$5)),SUMIFS(#REF!,#REF!,"completed",#REF!,$B18,#REF!,R$5))</f>
        <v>#REF!</v>
      </c>
      <c r="S43" s="44" t="e">
        <f>IF($D$4="Agreed",(SUMIFS(#REF!,#REF!,"in construction (agreed)",#REF!,$B18,#REF!,S$5)+SUMIFS(#REF!,#REF!,"in planning (agreed)",#REF!,$B18,#REF!,S$5)+SUMIFS(#REF!,#REF!,"agreed with nzta",#REF!,$B18,#REF!,S$5)+SUMIFS(#REF!,#REF!,"completed",#REF!,$B18,#REF!,S$5)),SUMIFS(#REF!,#REF!,"completed",#REF!,$B18,#REF!,S$5))</f>
        <v>#REF!</v>
      </c>
      <c r="T43" s="44" t="e">
        <f>IF($D$4="Agreed",(SUMIFS(#REF!,#REF!,"in construction (agreed)",#REF!,$B18,#REF!,T$5)+SUMIFS(#REF!,#REF!,"in planning (agreed)",#REF!,$B18,#REF!,T$5)+SUMIFS(#REF!,#REF!,"agreed with nzta",#REF!,$B18,#REF!,T$5)+SUMIFS(#REF!,#REF!,"completed",#REF!,$B18,#REF!,T$5)),SUMIFS(#REF!,#REF!,"completed",#REF!,$B18,#REF!,T$5))</f>
        <v>#REF!</v>
      </c>
      <c r="U43" s="13" t="e">
        <f t="shared" si="4"/>
        <v>#REF!</v>
      </c>
      <c r="V43" s="22"/>
      <c r="W43" s="22"/>
      <c r="X43" s="22"/>
      <c r="Y43" s="22"/>
      <c r="Z43" s="22"/>
      <c r="AA43" s="22"/>
      <c r="AB43" s="22"/>
      <c r="AC43" s="22"/>
      <c r="AD43" s="22"/>
      <c r="AE43" s="22"/>
      <c r="AF43" s="22"/>
    </row>
    <row r="44" spans="1:32" ht="11.25" customHeight="1" x14ac:dyDescent="0.15">
      <c r="A44" s="20"/>
      <c r="B44" s="37" t="str">
        <f t="shared" si="3"/>
        <v>Signage / delineation / pavement marking</v>
      </c>
      <c r="C44" s="44" t="e">
        <f>IF($D$4="Agreed",(SUMIFS(#REF!,#REF!,"in construction (agreed)",#REF!,$B19,#REF!,C$5)+SUMIFS(#REF!,#REF!,"in planning (agreed)",#REF!,$B19,#REF!,C$5)+SUMIFS(#REF!,#REF!,"agreed with nzta",#REF!,$B19,#REF!,C$5)+SUMIFS(#REF!,#REF!,"completed",#REF!,$B19,#REF!,C$5)),SUMIFS(#REF!,#REF!,"completed",#REF!,$B19,#REF!,C$5))</f>
        <v>#REF!</v>
      </c>
      <c r="D44" s="44" t="e">
        <f>IF($D$4="Agreed",(SUMIFS(#REF!,#REF!,"in construction (agreed)",#REF!,$B19,#REF!,D$5)+SUMIFS(#REF!,#REF!,"in planning (agreed)",#REF!,$B19,#REF!,D$5)+SUMIFS(#REF!,#REF!,"agreed with nzta",#REF!,$B19,#REF!,D$5)+SUMIFS(#REF!,#REF!,"completed",#REF!,$B19,#REF!,D$5)),SUMIFS(#REF!,#REF!,"completed",#REF!,$B19,#REF!,D$5))</f>
        <v>#REF!</v>
      </c>
      <c r="E44" s="44" t="e">
        <f>IF($D$4="Agreed",(SUMIFS(#REF!,#REF!,"in construction (agreed)",#REF!,$B19,#REF!,E$5)+SUMIFS(#REF!,#REF!,"in planning (agreed)",#REF!,$B19,#REF!,E$5)+SUMIFS(#REF!,#REF!,"agreed with nzta",#REF!,$B19,#REF!,E$5)+SUMIFS(#REF!,#REF!,"completed",#REF!,$B19,#REF!,E$5)),SUMIFS(#REF!,#REF!,"completed",#REF!,$B19,#REF!,E$5))</f>
        <v>#REF!</v>
      </c>
      <c r="F44" s="44" t="e">
        <f>IF($D$4="Agreed",(SUMIFS(#REF!,#REF!,"in construction (agreed)",#REF!,$B19,#REF!,F$5)+SUMIFS(#REF!,#REF!,"in planning (agreed)",#REF!,$B19,#REF!,F$5)+SUMIFS(#REF!,#REF!,"agreed with nzta",#REF!,$B19,#REF!,F$5)+SUMIFS(#REF!,#REF!,"completed",#REF!,$B19,#REF!,F$5)),SUMIFS(#REF!,#REF!,"completed",#REF!,$B19,#REF!,F$5))</f>
        <v>#REF!</v>
      </c>
      <c r="G44" s="44" t="e">
        <f>IF($D$4="Agreed",(SUMIFS(#REF!,#REF!,"in construction (agreed)",#REF!,$B19,#REF!,G$5)+SUMIFS(#REF!,#REF!,"in planning (agreed)",#REF!,$B19,#REF!,G$5)+SUMIFS(#REF!,#REF!,"agreed with nzta",#REF!,$B19,#REF!,G$5)+SUMIFS(#REF!,#REF!,"completed",#REF!,$B19,#REF!,G$5)),SUMIFS(#REF!,#REF!,"completed",#REF!,$B19,#REF!,G$5))</f>
        <v>#REF!</v>
      </c>
      <c r="H44" s="44" t="e">
        <f>IF($D$4="Agreed",(SUMIFS(#REF!,#REF!,"in construction (agreed)",#REF!,$B19,#REF!,H$5)+SUMIFS(#REF!,#REF!,"in planning (agreed)",#REF!,$B19,#REF!,H$5)+SUMIFS(#REF!,#REF!,"agreed with nzta",#REF!,$B19,#REF!,H$5)+SUMIFS(#REF!,#REF!,"completed",#REF!,$B19,#REF!,H$5)),SUMIFS(#REF!,#REF!,"completed",#REF!,$B19,#REF!,H$5))</f>
        <v>#REF!</v>
      </c>
      <c r="I44" s="44" t="e">
        <f>IF($D$4="Agreed",(SUMIFS(#REF!,#REF!,"in construction (agreed)",#REF!,$B19,#REF!,I$5)+SUMIFS(#REF!,#REF!,"in planning (agreed)",#REF!,$B19,#REF!,I$5)+SUMIFS(#REF!,#REF!,"agreed with nzta",#REF!,$B19,#REF!,I$5)+SUMIFS(#REF!,#REF!,"completed",#REF!,$B19,#REF!,I$5)),SUMIFS(#REF!,#REF!,"completed",#REF!,$B19,#REF!,I$5))</f>
        <v>#REF!</v>
      </c>
      <c r="J44" s="44" t="e">
        <f>IF($D$4="Agreed",(SUMIFS(#REF!,#REF!,"in construction (agreed)",#REF!,$B19,#REF!,J$5)+SUMIFS(#REF!,#REF!,"in planning (agreed)",#REF!,$B19,#REF!,J$5)+SUMIFS(#REF!,#REF!,"agreed with nzta",#REF!,$B19,#REF!,J$5)+SUMIFS(#REF!,#REF!,"completed",#REF!,$B19,#REF!,J$5)),SUMIFS(#REF!,#REF!,"completed",#REF!,$B19,#REF!,J$5))</f>
        <v>#REF!</v>
      </c>
      <c r="K44" s="44" t="e">
        <f>IF($D$4="Agreed",(SUMIFS(#REF!,#REF!,"in construction (agreed)",#REF!,$B19,#REF!,K$5)+SUMIFS(#REF!,#REF!,"in planning (agreed)",#REF!,$B19,#REF!,K$5)+SUMIFS(#REF!,#REF!,"agreed with nzta",#REF!,$B19,#REF!,K$5)+SUMIFS(#REF!,#REF!,"completed",#REF!,$B19,#REF!,K$5)),SUMIFS(#REF!,#REF!,"completed",#REF!,$B19,#REF!,K$5))</f>
        <v>#REF!</v>
      </c>
      <c r="L44" s="44" t="e">
        <f>IF($D$4="Agreed",(SUMIFS(#REF!,#REF!,"in construction (agreed)",#REF!,$B19,#REF!,L$5)+SUMIFS(#REF!,#REF!,"in planning (agreed)",#REF!,$B19,#REF!,L$5)+SUMIFS(#REF!,#REF!,"agreed with nzta",#REF!,$B19,#REF!,L$5)+SUMIFS(#REF!,#REF!,"completed",#REF!,$B19,#REF!,L$5)),SUMIFS(#REF!,#REF!,"completed",#REF!,$B19,#REF!,L$5))</f>
        <v>#REF!</v>
      </c>
      <c r="M44" s="44" t="e">
        <f>IF($D$4="Agreed",(SUMIFS(#REF!,#REF!,"in construction (agreed)",#REF!,$B19,#REF!,M$5)+SUMIFS(#REF!,#REF!,"in planning (agreed)",#REF!,$B19,#REF!,M$5)+SUMIFS(#REF!,#REF!,"agreed with nzta",#REF!,$B19,#REF!,M$5)+SUMIFS(#REF!,#REF!,"completed",#REF!,$B19,#REF!,M$5)),SUMIFS(#REF!,#REF!,"completed",#REF!,$B19,#REF!,M$5))</f>
        <v>#REF!</v>
      </c>
      <c r="N44" s="44" t="e">
        <f>IF($D$4="Agreed",(SUMIFS(#REF!,#REF!,"in construction (agreed)",#REF!,$B19,#REF!,N$5)+SUMIFS(#REF!,#REF!,"in planning (agreed)",#REF!,$B19,#REF!,N$5)+SUMIFS(#REF!,#REF!,"agreed with nzta",#REF!,$B19,#REF!,N$5)+SUMIFS(#REF!,#REF!,"completed",#REF!,$B19,#REF!,N$5)),SUMIFS(#REF!,#REF!,"completed",#REF!,$B19,#REF!,N$5))</f>
        <v>#REF!</v>
      </c>
      <c r="O44" s="44" t="e">
        <f>IF($D$4="Agreed",(SUMIFS(#REF!,#REF!,"in construction (agreed)",#REF!,$B19,#REF!,O$5)+SUMIFS(#REF!,#REF!,"in planning (agreed)",#REF!,$B19,#REF!,O$5)+SUMIFS(#REF!,#REF!,"agreed with nzta",#REF!,$B19,#REF!,O$5)+SUMIFS(#REF!,#REF!,"completed",#REF!,$B19,#REF!,O$5)),SUMIFS(#REF!,#REF!,"completed",#REF!,$B19,#REF!,O$5))</f>
        <v>#REF!</v>
      </c>
      <c r="P44" s="44" t="e">
        <f>IF($D$4="Agreed",(SUMIFS(#REF!,#REF!,"in construction (agreed)",#REF!,$B19,#REF!,P$5)+SUMIFS(#REF!,#REF!,"in planning (agreed)",#REF!,$B19,#REF!,P$5)+SUMIFS(#REF!,#REF!,"agreed with nzta",#REF!,$B19,#REF!,P$5)+SUMIFS(#REF!,#REF!,"completed",#REF!,$B19,#REF!,P$5)),SUMIFS(#REF!,#REF!,"completed",#REF!,$B19,#REF!,P$5))</f>
        <v>#REF!</v>
      </c>
      <c r="Q44" s="44" t="e">
        <f>IF($D$4="Agreed",(SUMIFS(#REF!,#REF!,"in construction (agreed)",#REF!,$B19,#REF!,Q$5)+SUMIFS(#REF!,#REF!,"in planning (agreed)",#REF!,$B19,#REF!,Q$5)+SUMIFS(#REF!,#REF!,"agreed with nzta",#REF!,$B19,#REF!,Q$5)+SUMIFS(#REF!,#REF!,"completed",#REF!,$B19,#REF!,Q$5)),SUMIFS(#REF!,#REF!,"completed",#REF!,$B19,#REF!,Q$5))</f>
        <v>#REF!</v>
      </c>
      <c r="R44" s="44" t="e">
        <f>IF($D$4="Agreed",(SUMIFS(#REF!,#REF!,"in construction (agreed)",#REF!,$B19,#REF!,R$5)+SUMIFS(#REF!,#REF!,"in planning (agreed)",#REF!,$B19,#REF!,R$5)+SUMIFS(#REF!,#REF!,"agreed with nzta",#REF!,$B19,#REF!,R$5)+SUMIFS(#REF!,#REF!,"completed",#REF!,$B19,#REF!,R$5)),SUMIFS(#REF!,#REF!,"completed",#REF!,$B19,#REF!,R$5))</f>
        <v>#REF!</v>
      </c>
      <c r="S44" s="44" t="e">
        <f>IF($D$4="Agreed",(SUMIFS(#REF!,#REF!,"in construction (agreed)",#REF!,$B19,#REF!,S$5)+SUMIFS(#REF!,#REF!,"in planning (agreed)",#REF!,$B19,#REF!,S$5)+SUMIFS(#REF!,#REF!,"agreed with nzta",#REF!,$B19,#REF!,S$5)+SUMIFS(#REF!,#REF!,"completed",#REF!,$B19,#REF!,S$5)),SUMIFS(#REF!,#REF!,"completed",#REF!,$B19,#REF!,S$5))</f>
        <v>#REF!</v>
      </c>
      <c r="T44" s="44" t="e">
        <f>IF($D$4="Agreed",(SUMIFS(#REF!,#REF!,"in construction (agreed)",#REF!,$B19,#REF!,T$5)+SUMIFS(#REF!,#REF!,"in planning (agreed)",#REF!,$B19,#REF!,T$5)+SUMIFS(#REF!,#REF!,"agreed with nzta",#REF!,$B19,#REF!,T$5)+SUMIFS(#REF!,#REF!,"completed",#REF!,$B19,#REF!,T$5)),SUMIFS(#REF!,#REF!,"completed",#REF!,$B19,#REF!,T$5))</f>
        <v>#REF!</v>
      </c>
      <c r="U44" s="13" t="e">
        <f t="shared" si="4"/>
        <v>#REF!</v>
      </c>
      <c r="V44" s="22"/>
      <c r="W44" s="22"/>
      <c r="X44" s="22"/>
      <c r="Y44" s="22"/>
      <c r="Z44" s="22"/>
      <c r="AA44" s="22"/>
      <c r="AB44" s="22"/>
      <c r="AC44" s="22"/>
      <c r="AD44" s="22"/>
      <c r="AE44" s="22"/>
      <c r="AF44" s="22"/>
    </row>
    <row r="45" spans="1:32" ht="11.25" customHeight="1" x14ac:dyDescent="0.15">
      <c r="A45" s="20"/>
      <c r="B45" s="37" t="str">
        <f t="shared" si="3"/>
        <v>Stock effluent facilities</v>
      </c>
      <c r="C45" s="44" t="e">
        <f>IF($D$4="Agreed",(SUMIFS(#REF!,#REF!,"in construction (agreed)",#REF!,$B20,#REF!,C$5)+SUMIFS(#REF!,#REF!,"in planning (agreed)",#REF!,$B20,#REF!,C$5)+SUMIFS(#REF!,#REF!,"agreed with nzta",#REF!,$B20,#REF!,C$5)+SUMIFS(#REF!,#REF!,"completed",#REF!,$B20,#REF!,C$5)),SUMIFS(#REF!,#REF!,"completed",#REF!,$B20,#REF!,C$5))</f>
        <v>#REF!</v>
      </c>
      <c r="D45" s="44" t="e">
        <f>IF($D$4="Agreed",(SUMIFS(#REF!,#REF!,"in construction (agreed)",#REF!,$B20,#REF!,D$5)+SUMIFS(#REF!,#REF!,"in planning (agreed)",#REF!,$B20,#REF!,D$5)+SUMIFS(#REF!,#REF!,"agreed with nzta",#REF!,$B20,#REF!,D$5)+SUMIFS(#REF!,#REF!,"completed",#REF!,$B20,#REF!,D$5)),SUMIFS(#REF!,#REF!,"completed",#REF!,$B20,#REF!,D$5))</f>
        <v>#REF!</v>
      </c>
      <c r="E45" s="44" t="e">
        <f>IF($D$4="Agreed",(SUMIFS(#REF!,#REF!,"in construction (agreed)",#REF!,$B20,#REF!,E$5)+SUMIFS(#REF!,#REF!,"in planning (agreed)",#REF!,$B20,#REF!,E$5)+SUMIFS(#REF!,#REF!,"agreed with nzta",#REF!,$B20,#REF!,E$5)+SUMIFS(#REF!,#REF!,"completed",#REF!,$B20,#REF!,E$5)),SUMIFS(#REF!,#REF!,"completed",#REF!,$B20,#REF!,E$5))</f>
        <v>#REF!</v>
      </c>
      <c r="F45" s="44" t="e">
        <f>IF($D$4="Agreed",(SUMIFS(#REF!,#REF!,"in construction (agreed)",#REF!,$B20,#REF!,F$5)+SUMIFS(#REF!,#REF!,"in planning (agreed)",#REF!,$B20,#REF!,F$5)+SUMIFS(#REF!,#REF!,"agreed with nzta",#REF!,$B20,#REF!,F$5)+SUMIFS(#REF!,#REF!,"completed",#REF!,$B20,#REF!,F$5)),SUMIFS(#REF!,#REF!,"completed",#REF!,$B20,#REF!,F$5))</f>
        <v>#REF!</v>
      </c>
      <c r="G45" s="44" t="e">
        <f>IF($D$4="Agreed",(SUMIFS(#REF!,#REF!,"in construction (agreed)",#REF!,$B20,#REF!,G$5)+SUMIFS(#REF!,#REF!,"in planning (agreed)",#REF!,$B20,#REF!,G$5)+SUMIFS(#REF!,#REF!,"agreed with nzta",#REF!,$B20,#REF!,G$5)+SUMIFS(#REF!,#REF!,"completed",#REF!,$B20,#REF!,G$5)),SUMIFS(#REF!,#REF!,"completed",#REF!,$B20,#REF!,G$5))</f>
        <v>#REF!</v>
      </c>
      <c r="H45" s="44" t="e">
        <f>IF($D$4="Agreed",(SUMIFS(#REF!,#REF!,"in construction (agreed)",#REF!,$B20,#REF!,H$5)+SUMIFS(#REF!,#REF!,"in planning (agreed)",#REF!,$B20,#REF!,H$5)+SUMIFS(#REF!,#REF!,"agreed with nzta",#REF!,$B20,#REF!,H$5)+SUMIFS(#REF!,#REF!,"completed",#REF!,$B20,#REF!,H$5)),SUMIFS(#REF!,#REF!,"completed",#REF!,$B20,#REF!,H$5))</f>
        <v>#REF!</v>
      </c>
      <c r="I45" s="44" t="e">
        <f>IF($D$4="Agreed",(SUMIFS(#REF!,#REF!,"in construction (agreed)",#REF!,$B20,#REF!,I$5)+SUMIFS(#REF!,#REF!,"in planning (agreed)",#REF!,$B20,#REF!,I$5)+SUMIFS(#REF!,#REF!,"agreed with nzta",#REF!,$B20,#REF!,I$5)+SUMIFS(#REF!,#REF!,"completed",#REF!,$B20,#REF!,I$5)),SUMIFS(#REF!,#REF!,"completed",#REF!,$B20,#REF!,I$5))</f>
        <v>#REF!</v>
      </c>
      <c r="J45" s="44" t="e">
        <f>IF($D$4="Agreed",(SUMIFS(#REF!,#REF!,"in construction (agreed)",#REF!,$B20,#REF!,J$5)+SUMIFS(#REF!,#REF!,"in planning (agreed)",#REF!,$B20,#REF!,J$5)+SUMIFS(#REF!,#REF!,"agreed with nzta",#REF!,$B20,#REF!,J$5)+SUMIFS(#REF!,#REF!,"completed",#REF!,$B20,#REF!,J$5)),SUMIFS(#REF!,#REF!,"completed",#REF!,$B20,#REF!,J$5))</f>
        <v>#REF!</v>
      </c>
      <c r="K45" s="44" t="e">
        <f>IF($D$4="Agreed",(SUMIFS(#REF!,#REF!,"in construction (agreed)",#REF!,$B20,#REF!,K$5)+SUMIFS(#REF!,#REF!,"in planning (agreed)",#REF!,$B20,#REF!,K$5)+SUMIFS(#REF!,#REF!,"agreed with nzta",#REF!,$B20,#REF!,K$5)+SUMIFS(#REF!,#REF!,"completed",#REF!,$B20,#REF!,K$5)),SUMIFS(#REF!,#REF!,"completed",#REF!,$B20,#REF!,K$5))</f>
        <v>#REF!</v>
      </c>
      <c r="L45" s="44" t="e">
        <f>IF($D$4="Agreed",(SUMIFS(#REF!,#REF!,"in construction (agreed)",#REF!,$B20,#REF!,L$5)+SUMIFS(#REF!,#REF!,"in planning (agreed)",#REF!,$B20,#REF!,L$5)+SUMIFS(#REF!,#REF!,"agreed with nzta",#REF!,$B20,#REF!,L$5)+SUMIFS(#REF!,#REF!,"completed",#REF!,$B20,#REF!,L$5)),SUMIFS(#REF!,#REF!,"completed",#REF!,$B20,#REF!,L$5))</f>
        <v>#REF!</v>
      </c>
      <c r="M45" s="44" t="e">
        <f>IF($D$4="Agreed",(SUMIFS(#REF!,#REF!,"in construction (agreed)",#REF!,$B20,#REF!,M$5)+SUMIFS(#REF!,#REF!,"in planning (agreed)",#REF!,$B20,#REF!,M$5)+SUMIFS(#REF!,#REF!,"agreed with nzta",#REF!,$B20,#REF!,M$5)+SUMIFS(#REF!,#REF!,"completed",#REF!,$B20,#REF!,M$5)),SUMIFS(#REF!,#REF!,"completed",#REF!,$B20,#REF!,M$5))</f>
        <v>#REF!</v>
      </c>
      <c r="N45" s="44" t="e">
        <f>IF($D$4="Agreed",(SUMIFS(#REF!,#REF!,"in construction (agreed)",#REF!,$B20,#REF!,N$5)+SUMIFS(#REF!,#REF!,"in planning (agreed)",#REF!,$B20,#REF!,N$5)+SUMIFS(#REF!,#REF!,"agreed with nzta",#REF!,$B20,#REF!,N$5)+SUMIFS(#REF!,#REF!,"completed",#REF!,$B20,#REF!,N$5)),SUMIFS(#REF!,#REF!,"completed",#REF!,$B20,#REF!,N$5))</f>
        <v>#REF!</v>
      </c>
      <c r="O45" s="44" t="e">
        <f>IF($D$4="Agreed",(SUMIFS(#REF!,#REF!,"in construction (agreed)",#REF!,$B20,#REF!,O$5)+SUMIFS(#REF!,#REF!,"in planning (agreed)",#REF!,$B20,#REF!,O$5)+SUMIFS(#REF!,#REF!,"agreed with nzta",#REF!,$B20,#REF!,O$5)+SUMIFS(#REF!,#REF!,"completed",#REF!,$B20,#REF!,O$5)),SUMIFS(#REF!,#REF!,"completed",#REF!,$B20,#REF!,O$5))</f>
        <v>#REF!</v>
      </c>
      <c r="P45" s="44" t="e">
        <f>IF($D$4="Agreed",(SUMIFS(#REF!,#REF!,"in construction (agreed)",#REF!,$B20,#REF!,P$5)+SUMIFS(#REF!,#REF!,"in planning (agreed)",#REF!,$B20,#REF!,P$5)+SUMIFS(#REF!,#REF!,"agreed with nzta",#REF!,$B20,#REF!,P$5)+SUMIFS(#REF!,#REF!,"completed",#REF!,$B20,#REF!,P$5)),SUMIFS(#REF!,#REF!,"completed",#REF!,$B20,#REF!,P$5))</f>
        <v>#REF!</v>
      </c>
      <c r="Q45" s="44" t="e">
        <f>IF($D$4="Agreed",(SUMIFS(#REF!,#REF!,"in construction (agreed)",#REF!,$B20,#REF!,Q$5)+SUMIFS(#REF!,#REF!,"in planning (agreed)",#REF!,$B20,#REF!,Q$5)+SUMIFS(#REF!,#REF!,"agreed with nzta",#REF!,$B20,#REF!,Q$5)+SUMIFS(#REF!,#REF!,"completed",#REF!,$B20,#REF!,Q$5)),SUMIFS(#REF!,#REF!,"completed",#REF!,$B20,#REF!,Q$5))</f>
        <v>#REF!</v>
      </c>
      <c r="R45" s="44" t="e">
        <f>IF($D$4="Agreed",(SUMIFS(#REF!,#REF!,"in construction (agreed)",#REF!,$B20,#REF!,R$5)+SUMIFS(#REF!,#REF!,"in planning (agreed)",#REF!,$B20,#REF!,R$5)+SUMIFS(#REF!,#REF!,"agreed with nzta",#REF!,$B20,#REF!,R$5)+SUMIFS(#REF!,#REF!,"completed",#REF!,$B20,#REF!,R$5)),SUMIFS(#REF!,#REF!,"completed",#REF!,$B20,#REF!,R$5))</f>
        <v>#REF!</v>
      </c>
      <c r="S45" s="44" t="e">
        <f>IF($D$4="Agreed",(SUMIFS(#REF!,#REF!,"in construction (agreed)",#REF!,$B20,#REF!,S$5)+SUMIFS(#REF!,#REF!,"in planning (agreed)",#REF!,$B20,#REF!,S$5)+SUMIFS(#REF!,#REF!,"agreed with nzta",#REF!,$B20,#REF!,S$5)+SUMIFS(#REF!,#REF!,"completed",#REF!,$B20,#REF!,S$5)),SUMIFS(#REF!,#REF!,"completed",#REF!,$B20,#REF!,S$5))</f>
        <v>#REF!</v>
      </c>
      <c r="T45" s="44" t="e">
        <f>IF($D$4="Agreed",(SUMIFS(#REF!,#REF!,"in construction (agreed)",#REF!,$B20,#REF!,T$5)+SUMIFS(#REF!,#REF!,"in planning (agreed)",#REF!,$B20,#REF!,T$5)+SUMIFS(#REF!,#REF!,"agreed with nzta",#REF!,$B20,#REF!,T$5)+SUMIFS(#REF!,#REF!,"completed",#REF!,$B20,#REF!,T$5)),SUMIFS(#REF!,#REF!,"completed",#REF!,$B20,#REF!,T$5))</f>
        <v>#REF!</v>
      </c>
      <c r="U45" s="13" t="e">
        <f t="shared" si="4"/>
        <v>#REF!</v>
      </c>
      <c r="V45" s="22"/>
      <c r="W45" s="22"/>
      <c r="X45" s="22"/>
      <c r="Y45" s="22"/>
      <c r="Z45" s="22"/>
      <c r="AA45" s="22"/>
      <c r="AB45" s="22"/>
      <c r="AC45" s="22"/>
      <c r="AD45" s="22"/>
      <c r="AE45" s="22"/>
      <c r="AF45" s="22"/>
    </row>
    <row r="46" spans="1:32" ht="11.25" customHeight="1" x14ac:dyDescent="0.15">
      <c r="A46" s="20"/>
      <c r="B46" s="37" t="str">
        <f t="shared" si="3"/>
        <v>Stock underpasses</v>
      </c>
      <c r="C46" s="44" t="e">
        <f>IF($D$4="Agreed",(SUMIFS(#REF!,#REF!,"in construction (agreed)",#REF!,$B21,#REF!,C$5)+SUMIFS(#REF!,#REF!,"in planning (agreed)",#REF!,$B21,#REF!,C$5)+SUMIFS(#REF!,#REF!,"agreed with nzta",#REF!,$B21,#REF!,C$5)+SUMIFS(#REF!,#REF!,"completed",#REF!,$B21,#REF!,C$5)),SUMIFS(#REF!,#REF!,"completed",#REF!,$B21,#REF!,C$5))</f>
        <v>#REF!</v>
      </c>
      <c r="D46" s="44" t="e">
        <f>IF($D$4="Agreed",(SUMIFS(#REF!,#REF!,"in construction (agreed)",#REF!,$B21,#REF!,D$5)+SUMIFS(#REF!,#REF!,"in planning (agreed)",#REF!,$B21,#REF!,D$5)+SUMIFS(#REF!,#REF!,"agreed with nzta",#REF!,$B21,#REF!,D$5)+SUMIFS(#REF!,#REF!,"completed",#REF!,$B21,#REF!,D$5)),SUMIFS(#REF!,#REF!,"completed",#REF!,$B21,#REF!,D$5))</f>
        <v>#REF!</v>
      </c>
      <c r="E46" s="44" t="e">
        <f>IF($D$4="Agreed",(SUMIFS(#REF!,#REF!,"in construction (agreed)",#REF!,$B21,#REF!,E$5)+SUMIFS(#REF!,#REF!,"in planning (agreed)",#REF!,$B21,#REF!,E$5)+SUMIFS(#REF!,#REF!,"agreed with nzta",#REF!,$B21,#REF!,E$5)+SUMIFS(#REF!,#REF!,"completed",#REF!,$B21,#REF!,E$5)),SUMIFS(#REF!,#REF!,"completed",#REF!,$B21,#REF!,E$5))</f>
        <v>#REF!</v>
      </c>
      <c r="F46" s="44" t="e">
        <f>IF($D$4="Agreed",(SUMIFS(#REF!,#REF!,"in construction (agreed)",#REF!,$B21,#REF!,F$5)+SUMIFS(#REF!,#REF!,"in planning (agreed)",#REF!,$B21,#REF!,F$5)+SUMIFS(#REF!,#REF!,"agreed with nzta",#REF!,$B21,#REF!,F$5)+SUMIFS(#REF!,#REF!,"completed",#REF!,$B21,#REF!,F$5)),SUMIFS(#REF!,#REF!,"completed",#REF!,$B21,#REF!,F$5))</f>
        <v>#REF!</v>
      </c>
      <c r="G46" s="44" t="e">
        <f>IF($D$4="Agreed",(SUMIFS(#REF!,#REF!,"in construction (agreed)",#REF!,$B21,#REF!,G$5)+SUMIFS(#REF!,#REF!,"in planning (agreed)",#REF!,$B21,#REF!,G$5)+SUMIFS(#REF!,#REF!,"agreed with nzta",#REF!,$B21,#REF!,G$5)+SUMIFS(#REF!,#REF!,"completed",#REF!,$B21,#REF!,G$5)),SUMIFS(#REF!,#REF!,"completed",#REF!,$B21,#REF!,G$5))</f>
        <v>#REF!</v>
      </c>
      <c r="H46" s="44" t="e">
        <f>IF($D$4="Agreed",(SUMIFS(#REF!,#REF!,"in construction (agreed)",#REF!,$B21,#REF!,H$5)+SUMIFS(#REF!,#REF!,"in planning (agreed)",#REF!,$B21,#REF!,H$5)+SUMIFS(#REF!,#REF!,"agreed with nzta",#REF!,$B21,#REF!,H$5)+SUMIFS(#REF!,#REF!,"completed",#REF!,$B21,#REF!,H$5)),SUMIFS(#REF!,#REF!,"completed",#REF!,$B21,#REF!,H$5))</f>
        <v>#REF!</v>
      </c>
      <c r="I46" s="44" t="e">
        <f>IF($D$4="Agreed",(SUMIFS(#REF!,#REF!,"in construction (agreed)",#REF!,$B21,#REF!,I$5)+SUMIFS(#REF!,#REF!,"in planning (agreed)",#REF!,$B21,#REF!,I$5)+SUMIFS(#REF!,#REF!,"agreed with nzta",#REF!,$B21,#REF!,I$5)+SUMIFS(#REF!,#REF!,"completed",#REF!,$B21,#REF!,I$5)),SUMIFS(#REF!,#REF!,"completed",#REF!,$B21,#REF!,I$5))</f>
        <v>#REF!</v>
      </c>
      <c r="J46" s="44" t="e">
        <f>IF($D$4="Agreed",(SUMIFS(#REF!,#REF!,"in construction (agreed)",#REF!,$B21,#REF!,J$5)+SUMIFS(#REF!,#REF!,"in planning (agreed)",#REF!,$B21,#REF!,J$5)+SUMIFS(#REF!,#REF!,"agreed with nzta",#REF!,$B21,#REF!,J$5)+SUMIFS(#REF!,#REF!,"completed",#REF!,$B21,#REF!,J$5)),SUMIFS(#REF!,#REF!,"completed",#REF!,$B21,#REF!,J$5))</f>
        <v>#REF!</v>
      </c>
      <c r="K46" s="44" t="e">
        <f>IF($D$4="Agreed",(SUMIFS(#REF!,#REF!,"in construction (agreed)",#REF!,$B21,#REF!,K$5)+SUMIFS(#REF!,#REF!,"in planning (agreed)",#REF!,$B21,#REF!,K$5)+SUMIFS(#REF!,#REF!,"agreed with nzta",#REF!,$B21,#REF!,K$5)+SUMIFS(#REF!,#REF!,"completed",#REF!,$B21,#REF!,K$5)),SUMIFS(#REF!,#REF!,"completed",#REF!,$B21,#REF!,K$5))</f>
        <v>#REF!</v>
      </c>
      <c r="L46" s="44" t="e">
        <f>IF($D$4="Agreed",(SUMIFS(#REF!,#REF!,"in construction (agreed)",#REF!,$B21,#REF!,L$5)+SUMIFS(#REF!,#REF!,"in planning (agreed)",#REF!,$B21,#REF!,L$5)+SUMIFS(#REF!,#REF!,"agreed with nzta",#REF!,$B21,#REF!,L$5)+SUMIFS(#REF!,#REF!,"completed",#REF!,$B21,#REF!,L$5)),SUMIFS(#REF!,#REF!,"completed",#REF!,$B21,#REF!,L$5))</f>
        <v>#REF!</v>
      </c>
      <c r="M46" s="44" t="e">
        <f>IF($D$4="Agreed",(SUMIFS(#REF!,#REF!,"in construction (agreed)",#REF!,$B21,#REF!,M$5)+SUMIFS(#REF!,#REF!,"in planning (agreed)",#REF!,$B21,#REF!,M$5)+SUMIFS(#REF!,#REF!,"agreed with nzta",#REF!,$B21,#REF!,M$5)+SUMIFS(#REF!,#REF!,"completed",#REF!,$B21,#REF!,M$5)),SUMIFS(#REF!,#REF!,"completed",#REF!,$B21,#REF!,M$5))</f>
        <v>#REF!</v>
      </c>
      <c r="N46" s="44" t="e">
        <f>IF($D$4="Agreed",(SUMIFS(#REF!,#REF!,"in construction (agreed)",#REF!,$B21,#REF!,N$5)+SUMIFS(#REF!,#REF!,"in planning (agreed)",#REF!,$B21,#REF!,N$5)+SUMIFS(#REF!,#REF!,"agreed with nzta",#REF!,$B21,#REF!,N$5)+SUMIFS(#REF!,#REF!,"completed",#REF!,$B21,#REF!,N$5)),SUMIFS(#REF!,#REF!,"completed",#REF!,$B21,#REF!,N$5))</f>
        <v>#REF!</v>
      </c>
      <c r="O46" s="44" t="e">
        <f>IF($D$4="Agreed",(SUMIFS(#REF!,#REF!,"in construction (agreed)",#REF!,$B21,#REF!,O$5)+SUMIFS(#REF!,#REF!,"in planning (agreed)",#REF!,$B21,#REF!,O$5)+SUMIFS(#REF!,#REF!,"agreed with nzta",#REF!,$B21,#REF!,O$5)+SUMIFS(#REF!,#REF!,"completed",#REF!,$B21,#REF!,O$5)),SUMIFS(#REF!,#REF!,"completed",#REF!,$B21,#REF!,O$5))</f>
        <v>#REF!</v>
      </c>
      <c r="P46" s="44" t="e">
        <f>IF($D$4="Agreed",(SUMIFS(#REF!,#REF!,"in construction (agreed)",#REF!,$B21,#REF!,P$5)+SUMIFS(#REF!,#REF!,"in planning (agreed)",#REF!,$B21,#REF!,P$5)+SUMIFS(#REF!,#REF!,"agreed with nzta",#REF!,$B21,#REF!,P$5)+SUMIFS(#REF!,#REF!,"completed",#REF!,$B21,#REF!,P$5)),SUMIFS(#REF!,#REF!,"completed",#REF!,$B21,#REF!,P$5))</f>
        <v>#REF!</v>
      </c>
      <c r="Q46" s="44" t="e">
        <f>IF($D$4="Agreed",(SUMIFS(#REF!,#REF!,"in construction (agreed)",#REF!,$B21,#REF!,Q$5)+SUMIFS(#REF!,#REF!,"in planning (agreed)",#REF!,$B21,#REF!,Q$5)+SUMIFS(#REF!,#REF!,"agreed with nzta",#REF!,$B21,#REF!,Q$5)+SUMIFS(#REF!,#REF!,"completed",#REF!,$B21,#REF!,Q$5)),SUMIFS(#REF!,#REF!,"completed",#REF!,$B21,#REF!,Q$5))</f>
        <v>#REF!</v>
      </c>
      <c r="R46" s="44" t="e">
        <f>IF($D$4="Agreed",(SUMIFS(#REF!,#REF!,"in construction (agreed)",#REF!,$B21,#REF!,R$5)+SUMIFS(#REF!,#REF!,"in planning (agreed)",#REF!,$B21,#REF!,R$5)+SUMIFS(#REF!,#REF!,"agreed with nzta",#REF!,$B21,#REF!,R$5)+SUMIFS(#REF!,#REF!,"completed",#REF!,$B21,#REF!,R$5)),SUMIFS(#REF!,#REF!,"completed",#REF!,$B21,#REF!,R$5))</f>
        <v>#REF!</v>
      </c>
      <c r="S46" s="44" t="e">
        <f>IF($D$4="Agreed",(SUMIFS(#REF!,#REF!,"in construction (agreed)",#REF!,$B21,#REF!,S$5)+SUMIFS(#REF!,#REF!,"in planning (agreed)",#REF!,$B21,#REF!,S$5)+SUMIFS(#REF!,#REF!,"agreed with nzta",#REF!,$B21,#REF!,S$5)+SUMIFS(#REF!,#REF!,"completed",#REF!,$B21,#REF!,S$5)),SUMIFS(#REF!,#REF!,"completed",#REF!,$B21,#REF!,S$5))</f>
        <v>#REF!</v>
      </c>
      <c r="T46" s="44" t="e">
        <f>IF($D$4="Agreed",(SUMIFS(#REF!,#REF!,"in construction (agreed)",#REF!,$B21,#REF!,T$5)+SUMIFS(#REF!,#REF!,"in planning (agreed)",#REF!,$B21,#REF!,T$5)+SUMIFS(#REF!,#REF!,"agreed with nzta",#REF!,$B21,#REF!,T$5)+SUMIFS(#REF!,#REF!,"completed",#REF!,$B21,#REF!,T$5)),SUMIFS(#REF!,#REF!,"completed",#REF!,$B21,#REF!,T$5))</f>
        <v>#REF!</v>
      </c>
      <c r="U46" s="13" t="e">
        <f t="shared" si="4"/>
        <v>#REF!</v>
      </c>
      <c r="V46" s="22"/>
      <c r="W46" s="22"/>
      <c r="X46" s="22"/>
      <c r="Y46" s="22"/>
      <c r="Z46" s="22"/>
      <c r="AA46" s="22"/>
      <c r="AB46" s="22"/>
      <c r="AC46" s="22"/>
      <c r="AD46" s="22"/>
      <c r="AE46" s="22"/>
      <c r="AF46" s="22"/>
    </row>
    <row r="47" spans="1:32" ht="11.25" customHeight="1" x14ac:dyDescent="0.15">
      <c r="A47" s="20"/>
      <c r="B47" s="37" t="str">
        <f t="shared" si="3"/>
        <v>Surface treatment (safety)</v>
      </c>
      <c r="C47" s="44" t="e">
        <f>IF($D$4="Agreed",(SUMIFS(#REF!,#REF!,"in construction (agreed)",#REF!,$B22,#REF!,C$5)+SUMIFS(#REF!,#REF!,"in planning (agreed)",#REF!,$B22,#REF!,C$5)+SUMIFS(#REF!,#REF!,"agreed with nzta",#REF!,$B22,#REF!,C$5)+SUMIFS(#REF!,#REF!,"completed",#REF!,$B22,#REF!,C$5)),SUMIFS(#REF!,#REF!,"completed",#REF!,$B22,#REF!,C$5))</f>
        <v>#REF!</v>
      </c>
      <c r="D47" s="44" t="e">
        <f>IF($D$4="Agreed",(SUMIFS(#REF!,#REF!,"in construction (agreed)",#REF!,$B22,#REF!,D$5)+SUMIFS(#REF!,#REF!,"in planning (agreed)",#REF!,$B22,#REF!,D$5)+SUMIFS(#REF!,#REF!,"agreed with nzta",#REF!,$B22,#REF!,D$5)+SUMIFS(#REF!,#REF!,"completed",#REF!,$B22,#REF!,D$5)),SUMIFS(#REF!,#REF!,"completed",#REF!,$B22,#REF!,D$5))</f>
        <v>#REF!</v>
      </c>
      <c r="E47" s="44" t="e">
        <f>IF($D$4="Agreed",(SUMIFS(#REF!,#REF!,"in construction (agreed)",#REF!,$B22,#REF!,E$5)+SUMIFS(#REF!,#REF!,"in planning (agreed)",#REF!,$B22,#REF!,E$5)+SUMIFS(#REF!,#REF!,"agreed with nzta",#REF!,$B22,#REF!,E$5)+SUMIFS(#REF!,#REF!,"completed",#REF!,$B22,#REF!,E$5)),SUMIFS(#REF!,#REF!,"completed",#REF!,$B22,#REF!,E$5))</f>
        <v>#REF!</v>
      </c>
      <c r="F47" s="44" t="e">
        <f>IF($D$4="Agreed",(SUMIFS(#REF!,#REF!,"in construction (agreed)",#REF!,$B22,#REF!,F$5)+SUMIFS(#REF!,#REF!,"in planning (agreed)",#REF!,$B22,#REF!,F$5)+SUMIFS(#REF!,#REF!,"agreed with nzta",#REF!,$B22,#REF!,F$5)+SUMIFS(#REF!,#REF!,"completed",#REF!,$B22,#REF!,F$5)),SUMIFS(#REF!,#REF!,"completed",#REF!,$B22,#REF!,F$5))</f>
        <v>#REF!</v>
      </c>
      <c r="G47" s="44" t="e">
        <f>IF($D$4="Agreed",(SUMIFS(#REF!,#REF!,"in construction (agreed)",#REF!,$B22,#REF!,G$5)+SUMIFS(#REF!,#REF!,"in planning (agreed)",#REF!,$B22,#REF!,G$5)+SUMIFS(#REF!,#REF!,"agreed with nzta",#REF!,$B22,#REF!,G$5)+SUMIFS(#REF!,#REF!,"completed",#REF!,$B22,#REF!,G$5)),SUMIFS(#REF!,#REF!,"completed",#REF!,$B22,#REF!,G$5))</f>
        <v>#REF!</v>
      </c>
      <c r="H47" s="44" t="e">
        <f>IF($D$4="Agreed",(SUMIFS(#REF!,#REF!,"in construction (agreed)",#REF!,$B22,#REF!,H$5)+SUMIFS(#REF!,#REF!,"in planning (agreed)",#REF!,$B22,#REF!,H$5)+SUMIFS(#REF!,#REF!,"agreed with nzta",#REF!,$B22,#REF!,H$5)+SUMIFS(#REF!,#REF!,"completed",#REF!,$B22,#REF!,H$5)),SUMIFS(#REF!,#REF!,"completed",#REF!,$B22,#REF!,H$5))</f>
        <v>#REF!</v>
      </c>
      <c r="I47" s="44" t="e">
        <f>IF($D$4="Agreed",(SUMIFS(#REF!,#REF!,"in construction (agreed)",#REF!,$B22,#REF!,I$5)+SUMIFS(#REF!,#REF!,"in planning (agreed)",#REF!,$B22,#REF!,I$5)+SUMIFS(#REF!,#REF!,"agreed with nzta",#REF!,$B22,#REF!,I$5)+SUMIFS(#REF!,#REF!,"completed",#REF!,$B22,#REF!,I$5)),SUMIFS(#REF!,#REF!,"completed",#REF!,$B22,#REF!,I$5))</f>
        <v>#REF!</v>
      </c>
      <c r="J47" s="44" t="e">
        <f>IF($D$4="Agreed",(SUMIFS(#REF!,#REF!,"in construction (agreed)",#REF!,$B22,#REF!,J$5)+SUMIFS(#REF!,#REF!,"in planning (agreed)",#REF!,$B22,#REF!,J$5)+SUMIFS(#REF!,#REF!,"agreed with nzta",#REF!,$B22,#REF!,J$5)+SUMIFS(#REF!,#REF!,"completed",#REF!,$B22,#REF!,J$5)),SUMIFS(#REF!,#REF!,"completed",#REF!,$B22,#REF!,J$5))</f>
        <v>#REF!</v>
      </c>
      <c r="K47" s="44" t="e">
        <f>IF($D$4="Agreed",(SUMIFS(#REF!,#REF!,"in construction (agreed)",#REF!,$B22,#REF!,K$5)+SUMIFS(#REF!,#REF!,"in planning (agreed)",#REF!,$B22,#REF!,K$5)+SUMIFS(#REF!,#REF!,"agreed with nzta",#REF!,$B22,#REF!,K$5)+SUMIFS(#REF!,#REF!,"completed",#REF!,$B22,#REF!,K$5)),SUMIFS(#REF!,#REF!,"completed",#REF!,$B22,#REF!,K$5))</f>
        <v>#REF!</v>
      </c>
      <c r="L47" s="44" t="e">
        <f>IF($D$4="Agreed",(SUMIFS(#REF!,#REF!,"in construction (agreed)",#REF!,$B22,#REF!,L$5)+SUMIFS(#REF!,#REF!,"in planning (agreed)",#REF!,$B22,#REF!,L$5)+SUMIFS(#REF!,#REF!,"agreed with nzta",#REF!,$B22,#REF!,L$5)+SUMIFS(#REF!,#REF!,"completed",#REF!,$B22,#REF!,L$5)),SUMIFS(#REF!,#REF!,"completed",#REF!,$B22,#REF!,L$5))</f>
        <v>#REF!</v>
      </c>
      <c r="M47" s="44" t="e">
        <f>IF($D$4="Agreed",(SUMIFS(#REF!,#REF!,"in construction (agreed)",#REF!,$B22,#REF!,M$5)+SUMIFS(#REF!,#REF!,"in planning (agreed)",#REF!,$B22,#REF!,M$5)+SUMIFS(#REF!,#REF!,"agreed with nzta",#REF!,$B22,#REF!,M$5)+SUMIFS(#REF!,#REF!,"completed",#REF!,$B22,#REF!,M$5)),SUMIFS(#REF!,#REF!,"completed",#REF!,$B22,#REF!,M$5))</f>
        <v>#REF!</v>
      </c>
      <c r="N47" s="44" t="e">
        <f>IF($D$4="Agreed",(SUMIFS(#REF!,#REF!,"in construction (agreed)",#REF!,$B22,#REF!,N$5)+SUMIFS(#REF!,#REF!,"in planning (agreed)",#REF!,$B22,#REF!,N$5)+SUMIFS(#REF!,#REF!,"agreed with nzta",#REF!,$B22,#REF!,N$5)+SUMIFS(#REF!,#REF!,"completed",#REF!,$B22,#REF!,N$5)),SUMIFS(#REF!,#REF!,"completed",#REF!,$B22,#REF!,N$5))</f>
        <v>#REF!</v>
      </c>
      <c r="O47" s="44" t="e">
        <f>IF($D$4="Agreed",(SUMIFS(#REF!,#REF!,"in construction (agreed)",#REF!,$B22,#REF!,O$5)+SUMIFS(#REF!,#REF!,"in planning (agreed)",#REF!,$B22,#REF!,O$5)+SUMIFS(#REF!,#REF!,"agreed with nzta",#REF!,$B22,#REF!,O$5)+SUMIFS(#REF!,#REF!,"completed",#REF!,$B22,#REF!,O$5)),SUMIFS(#REF!,#REF!,"completed",#REF!,$B22,#REF!,O$5))</f>
        <v>#REF!</v>
      </c>
      <c r="P47" s="44" t="e">
        <f>IF($D$4="Agreed",(SUMIFS(#REF!,#REF!,"in construction (agreed)",#REF!,$B22,#REF!,P$5)+SUMIFS(#REF!,#REF!,"in planning (agreed)",#REF!,$B22,#REF!,P$5)+SUMIFS(#REF!,#REF!,"agreed with nzta",#REF!,$B22,#REF!,P$5)+SUMIFS(#REF!,#REF!,"completed",#REF!,$B22,#REF!,P$5)),SUMIFS(#REF!,#REF!,"completed",#REF!,$B22,#REF!,P$5))</f>
        <v>#REF!</v>
      </c>
      <c r="Q47" s="44" t="e">
        <f>IF($D$4="Agreed",(SUMIFS(#REF!,#REF!,"in construction (agreed)",#REF!,$B22,#REF!,Q$5)+SUMIFS(#REF!,#REF!,"in planning (agreed)",#REF!,$B22,#REF!,Q$5)+SUMIFS(#REF!,#REF!,"agreed with nzta",#REF!,$B22,#REF!,Q$5)+SUMIFS(#REF!,#REF!,"completed",#REF!,$B22,#REF!,Q$5)),SUMIFS(#REF!,#REF!,"completed",#REF!,$B22,#REF!,Q$5))</f>
        <v>#REF!</v>
      </c>
      <c r="R47" s="44" t="e">
        <f>IF($D$4="Agreed",(SUMIFS(#REF!,#REF!,"in construction (agreed)",#REF!,$B22,#REF!,R$5)+SUMIFS(#REF!,#REF!,"in planning (agreed)",#REF!,$B22,#REF!,R$5)+SUMIFS(#REF!,#REF!,"agreed with nzta",#REF!,$B22,#REF!,R$5)+SUMIFS(#REF!,#REF!,"completed",#REF!,$B22,#REF!,R$5)),SUMIFS(#REF!,#REF!,"completed",#REF!,$B22,#REF!,R$5))</f>
        <v>#REF!</v>
      </c>
      <c r="S47" s="44" t="e">
        <f>IF($D$4="Agreed",(SUMIFS(#REF!,#REF!,"in construction (agreed)",#REF!,$B22,#REF!,S$5)+SUMIFS(#REF!,#REF!,"in planning (agreed)",#REF!,$B22,#REF!,S$5)+SUMIFS(#REF!,#REF!,"agreed with nzta",#REF!,$B22,#REF!,S$5)+SUMIFS(#REF!,#REF!,"completed",#REF!,$B22,#REF!,S$5)),SUMIFS(#REF!,#REF!,"completed",#REF!,$B22,#REF!,S$5))</f>
        <v>#REF!</v>
      </c>
      <c r="T47" s="44" t="e">
        <f>IF($D$4="Agreed",(SUMIFS(#REF!,#REF!,"in construction (agreed)",#REF!,$B22,#REF!,T$5)+SUMIFS(#REF!,#REF!,"in planning (agreed)",#REF!,$B22,#REF!,T$5)+SUMIFS(#REF!,#REF!,"agreed with nzta",#REF!,$B22,#REF!,T$5)+SUMIFS(#REF!,#REF!,"completed",#REF!,$B22,#REF!,T$5)),SUMIFS(#REF!,#REF!,"completed",#REF!,$B22,#REF!,T$5))</f>
        <v>#REF!</v>
      </c>
      <c r="U47" s="13" t="e">
        <f t="shared" si="4"/>
        <v>#REF!</v>
      </c>
      <c r="V47" s="22"/>
      <c r="W47" s="22"/>
      <c r="X47" s="22"/>
      <c r="Y47" s="22"/>
      <c r="Z47" s="22"/>
      <c r="AA47" s="22"/>
      <c r="AB47" s="22"/>
      <c r="AC47" s="22"/>
      <c r="AD47" s="22"/>
      <c r="AE47" s="22"/>
      <c r="AF47" s="22"/>
    </row>
    <row r="48" spans="1:32" ht="11.25" customHeight="1" x14ac:dyDescent="0.15">
      <c r="A48" s="20"/>
      <c r="B48" s="37" t="str">
        <f t="shared" si="3"/>
        <v>Technology based intervention</v>
      </c>
      <c r="C48" s="44" t="e">
        <f>IF($D$4="Agreed",(SUMIFS(#REF!,#REF!,"in construction (agreed)",#REF!,$B23,#REF!,C$5)+SUMIFS(#REF!,#REF!,"in planning (agreed)",#REF!,$B23,#REF!,C$5)+SUMIFS(#REF!,#REF!,"agreed with nzta",#REF!,$B23,#REF!,C$5)+SUMIFS(#REF!,#REF!,"completed",#REF!,$B23,#REF!,C$5)),SUMIFS(#REF!,#REF!,"completed",#REF!,$B23,#REF!,C$5))</f>
        <v>#REF!</v>
      </c>
      <c r="D48" s="44" t="e">
        <f>IF($D$4="Agreed",(SUMIFS(#REF!,#REF!,"in construction (agreed)",#REF!,$B23,#REF!,D$5)+SUMIFS(#REF!,#REF!,"in planning (agreed)",#REF!,$B23,#REF!,D$5)+SUMIFS(#REF!,#REF!,"agreed with nzta",#REF!,$B23,#REF!,D$5)+SUMIFS(#REF!,#REF!,"completed",#REF!,$B23,#REF!,D$5)),SUMIFS(#REF!,#REF!,"completed",#REF!,$B23,#REF!,D$5))</f>
        <v>#REF!</v>
      </c>
      <c r="E48" s="44" t="e">
        <f>IF($D$4="Agreed",(SUMIFS(#REF!,#REF!,"in construction (agreed)",#REF!,$B23,#REF!,E$5)+SUMIFS(#REF!,#REF!,"in planning (agreed)",#REF!,$B23,#REF!,E$5)+SUMIFS(#REF!,#REF!,"agreed with nzta",#REF!,$B23,#REF!,E$5)+SUMIFS(#REF!,#REF!,"completed",#REF!,$B23,#REF!,E$5)),SUMIFS(#REF!,#REF!,"completed",#REF!,$B23,#REF!,E$5))</f>
        <v>#REF!</v>
      </c>
      <c r="F48" s="44" t="e">
        <f>IF($D$4="Agreed",(SUMIFS(#REF!,#REF!,"in construction (agreed)",#REF!,$B23,#REF!,F$5)+SUMIFS(#REF!,#REF!,"in planning (agreed)",#REF!,$B23,#REF!,F$5)+SUMIFS(#REF!,#REF!,"agreed with nzta",#REF!,$B23,#REF!,F$5)+SUMIFS(#REF!,#REF!,"completed",#REF!,$B23,#REF!,F$5)),SUMIFS(#REF!,#REF!,"completed",#REF!,$B23,#REF!,F$5))</f>
        <v>#REF!</v>
      </c>
      <c r="G48" s="44" t="e">
        <f>IF($D$4="Agreed",(SUMIFS(#REF!,#REF!,"in construction (agreed)",#REF!,$B23,#REF!,G$5)+SUMIFS(#REF!,#REF!,"in planning (agreed)",#REF!,$B23,#REF!,G$5)+SUMIFS(#REF!,#REF!,"agreed with nzta",#REF!,$B23,#REF!,G$5)+SUMIFS(#REF!,#REF!,"completed",#REF!,$B23,#REF!,G$5)),SUMIFS(#REF!,#REF!,"completed",#REF!,$B23,#REF!,G$5))</f>
        <v>#REF!</v>
      </c>
      <c r="H48" s="44" t="e">
        <f>IF($D$4="Agreed",(SUMIFS(#REF!,#REF!,"in construction (agreed)",#REF!,$B23,#REF!,H$5)+SUMIFS(#REF!,#REF!,"in planning (agreed)",#REF!,$B23,#REF!,H$5)+SUMIFS(#REF!,#REF!,"agreed with nzta",#REF!,$B23,#REF!,H$5)+SUMIFS(#REF!,#REF!,"completed",#REF!,$B23,#REF!,H$5)),SUMIFS(#REF!,#REF!,"completed",#REF!,$B23,#REF!,H$5))</f>
        <v>#REF!</v>
      </c>
      <c r="I48" s="44" t="e">
        <f>IF($D$4="Agreed",(SUMIFS(#REF!,#REF!,"in construction (agreed)",#REF!,$B23,#REF!,I$5)+SUMIFS(#REF!,#REF!,"in planning (agreed)",#REF!,$B23,#REF!,I$5)+SUMIFS(#REF!,#REF!,"agreed with nzta",#REF!,$B23,#REF!,I$5)+SUMIFS(#REF!,#REF!,"completed",#REF!,$B23,#REF!,I$5)),SUMIFS(#REF!,#REF!,"completed",#REF!,$B23,#REF!,I$5))</f>
        <v>#REF!</v>
      </c>
      <c r="J48" s="44" t="e">
        <f>IF($D$4="Agreed",(SUMIFS(#REF!,#REF!,"in construction (agreed)",#REF!,$B23,#REF!,J$5)+SUMIFS(#REF!,#REF!,"in planning (agreed)",#REF!,$B23,#REF!,J$5)+SUMIFS(#REF!,#REF!,"agreed with nzta",#REF!,$B23,#REF!,J$5)+SUMIFS(#REF!,#REF!,"completed",#REF!,$B23,#REF!,J$5)),SUMIFS(#REF!,#REF!,"completed",#REF!,$B23,#REF!,J$5))</f>
        <v>#REF!</v>
      </c>
      <c r="K48" s="44" t="e">
        <f>IF($D$4="Agreed",(SUMIFS(#REF!,#REF!,"in construction (agreed)",#REF!,$B23,#REF!,K$5)+SUMIFS(#REF!,#REF!,"in planning (agreed)",#REF!,$B23,#REF!,K$5)+SUMIFS(#REF!,#REF!,"agreed with nzta",#REF!,$B23,#REF!,K$5)+SUMIFS(#REF!,#REF!,"completed",#REF!,$B23,#REF!,K$5)),SUMIFS(#REF!,#REF!,"completed",#REF!,$B23,#REF!,K$5))</f>
        <v>#REF!</v>
      </c>
      <c r="L48" s="44" t="e">
        <f>IF($D$4="Agreed",(SUMIFS(#REF!,#REF!,"in construction (agreed)",#REF!,$B23,#REF!,L$5)+SUMIFS(#REF!,#REF!,"in planning (agreed)",#REF!,$B23,#REF!,L$5)+SUMIFS(#REF!,#REF!,"agreed with nzta",#REF!,$B23,#REF!,L$5)+SUMIFS(#REF!,#REF!,"completed",#REF!,$B23,#REF!,L$5)),SUMIFS(#REF!,#REF!,"completed",#REF!,$B23,#REF!,L$5))</f>
        <v>#REF!</v>
      </c>
      <c r="M48" s="44" t="e">
        <f>IF($D$4="Agreed",(SUMIFS(#REF!,#REF!,"in construction (agreed)",#REF!,$B23,#REF!,M$5)+SUMIFS(#REF!,#REF!,"in planning (agreed)",#REF!,$B23,#REF!,M$5)+SUMIFS(#REF!,#REF!,"agreed with nzta",#REF!,$B23,#REF!,M$5)+SUMIFS(#REF!,#REF!,"completed",#REF!,$B23,#REF!,M$5)),SUMIFS(#REF!,#REF!,"completed",#REF!,$B23,#REF!,M$5))</f>
        <v>#REF!</v>
      </c>
      <c r="N48" s="44" t="e">
        <f>IF($D$4="Agreed",(SUMIFS(#REF!,#REF!,"in construction (agreed)",#REF!,$B23,#REF!,N$5)+SUMIFS(#REF!,#REF!,"in planning (agreed)",#REF!,$B23,#REF!,N$5)+SUMIFS(#REF!,#REF!,"agreed with nzta",#REF!,$B23,#REF!,N$5)+SUMIFS(#REF!,#REF!,"completed",#REF!,$B23,#REF!,N$5)),SUMIFS(#REF!,#REF!,"completed",#REF!,$B23,#REF!,N$5))</f>
        <v>#REF!</v>
      </c>
      <c r="O48" s="44" t="e">
        <f>IF($D$4="Agreed",(SUMIFS(#REF!,#REF!,"in construction (agreed)",#REF!,$B23,#REF!,O$5)+SUMIFS(#REF!,#REF!,"in planning (agreed)",#REF!,$B23,#REF!,O$5)+SUMIFS(#REF!,#REF!,"agreed with nzta",#REF!,$B23,#REF!,O$5)+SUMIFS(#REF!,#REF!,"completed",#REF!,$B23,#REF!,O$5)),SUMIFS(#REF!,#REF!,"completed",#REF!,$B23,#REF!,O$5))</f>
        <v>#REF!</v>
      </c>
      <c r="P48" s="44" t="e">
        <f>IF($D$4="Agreed",(SUMIFS(#REF!,#REF!,"in construction (agreed)",#REF!,$B23,#REF!,P$5)+SUMIFS(#REF!,#REF!,"in planning (agreed)",#REF!,$B23,#REF!,P$5)+SUMIFS(#REF!,#REF!,"agreed with nzta",#REF!,$B23,#REF!,P$5)+SUMIFS(#REF!,#REF!,"completed",#REF!,$B23,#REF!,P$5)),SUMIFS(#REF!,#REF!,"completed",#REF!,$B23,#REF!,P$5))</f>
        <v>#REF!</v>
      </c>
      <c r="Q48" s="44" t="e">
        <f>IF($D$4="Agreed",(SUMIFS(#REF!,#REF!,"in construction (agreed)",#REF!,$B23,#REF!,Q$5)+SUMIFS(#REF!,#REF!,"in planning (agreed)",#REF!,$B23,#REF!,Q$5)+SUMIFS(#REF!,#REF!,"agreed with nzta",#REF!,$B23,#REF!,Q$5)+SUMIFS(#REF!,#REF!,"completed",#REF!,$B23,#REF!,Q$5)),SUMIFS(#REF!,#REF!,"completed",#REF!,$B23,#REF!,Q$5))</f>
        <v>#REF!</v>
      </c>
      <c r="R48" s="44" t="e">
        <f>IF($D$4="Agreed",(SUMIFS(#REF!,#REF!,"in construction (agreed)",#REF!,$B23,#REF!,R$5)+SUMIFS(#REF!,#REF!,"in planning (agreed)",#REF!,$B23,#REF!,R$5)+SUMIFS(#REF!,#REF!,"agreed with nzta",#REF!,$B23,#REF!,R$5)+SUMIFS(#REF!,#REF!,"completed",#REF!,$B23,#REF!,R$5)),SUMIFS(#REF!,#REF!,"completed",#REF!,$B23,#REF!,R$5))</f>
        <v>#REF!</v>
      </c>
      <c r="S48" s="44" t="e">
        <f>IF($D$4="Agreed",(SUMIFS(#REF!,#REF!,"in construction (agreed)",#REF!,$B23,#REF!,S$5)+SUMIFS(#REF!,#REF!,"in planning (agreed)",#REF!,$B23,#REF!,S$5)+SUMIFS(#REF!,#REF!,"agreed with nzta",#REF!,$B23,#REF!,S$5)+SUMIFS(#REF!,#REF!,"completed",#REF!,$B23,#REF!,S$5)),SUMIFS(#REF!,#REF!,"completed",#REF!,$B23,#REF!,S$5))</f>
        <v>#REF!</v>
      </c>
      <c r="T48" s="44" t="e">
        <f>IF($D$4="Agreed",(SUMIFS(#REF!,#REF!,"in construction (agreed)",#REF!,$B23,#REF!,T$5)+SUMIFS(#REF!,#REF!,"in planning (agreed)",#REF!,$B23,#REF!,T$5)+SUMIFS(#REF!,#REF!,"agreed with nzta",#REF!,$B23,#REF!,T$5)+SUMIFS(#REF!,#REF!,"completed",#REF!,$B23,#REF!,T$5)),SUMIFS(#REF!,#REF!,"completed",#REF!,$B23,#REF!,T$5))</f>
        <v>#REF!</v>
      </c>
      <c r="U48" s="13" t="e">
        <f t="shared" si="4"/>
        <v>#REF!</v>
      </c>
      <c r="V48" s="22"/>
      <c r="W48" s="22"/>
      <c r="X48" s="22"/>
      <c r="Y48" s="22"/>
      <c r="Z48" s="22"/>
      <c r="AA48" s="22"/>
      <c r="AB48" s="22"/>
      <c r="AC48" s="22"/>
      <c r="AD48" s="22"/>
      <c r="AE48" s="22"/>
      <c r="AF48" s="22"/>
    </row>
    <row r="49" spans="1:32" ht="11.25" customHeight="1" x14ac:dyDescent="0.15">
      <c r="A49" s="20"/>
      <c r="B49" s="37" t="str">
        <f t="shared" si="3"/>
        <v>Traffic calming</v>
      </c>
      <c r="C49" s="44" t="e">
        <f>IF($D$4="Agreed",(SUMIFS(#REF!,#REF!,"in construction (agreed)",#REF!,$B24,#REF!,C$5)+SUMIFS(#REF!,#REF!,"in planning (agreed)",#REF!,$B24,#REF!,C$5)+SUMIFS(#REF!,#REF!,"agreed with nzta",#REF!,$B24,#REF!,C$5)+SUMIFS(#REF!,#REF!,"completed",#REF!,$B24,#REF!,C$5)),SUMIFS(#REF!,#REF!,"completed",#REF!,$B24,#REF!,C$5))</f>
        <v>#REF!</v>
      </c>
      <c r="D49" s="44" t="e">
        <f>IF($D$4="Agreed",(SUMIFS(#REF!,#REF!,"in construction (agreed)",#REF!,$B24,#REF!,D$5)+SUMIFS(#REF!,#REF!,"in planning (agreed)",#REF!,$B24,#REF!,D$5)+SUMIFS(#REF!,#REF!,"agreed with nzta",#REF!,$B24,#REF!,D$5)+SUMIFS(#REF!,#REF!,"completed",#REF!,$B24,#REF!,D$5)),SUMIFS(#REF!,#REF!,"completed",#REF!,$B24,#REF!,D$5))</f>
        <v>#REF!</v>
      </c>
      <c r="E49" s="44" t="e">
        <f>IF($D$4="Agreed",(SUMIFS(#REF!,#REF!,"in construction (agreed)",#REF!,$B24,#REF!,E$5)+SUMIFS(#REF!,#REF!,"in planning (agreed)",#REF!,$B24,#REF!,E$5)+SUMIFS(#REF!,#REF!,"agreed with nzta",#REF!,$B24,#REF!,E$5)+SUMIFS(#REF!,#REF!,"completed",#REF!,$B24,#REF!,E$5)),SUMIFS(#REF!,#REF!,"completed",#REF!,$B24,#REF!,E$5))</f>
        <v>#REF!</v>
      </c>
      <c r="F49" s="44" t="e">
        <f>IF($D$4="Agreed",(SUMIFS(#REF!,#REF!,"in construction (agreed)",#REF!,$B24,#REF!,F$5)+SUMIFS(#REF!,#REF!,"in planning (agreed)",#REF!,$B24,#REF!,F$5)+SUMIFS(#REF!,#REF!,"agreed with nzta",#REF!,$B24,#REF!,F$5)+SUMIFS(#REF!,#REF!,"completed",#REF!,$B24,#REF!,F$5)),SUMIFS(#REF!,#REF!,"completed",#REF!,$B24,#REF!,F$5))</f>
        <v>#REF!</v>
      </c>
      <c r="G49" s="44" t="e">
        <f>IF($D$4="Agreed",(SUMIFS(#REF!,#REF!,"in construction (agreed)",#REF!,$B24,#REF!,G$5)+SUMIFS(#REF!,#REF!,"in planning (agreed)",#REF!,$B24,#REF!,G$5)+SUMIFS(#REF!,#REF!,"agreed with nzta",#REF!,$B24,#REF!,G$5)+SUMIFS(#REF!,#REF!,"completed",#REF!,$B24,#REF!,G$5)),SUMIFS(#REF!,#REF!,"completed",#REF!,$B24,#REF!,G$5))</f>
        <v>#REF!</v>
      </c>
      <c r="H49" s="44" t="e">
        <f>IF($D$4="Agreed",(SUMIFS(#REF!,#REF!,"in construction (agreed)",#REF!,$B24,#REF!,H$5)+SUMIFS(#REF!,#REF!,"in planning (agreed)",#REF!,$B24,#REF!,H$5)+SUMIFS(#REF!,#REF!,"agreed with nzta",#REF!,$B24,#REF!,H$5)+SUMIFS(#REF!,#REF!,"completed",#REF!,$B24,#REF!,H$5)),SUMIFS(#REF!,#REF!,"completed",#REF!,$B24,#REF!,H$5))</f>
        <v>#REF!</v>
      </c>
      <c r="I49" s="44" t="e">
        <f>IF($D$4="Agreed",(SUMIFS(#REF!,#REF!,"in construction (agreed)",#REF!,$B24,#REF!,I$5)+SUMIFS(#REF!,#REF!,"in planning (agreed)",#REF!,$B24,#REF!,I$5)+SUMIFS(#REF!,#REF!,"agreed with nzta",#REF!,$B24,#REF!,I$5)+SUMIFS(#REF!,#REF!,"completed",#REF!,$B24,#REF!,I$5)),SUMIFS(#REF!,#REF!,"completed",#REF!,$B24,#REF!,I$5))</f>
        <v>#REF!</v>
      </c>
      <c r="J49" s="44" t="e">
        <f>IF($D$4="Agreed",(SUMIFS(#REF!,#REF!,"in construction (agreed)",#REF!,$B24,#REF!,J$5)+SUMIFS(#REF!,#REF!,"in planning (agreed)",#REF!,$B24,#REF!,J$5)+SUMIFS(#REF!,#REF!,"agreed with nzta",#REF!,$B24,#REF!,J$5)+SUMIFS(#REF!,#REF!,"completed",#REF!,$B24,#REF!,J$5)),SUMIFS(#REF!,#REF!,"completed",#REF!,$B24,#REF!,J$5))</f>
        <v>#REF!</v>
      </c>
      <c r="K49" s="44" t="e">
        <f>IF($D$4="Agreed",(SUMIFS(#REF!,#REF!,"in construction (agreed)",#REF!,$B24,#REF!,K$5)+SUMIFS(#REF!,#REF!,"in planning (agreed)",#REF!,$B24,#REF!,K$5)+SUMIFS(#REF!,#REF!,"agreed with nzta",#REF!,$B24,#REF!,K$5)+SUMIFS(#REF!,#REF!,"completed",#REF!,$B24,#REF!,K$5)),SUMIFS(#REF!,#REF!,"completed",#REF!,$B24,#REF!,K$5))</f>
        <v>#REF!</v>
      </c>
      <c r="L49" s="44" t="e">
        <f>IF($D$4="Agreed",(SUMIFS(#REF!,#REF!,"in construction (agreed)",#REF!,$B24,#REF!,L$5)+SUMIFS(#REF!,#REF!,"in planning (agreed)",#REF!,$B24,#REF!,L$5)+SUMIFS(#REF!,#REF!,"agreed with nzta",#REF!,$B24,#REF!,L$5)+SUMIFS(#REF!,#REF!,"completed",#REF!,$B24,#REF!,L$5)),SUMIFS(#REF!,#REF!,"completed",#REF!,$B24,#REF!,L$5))</f>
        <v>#REF!</v>
      </c>
      <c r="M49" s="44" t="e">
        <f>IF($D$4="Agreed",(SUMIFS(#REF!,#REF!,"in construction (agreed)",#REF!,$B24,#REF!,M$5)+SUMIFS(#REF!,#REF!,"in planning (agreed)",#REF!,$B24,#REF!,M$5)+SUMIFS(#REF!,#REF!,"agreed with nzta",#REF!,$B24,#REF!,M$5)+SUMIFS(#REF!,#REF!,"completed",#REF!,$B24,#REF!,M$5)),SUMIFS(#REF!,#REF!,"completed",#REF!,$B24,#REF!,M$5))</f>
        <v>#REF!</v>
      </c>
      <c r="N49" s="44" t="e">
        <f>IF($D$4="Agreed",(SUMIFS(#REF!,#REF!,"in construction (agreed)",#REF!,$B24,#REF!,N$5)+SUMIFS(#REF!,#REF!,"in planning (agreed)",#REF!,$B24,#REF!,N$5)+SUMIFS(#REF!,#REF!,"agreed with nzta",#REF!,$B24,#REF!,N$5)+SUMIFS(#REF!,#REF!,"completed",#REF!,$B24,#REF!,N$5)),SUMIFS(#REF!,#REF!,"completed",#REF!,$B24,#REF!,N$5))</f>
        <v>#REF!</v>
      </c>
      <c r="O49" s="44" t="e">
        <f>IF($D$4="Agreed",(SUMIFS(#REF!,#REF!,"in construction (agreed)",#REF!,$B24,#REF!,O$5)+SUMIFS(#REF!,#REF!,"in planning (agreed)",#REF!,$B24,#REF!,O$5)+SUMIFS(#REF!,#REF!,"agreed with nzta",#REF!,$B24,#REF!,O$5)+SUMIFS(#REF!,#REF!,"completed",#REF!,$B24,#REF!,O$5)),SUMIFS(#REF!,#REF!,"completed",#REF!,$B24,#REF!,O$5))</f>
        <v>#REF!</v>
      </c>
      <c r="P49" s="44" t="e">
        <f>IF($D$4="Agreed",(SUMIFS(#REF!,#REF!,"in construction (agreed)",#REF!,$B24,#REF!,P$5)+SUMIFS(#REF!,#REF!,"in planning (agreed)",#REF!,$B24,#REF!,P$5)+SUMIFS(#REF!,#REF!,"agreed with nzta",#REF!,$B24,#REF!,P$5)+SUMIFS(#REF!,#REF!,"completed",#REF!,$B24,#REF!,P$5)),SUMIFS(#REF!,#REF!,"completed",#REF!,$B24,#REF!,P$5))</f>
        <v>#REF!</v>
      </c>
      <c r="Q49" s="44" t="e">
        <f>IF($D$4="Agreed",(SUMIFS(#REF!,#REF!,"in construction (agreed)",#REF!,$B24,#REF!,Q$5)+SUMIFS(#REF!,#REF!,"in planning (agreed)",#REF!,$B24,#REF!,Q$5)+SUMIFS(#REF!,#REF!,"agreed with nzta",#REF!,$B24,#REF!,Q$5)+SUMIFS(#REF!,#REF!,"completed",#REF!,$B24,#REF!,Q$5)),SUMIFS(#REF!,#REF!,"completed",#REF!,$B24,#REF!,Q$5))</f>
        <v>#REF!</v>
      </c>
      <c r="R49" s="44" t="e">
        <f>IF($D$4="Agreed",(SUMIFS(#REF!,#REF!,"in construction (agreed)",#REF!,$B24,#REF!,R$5)+SUMIFS(#REF!,#REF!,"in planning (agreed)",#REF!,$B24,#REF!,R$5)+SUMIFS(#REF!,#REF!,"agreed with nzta",#REF!,$B24,#REF!,R$5)+SUMIFS(#REF!,#REF!,"completed",#REF!,$B24,#REF!,R$5)),SUMIFS(#REF!,#REF!,"completed",#REF!,$B24,#REF!,R$5))</f>
        <v>#REF!</v>
      </c>
      <c r="S49" s="44" t="e">
        <f>IF($D$4="Agreed",(SUMIFS(#REF!,#REF!,"in construction (agreed)",#REF!,$B24,#REF!,S$5)+SUMIFS(#REF!,#REF!,"in planning (agreed)",#REF!,$B24,#REF!,S$5)+SUMIFS(#REF!,#REF!,"agreed with nzta",#REF!,$B24,#REF!,S$5)+SUMIFS(#REF!,#REF!,"completed",#REF!,$B24,#REF!,S$5)),SUMIFS(#REF!,#REF!,"completed",#REF!,$B24,#REF!,S$5))</f>
        <v>#REF!</v>
      </c>
      <c r="T49" s="44" t="e">
        <f>IF($D$4="Agreed",(SUMIFS(#REF!,#REF!,"in construction (agreed)",#REF!,$B24,#REF!,T$5)+SUMIFS(#REF!,#REF!,"in planning (agreed)",#REF!,$B24,#REF!,T$5)+SUMIFS(#REF!,#REF!,"agreed with nzta",#REF!,$B24,#REF!,T$5)+SUMIFS(#REF!,#REF!,"completed",#REF!,$B24,#REF!,T$5)),SUMIFS(#REF!,#REF!,"completed",#REF!,$B24,#REF!,T$5))</f>
        <v>#REF!</v>
      </c>
      <c r="U49" s="13" t="e">
        <f t="shared" si="4"/>
        <v>#REF!</v>
      </c>
      <c r="V49" s="22"/>
      <c r="W49" s="22"/>
      <c r="X49" s="22"/>
      <c r="Y49" s="22"/>
      <c r="Z49" s="22"/>
      <c r="AA49" s="22"/>
      <c r="AB49" s="22"/>
      <c r="AC49" s="22"/>
      <c r="AD49" s="22"/>
      <c r="AE49" s="22"/>
      <c r="AF49" s="22"/>
    </row>
    <row r="50" spans="1:32" ht="11.25" customHeight="1" x14ac:dyDescent="0.15">
      <c r="A50" s="20"/>
      <c r="B50" s="37" t="str">
        <f t="shared" si="3"/>
        <v>Traffic management systems</v>
      </c>
      <c r="C50" s="44" t="e">
        <f>IF($D$4="Agreed",(SUMIFS(#REF!,#REF!,"in construction (agreed)",#REF!,$B25,#REF!,C$5)+SUMIFS(#REF!,#REF!,"in planning (agreed)",#REF!,$B25,#REF!,C$5)+SUMIFS(#REF!,#REF!,"agreed with nzta",#REF!,$B25,#REF!,C$5)+SUMIFS(#REF!,#REF!,"completed",#REF!,$B25,#REF!,C$5)),SUMIFS(#REF!,#REF!,"completed",#REF!,$B25,#REF!,C$5))</f>
        <v>#REF!</v>
      </c>
      <c r="D50" s="44" t="e">
        <f>IF($D$4="Agreed",(SUMIFS(#REF!,#REF!,"in construction (agreed)",#REF!,$B25,#REF!,D$5)+SUMIFS(#REF!,#REF!,"in planning (agreed)",#REF!,$B25,#REF!,D$5)+SUMIFS(#REF!,#REF!,"agreed with nzta",#REF!,$B25,#REF!,D$5)+SUMIFS(#REF!,#REF!,"completed",#REF!,$B25,#REF!,D$5)),SUMIFS(#REF!,#REF!,"completed",#REF!,$B25,#REF!,D$5))</f>
        <v>#REF!</v>
      </c>
      <c r="E50" s="44" t="e">
        <f>IF($D$4="Agreed",(SUMIFS(#REF!,#REF!,"in construction (agreed)",#REF!,$B25,#REF!,E$5)+SUMIFS(#REF!,#REF!,"in planning (agreed)",#REF!,$B25,#REF!,E$5)+SUMIFS(#REF!,#REF!,"agreed with nzta",#REF!,$B25,#REF!,E$5)+SUMIFS(#REF!,#REF!,"completed",#REF!,$B25,#REF!,E$5)),SUMIFS(#REF!,#REF!,"completed",#REF!,$B25,#REF!,E$5))</f>
        <v>#REF!</v>
      </c>
      <c r="F50" s="44" t="e">
        <f>IF($D$4="Agreed",(SUMIFS(#REF!,#REF!,"in construction (agreed)",#REF!,$B25,#REF!,F$5)+SUMIFS(#REF!,#REF!,"in planning (agreed)",#REF!,$B25,#REF!,F$5)+SUMIFS(#REF!,#REF!,"agreed with nzta",#REF!,$B25,#REF!,F$5)+SUMIFS(#REF!,#REF!,"completed",#REF!,$B25,#REF!,F$5)),SUMIFS(#REF!,#REF!,"completed",#REF!,$B25,#REF!,F$5))</f>
        <v>#REF!</v>
      </c>
      <c r="G50" s="44" t="e">
        <f>IF($D$4="Agreed",(SUMIFS(#REF!,#REF!,"in construction (agreed)",#REF!,$B25,#REF!,G$5)+SUMIFS(#REF!,#REF!,"in planning (agreed)",#REF!,$B25,#REF!,G$5)+SUMIFS(#REF!,#REF!,"agreed with nzta",#REF!,$B25,#REF!,G$5)+SUMIFS(#REF!,#REF!,"completed",#REF!,$B25,#REF!,G$5)),SUMIFS(#REF!,#REF!,"completed",#REF!,$B25,#REF!,G$5))</f>
        <v>#REF!</v>
      </c>
      <c r="H50" s="44" t="e">
        <f>IF($D$4="Agreed",(SUMIFS(#REF!,#REF!,"in construction (agreed)",#REF!,$B25,#REF!,H$5)+SUMIFS(#REF!,#REF!,"in planning (agreed)",#REF!,$B25,#REF!,H$5)+SUMIFS(#REF!,#REF!,"agreed with nzta",#REF!,$B25,#REF!,H$5)+SUMIFS(#REF!,#REF!,"completed",#REF!,$B25,#REF!,H$5)),SUMIFS(#REF!,#REF!,"completed",#REF!,$B25,#REF!,H$5))</f>
        <v>#REF!</v>
      </c>
      <c r="I50" s="44" t="e">
        <f>IF($D$4="Agreed",(SUMIFS(#REF!,#REF!,"in construction (agreed)",#REF!,$B25,#REF!,I$5)+SUMIFS(#REF!,#REF!,"in planning (agreed)",#REF!,$B25,#REF!,I$5)+SUMIFS(#REF!,#REF!,"agreed with nzta",#REF!,$B25,#REF!,I$5)+SUMIFS(#REF!,#REF!,"completed",#REF!,$B25,#REF!,I$5)),SUMIFS(#REF!,#REF!,"completed",#REF!,$B25,#REF!,I$5))</f>
        <v>#REF!</v>
      </c>
      <c r="J50" s="44" t="e">
        <f>IF($D$4="Agreed",(SUMIFS(#REF!,#REF!,"in construction (agreed)",#REF!,$B25,#REF!,J$5)+SUMIFS(#REF!,#REF!,"in planning (agreed)",#REF!,$B25,#REF!,J$5)+SUMIFS(#REF!,#REF!,"agreed with nzta",#REF!,$B25,#REF!,J$5)+SUMIFS(#REF!,#REF!,"completed",#REF!,$B25,#REF!,J$5)),SUMIFS(#REF!,#REF!,"completed",#REF!,$B25,#REF!,J$5))</f>
        <v>#REF!</v>
      </c>
      <c r="K50" s="44" t="e">
        <f>IF($D$4="Agreed",(SUMIFS(#REF!,#REF!,"in construction (agreed)",#REF!,$B25,#REF!,K$5)+SUMIFS(#REF!,#REF!,"in planning (agreed)",#REF!,$B25,#REF!,K$5)+SUMIFS(#REF!,#REF!,"agreed with nzta",#REF!,$B25,#REF!,K$5)+SUMIFS(#REF!,#REF!,"completed",#REF!,$B25,#REF!,K$5)),SUMIFS(#REF!,#REF!,"completed",#REF!,$B25,#REF!,K$5))</f>
        <v>#REF!</v>
      </c>
      <c r="L50" s="44" t="e">
        <f>IF($D$4="Agreed",(SUMIFS(#REF!,#REF!,"in construction (agreed)",#REF!,$B25,#REF!,L$5)+SUMIFS(#REF!,#REF!,"in planning (agreed)",#REF!,$B25,#REF!,L$5)+SUMIFS(#REF!,#REF!,"agreed with nzta",#REF!,$B25,#REF!,L$5)+SUMIFS(#REF!,#REF!,"completed",#REF!,$B25,#REF!,L$5)),SUMIFS(#REF!,#REF!,"completed",#REF!,$B25,#REF!,L$5))</f>
        <v>#REF!</v>
      </c>
      <c r="M50" s="44" t="e">
        <f>IF($D$4="Agreed",(SUMIFS(#REF!,#REF!,"in construction (agreed)",#REF!,$B25,#REF!,M$5)+SUMIFS(#REF!,#REF!,"in planning (agreed)",#REF!,$B25,#REF!,M$5)+SUMIFS(#REF!,#REF!,"agreed with nzta",#REF!,$B25,#REF!,M$5)+SUMIFS(#REF!,#REF!,"completed",#REF!,$B25,#REF!,M$5)),SUMIFS(#REF!,#REF!,"completed",#REF!,$B25,#REF!,M$5))</f>
        <v>#REF!</v>
      </c>
      <c r="N50" s="44" t="e">
        <f>IF($D$4="Agreed",(SUMIFS(#REF!,#REF!,"in construction (agreed)",#REF!,$B25,#REF!,N$5)+SUMIFS(#REF!,#REF!,"in planning (agreed)",#REF!,$B25,#REF!,N$5)+SUMIFS(#REF!,#REF!,"agreed with nzta",#REF!,$B25,#REF!,N$5)+SUMIFS(#REF!,#REF!,"completed",#REF!,$B25,#REF!,N$5)),SUMIFS(#REF!,#REF!,"completed",#REF!,$B25,#REF!,N$5))</f>
        <v>#REF!</v>
      </c>
      <c r="O50" s="44" t="e">
        <f>IF($D$4="Agreed",(SUMIFS(#REF!,#REF!,"in construction (agreed)",#REF!,$B25,#REF!,O$5)+SUMIFS(#REF!,#REF!,"in planning (agreed)",#REF!,$B25,#REF!,O$5)+SUMIFS(#REF!,#REF!,"agreed with nzta",#REF!,$B25,#REF!,O$5)+SUMIFS(#REF!,#REF!,"completed",#REF!,$B25,#REF!,O$5)),SUMIFS(#REF!,#REF!,"completed",#REF!,$B25,#REF!,O$5))</f>
        <v>#REF!</v>
      </c>
      <c r="P50" s="44" t="e">
        <f>IF($D$4="Agreed",(SUMIFS(#REF!,#REF!,"in construction (agreed)",#REF!,$B25,#REF!,P$5)+SUMIFS(#REF!,#REF!,"in planning (agreed)",#REF!,$B25,#REF!,P$5)+SUMIFS(#REF!,#REF!,"agreed with nzta",#REF!,$B25,#REF!,P$5)+SUMIFS(#REF!,#REF!,"completed",#REF!,$B25,#REF!,P$5)),SUMIFS(#REF!,#REF!,"completed",#REF!,$B25,#REF!,P$5))</f>
        <v>#REF!</v>
      </c>
      <c r="Q50" s="44" t="e">
        <f>IF($D$4="Agreed",(SUMIFS(#REF!,#REF!,"in construction (agreed)",#REF!,$B25,#REF!,Q$5)+SUMIFS(#REF!,#REF!,"in planning (agreed)",#REF!,$B25,#REF!,Q$5)+SUMIFS(#REF!,#REF!,"agreed with nzta",#REF!,$B25,#REF!,Q$5)+SUMIFS(#REF!,#REF!,"completed",#REF!,$B25,#REF!,Q$5)),SUMIFS(#REF!,#REF!,"completed",#REF!,$B25,#REF!,Q$5))</f>
        <v>#REF!</v>
      </c>
      <c r="R50" s="44" t="e">
        <f>IF($D$4="Agreed",(SUMIFS(#REF!,#REF!,"in construction (agreed)",#REF!,$B25,#REF!,R$5)+SUMIFS(#REF!,#REF!,"in planning (agreed)",#REF!,$B25,#REF!,R$5)+SUMIFS(#REF!,#REF!,"agreed with nzta",#REF!,$B25,#REF!,R$5)+SUMIFS(#REF!,#REF!,"completed",#REF!,$B25,#REF!,R$5)),SUMIFS(#REF!,#REF!,"completed",#REF!,$B25,#REF!,R$5))</f>
        <v>#REF!</v>
      </c>
      <c r="S50" s="44" t="e">
        <f>IF($D$4="Agreed",(SUMIFS(#REF!,#REF!,"in construction (agreed)",#REF!,$B25,#REF!,S$5)+SUMIFS(#REF!,#REF!,"in planning (agreed)",#REF!,$B25,#REF!,S$5)+SUMIFS(#REF!,#REF!,"agreed with nzta",#REF!,$B25,#REF!,S$5)+SUMIFS(#REF!,#REF!,"completed",#REF!,$B25,#REF!,S$5)),SUMIFS(#REF!,#REF!,"completed",#REF!,$B25,#REF!,S$5))</f>
        <v>#REF!</v>
      </c>
      <c r="T50" s="44" t="e">
        <f>IF($D$4="Agreed",(SUMIFS(#REF!,#REF!,"in construction (agreed)",#REF!,$B25,#REF!,T$5)+SUMIFS(#REF!,#REF!,"in planning (agreed)",#REF!,$B25,#REF!,T$5)+SUMIFS(#REF!,#REF!,"agreed with nzta",#REF!,$B25,#REF!,T$5)+SUMIFS(#REF!,#REF!,"completed",#REF!,$B25,#REF!,T$5)),SUMIFS(#REF!,#REF!,"completed",#REF!,$B25,#REF!,T$5))</f>
        <v>#REF!</v>
      </c>
      <c r="U50" s="13" t="e">
        <f t="shared" si="4"/>
        <v>#REF!</v>
      </c>
      <c r="V50" s="22"/>
      <c r="W50" s="22"/>
      <c r="X50" s="22"/>
      <c r="Y50" s="22"/>
      <c r="Z50" s="22"/>
      <c r="AA50" s="22"/>
      <c r="AB50" s="22"/>
      <c r="AC50" s="22"/>
      <c r="AD50" s="22"/>
      <c r="AE50" s="22"/>
      <c r="AF50" s="22"/>
    </row>
    <row r="51" spans="1:32" ht="11.25" customHeight="1" x14ac:dyDescent="0.15">
      <c r="A51" s="20"/>
      <c r="B51" s="37" t="str">
        <f t="shared" si="3"/>
        <v>Walking improvements (incl. pedestrian, pram or Kea crossings; pedestrian refuges; mid-block crossing; new footpaths)</v>
      </c>
      <c r="C51" s="44" t="e">
        <f>IF($D$4="Agreed",(SUMIFS(#REF!,#REF!,"in construction (agreed)",#REF!,$B26,#REF!,C$5)+SUMIFS(#REF!,#REF!,"in planning (agreed)",#REF!,$B26,#REF!,C$5)+SUMIFS(#REF!,#REF!,"agreed with nzta",#REF!,$B26,#REF!,C$5)+SUMIFS(#REF!,#REF!,"completed",#REF!,$B26,#REF!,C$5)),SUMIFS(#REF!,#REF!,"completed",#REF!,$B26,#REF!,C$5))</f>
        <v>#REF!</v>
      </c>
      <c r="D51" s="44" t="e">
        <f>IF($D$4="Agreed",(SUMIFS(#REF!,#REF!,"in construction (agreed)",#REF!,$B26,#REF!,D$5)+SUMIFS(#REF!,#REF!,"in planning (agreed)",#REF!,$B26,#REF!,D$5)+SUMIFS(#REF!,#REF!,"agreed with nzta",#REF!,$B26,#REF!,D$5)+SUMIFS(#REF!,#REF!,"completed",#REF!,$B26,#REF!,D$5)),SUMIFS(#REF!,#REF!,"completed",#REF!,$B26,#REF!,D$5))</f>
        <v>#REF!</v>
      </c>
      <c r="E51" s="44" t="e">
        <f>IF($D$4="Agreed",(SUMIFS(#REF!,#REF!,"in construction (agreed)",#REF!,$B26,#REF!,E$5)+SUMIFS(#REF!,#REF!,"in planning (agreed)",#REF!,$B26,#REF!,E$5)+SUMIFS(#REF!,#REF!,"agreed with nzta",#REF!,$B26,#REF!,E$5)+SUMIFS(#REF!,#REF!,"completed",#REF!,$B26,#REF!,E$5)),SUMIFS(#REF!,#REF!,"completed",#REF!,$B26,#REF!,E$5))</f>
        <v>#REF!</v>
      </c>
      <c r="F51" s="44" t="e">
        <f>IF($D$4="Agreed",(SUMIFS(#REF!,#REF!,"in construction (agreed)",#REF!,$B26,#REF!,F$5)+SUMIFS(#REF!,#REF!,"in planning (agreed)",#REF!,$B26,#REF!,F$5)+SUMIFS(#REF!,#REF!,"agreed with nzta",#REF!,$B26,#REF!,F$5)+SUMIFS(#REF!,#REF!,"completed",#REF!,$B26,#REF!,F$5)),SUMIFS(#REF!,#REF!,"completed",#REF!,$B26,#REF!,F$5))</f>
        <v>#REF!</v>
      </c>
      <c r="G51" s="44" t="e">
        <f>IF($D$4="Agreed",(SUMIFS(#REF!,#REF!,"in construction (agreed)",#REF!,$B26,#REF!,G$5)+SUMIFS(#REF!,#REF!,"in planning (agreed)",#REF!,$B26,#REF!,G$5)+SUMIFS(#REF!,#REF!,"agreed with nzta",#REF!,$B26,#REF!,G$5)+SUMIFS(#REF!,#REF!,"completed",#REF!,$B26,#REF!,G$5)),SUMIFS(#REF!,#REF!,"completed",#REF!,$B26,#REF!,G$5))</f>
        <v>#REF!</v>
      </c>
      <c r="H51" s="44" t="e">
        <f>IF($D$4="Agreed",(SUMIFS(#REF!,#REF!,"in construction (agreed)",#REF!,$B26,#REF!,H$5)+SUMIFS(#REF!,#REF!,"in planning (agreed)",#REF!,$B26,#REF!,H$5)+SUMIFS(#REF!,#REF!,"agreed with nzta",#REF!,$B26,#REF!,H$5)+SUMIFS(#REF!,#REF!,"completed",#REF!,$B26,#REF!,H$5)),SUMIFS(#REF!,#REF!,"completed",#REF!,$B26,#REF!,H$5))</f>
        <v>#REF!</v>
      </c>
      <c r="I51" s="44" t="e">
        <f>IF($D$4="Agreed",(SUMIFS(#REF!,#REF!,"in construction (agreed)",#REF!,$B26,#REF!,I$5)+SUMIFS(#REF!,#REF!,"in planning (agreed)",#REF!,$B26,#REF!,I$5)+SUMIFS(#REF!,#REF!,"agreed with nzta",#REF!,$B26,#REF!,I$5)+SUMIFS(#REF!,#REF!,"completed",#REF!,$B26,#REF!,I$5)),SUMIFS(#REF!,#REF!,"completed",#REF!,$B26,#REF!,I$5))</f>
        <v>#REF!</v>
      </c>
      <c r="J51" s="44" t="e">
        <f>IF($D$4="Agreed",(SUMIFS(#REF!,#REF!,"in construction (agreed)",#REF!,$B26,#REF!,J$5)+SUMIFS(#REF!,#REF!,"in planning (agreed)",#REF!,$B26,#REF!,J$5)+SUMIFS(#REF!,#REF!,"agreed with nzta",#REF!,$B26,#REF!,J$5)+SUMIFS(#REF!,#REF!,"completed",#REF!,$B26,#REF!,J$5)),SUMIFS(#REF!,#REF!,"completed",#REF!,$B26,#REF!,J$5))</f>
        <v>#REF!</v>
      </c>
      <c r="K51" s="44" t="e">
        <f>IF($D$4="Agreed",(SUMIFS(#REF!,#REF!,"in construction (agreed)",#REF!,$B26,#REF!,K$5)+SUMIFS(#REF!,#REF!,"in planning (agreed)",#REF!,$B26,#REF!,K$5)+SUMIFS(#REF!,#REF!,"agreed with nzta",#REF!,$B26,#REF!,K$5)+SUMIFS(#REF!,#REF!,"completed",#REF!,$B26,#REF!,K$5)),SUMIFS(#REF!,#REF!,"completed",#REF!,$B26,#REF!,K$5))</f>
        <v>#REF!</v>
      </c>
      <c r="L51" s="44" t="e">
        <f>IF($D$4="Agreed",(SUMIFS(#REF!,#REF!,"in construction (agreed)",#REF!,$B26,#REF!,L$5)+SUMIFS(#REF!,#REF!,"in planning (agreed)",#REF!,$B26,#REF!,L$5)+SUMIFS(#REF!,#REF!,"agreed with nzta",#REF!,$B26,#REF!,L$5)+SUMIFS(#REF!,#REF!,"completed",#REF!,$B26,#REF!,L$5)),SUMIFS(#REF!,#REF!,"completed",#REF!,$B26,#REF!,L$5))</f>
        <v>#REF!</v>
      </c>
      <c r="M51" s="44" t="e">
        <f>IF($D$4="Agreed",(SUMIFS(#REF!,#REF!,"in construction (agreed)",#REF!,$B26,#REF!,M$5)+SUMIFS(#REF!,#REF!,"in planning (agreed)",#REF!,$B26,#REF!,M$5)+SUMIFS(#REF!,#REF!,"agreed with nzta",#REF!,$B26,#REF!,M$5)+SUMIFS(#REF!,#REF!,"completed",#REF!,$B26,#REF!,M$5)),SUMIFS(#REF!,#REF!,"completed",#REF!,$B26,#REF!,M$5))</f>
        <v>#REF!</v>
      </c>
      <c r="N51" s="44" t="e">
        <f>IF($D$4="Agreed",(SUMIFS(#REF!,#REF!,"in construction (agreed)",#REF!,$B26,#REF!,N$5)+SUMIFS(#REF!,#REF!,"in planning (agreed)",#REF!,$B26,#REF!,N$5)+SUMIFS(#REF!,#REF!,"agreed with nzta",#REF!,$B26,#REF!,N$5)+SUMIFS(#REF!,#REF!,"completed",#REF!,$B26,#REF!,N$5)),SUMIFS(#REF!,#REF!,"completed",#REF!,$B26,#REF!,N$5))</f>
        <v>#REF!</v>
      </c>
      <c r="O51" s="44" t="e">
        <f>IF($D$4="Agreed",(SUMIFS(#REF!,#REF!,"in construction (agreed)",#REF!,$B26,#REF!,O$5)+SUMIFS(#REF!,#REF!,"in planning (agreed)",#REF!,$B26,#REF!,O$5)+SUMIFS(#REF!,#REF!,"agreed with nzta",#REF!,$B26,#REF!,O$5)+SUMIFS(#REF!,#REF!,"completed",#REF!,$B26,#REF!,O$5)),SUMIFS(#REF!,#REF!,"completed",#REF!,$B26,#REF!,O$5))</f>
        <v>#REF!</v>
      </c>
      <c r="P51" s="44" t="e">
        <f>IF($D$4="Agreed",(SUMIFS(#REF!,#REF!,"in construction (agreed)",#REF!,$B26,#REF!,P$5)+SUMIFS(#REF!,#REF!,"in planning (agreed)",#REF!,$B26,#REF!,P$5)+SUMIFS(#REF!,#REF!,"agreed with nzta",#REF!,$B26,#REF!,P$5)+SUMIFS(#REF!,#REF!,"completed",#REF!,$B26,#REF!,P$5)),SUMIFS(#REF!,#REF!,"completed",#REF!,$B26,#REF!,P$5))</f>
        <v>#REF!</v>
      </c>
      <c r="Q51" s="44" t="e">
        <f>IF($D$4="Agreed",(SUMIFS(#REF!,#REF!,"in construction (agreed)",#REF!,$B26,#REF!,Q$5)+SUMIFS(#REF!,#REF!,"in planning (agreed)",#REF!,$B26,#REF!,Q$5)+SUMIFS(#REF!,#REF!,"agreed with nzta",#REF!,$B26,#REF!,Q$5)+SUMIFS(#REF!,#REF!,"completed",#REF!,$B26,#REF!,Q$5)),SUMIFS(#REF!,#REF!,"completed",#REF!,$B26,#REF!,Q$5))</f>
        <v>#REF!</v>
      </c>
      <c r="R51" s="44" t="e">
        <f>IF($D$4="Agreed",(SUMIFS(#REF!,#REF!,"in construction (agreed)",#REF!,$B26,#REF!,R$5)+SUMIFS(#REF!,#REF!,"in planning (agreed)",#REF!,$B26,#REF!,R$5)+SUMIFS(#REF!,#REF!,"agreed with nzta",#REF!,$B26,#REF!,R$5)+SUMIFS(#REF!,#REF!,"completed",#REF!,$B26,#REF!,R$5)),SUMIFS(#REF!,#REF!,"completed",#REF!,$B26,#REF!,R$5))</f>
        <v>#REF!</v>
      </c>
      <c r="S51" s="44" t="e">
        <f>IF($D$4="Agreed",(SUMIFS(#REF!,#REF!,"in construction (agreed)",#REF!,$B26,#REF!,S$5)+SUMIFS(#REF!,#REF!,"in planning (agreed)",#REF!,$B26,#REF!,S$5)+SUMIFS(#REF!,#REF!,"agreed with nzta",#REF!,$B26,#REF!,S$5)+SUMIFS(#REF!,#REF!,"completed",#REF!,$B26,#REF!,S$5)),SUMIFS(#REF!,#REF!,"completed",#REF!,$B26,#REF!,S$5))</f>
        <v>#REF!</v>
      </c>
      <c r="T51" s="44" t="e">
        <f>IF($D$4="Agreed",(SUMIFS(#REF!,#REF!,"in construction (agreed)",#REF!,$B26,#REF!,T$5)+SUMIFS(#REF!,#REF!,"in planning (agreed)",#REF!,$B26,#REF!,T$5)+SUMIFS(#REF!,#REF!,"agreed with nzta",#REF!,$B26,#REF!,T$5)+SUMIFS(#REF!,#REF!,"completed",#REF!,$B26,#REF!,T$5)),SUMIFS(#REF!,#REF!,"completed",#REF!,$B26,#REF!,T$5))</f>
        <v>#REF!</v>
      </c>
      <c r="U51" s="13" t="e">
        <f t="shared" si="4"/>
        <v>#REF!</v>
      </c>
      <c r="V51" s="22"/>
      <c r="W51" s="22"/>
      <c r="X51" s="22"/>
      <c r="Y51" s="22"/>
      <c r="Z51" s="22"/>
      <c r="AA51" s="22"/>
      <c r="AB51" s="22"/>
      <c r="AC51" s="22"/>
      <c r="AD51" s="22"/>
      <c r="AE51" s="22"/>
      <c r="AF51" s="22"/>
    </row>
    <row r="52" spans="1:32" ht="11.25" customHeight="1" x14ac:dyDescent="0.15">
      <c r="A52" s="20"/>
      <c r="B52" s="37" t="str">
        <f t="shared" si="3"/>
        <v>Other, as agreed with NZTA</v>
      </c>
      <c r="C52" s="44" t="e">
        <f>IF($D$4="Agreed",(SUMIFS(#REF!,#REF!,"in construction (agreed)",#REF!,$B27,#REF!,C$5)+SUMIFS(#REF!,#REF!,"in planning (agreed)",#REF!,$B27,#REF!,C$5)+SUMIFS(#REF!,#REF!,"agreed with nzta",#REF!,$B27,#REF!,C$5)+SUMIFS(#REF!,#REF!,"completed",#REF!,$B27,#REF!,C$5)),SUMIFS(#REF!,#REF!,"completed",#REF!,$B27,#REF!,C$5))</f>
        <v>#REF!</v>
      </c>
      <c r="D52" s="44" t="e">
        <f>IF($D$4="Agreed",(SUMIFS(#REF!,#REF!,"in construction (agreed)",#REF!,$B27,#REF!,D$5)+SUMIFS(#REF!,#REF!,"in planning (agreed)",#REF!,$B27,#REF!,D$5)+SUMIFS(#REF!,#REF!,"agreed with nzta",#REF!,$B27,#REF!,D$5)+SUMIFS(#REF!,#REF!,"completed",#REF!,$B27,#REF!,D$5)),SUMIFS(#REF!,#REF!,"completed",#REF!,$B27,#REF!,D$5))</f>
        <v>#REF!</v>
      </c>
      <c r="E52" s="44" t="e">
        <f>IF($D$4="Agreed",(SUMIFS(#REF!,#REF!,"in construction (agreed)",#REF!,$B27,#REF!,E$5)+SUMIFS(#REF!,#REF!,"in planning (agreed)",#REF!,$B27,#REF!,E$5)+SUMIFS(#REF!,#REF!,"agreed with nzta",#REF!,$B27,#REF!,E$5)+SUMIFS(#REF!,#REF!,"completed",#REF!,$B27,#REF!,E$5)),SUMIFS(#REF!,#REF!,"completed",#REF!,$B27,#REF!,E$5))</f>
        <v>#REF!</v>
      </c>
      <c r="F52" s="44" t="e">
        <f>IF($D$4="Agreed",(SUMIFS(#REF!,#REF!,"in construction (agreed)",#REF!,$B27,#REF!,F$5)+SUMIFS(#REF!,#REF!,"in planning (agreed)",#REF!,$B27,#REF!,F$5)+SUMIFS(#REF!,#REF!,"agreed with nzta",#REF!,$B27,#REF!,F$5)+SUMIFS(#REF!,#REF!,"completed",#REF!,$B27,#REF!,F$5)),SUMIFS(#REF!,#REF!,"completed",#REF!,$B27,#REF!,F$5))</f>
        <v>#REF!</v>
      </c>
      <c r="G52" s="44" t="e">
        <f>IF($D$4="Agreed",(SUMIFS(#REF!,#REF!,"in construction (agreed)",#REF!,$B27,#REF!,G$5)+SUMIFS(#REF!,#REF!,"in planning (agreed)",#REF!,$B27,#REF!,G$5)+SUMIFS(#REF!,#REF!,"agreed with nzta",#REF!,$B27,#REF!,G$5)+SUMIFS(#REF!,#REF!,"completed",#REF!,$B27,#REF!,G$5)),SUMIFS(#REF!,#REF!,"completed",#REF!,$B27,#REF!,G$5))</f>
        <v>#REF!</v>
      </c>
      <c r="H52" s="44" t="e">
        <f>IF($D$4="Agreed",(SUMIFS(#REF!,#REF!,"in construction (agreed)",#REF!,$B27,#REF!,H$5)+SUMIFS(#REF!,#REF!,"in planning (agreed)",#REF!,$B27,#REF!,H$5)+SUMIFS(#REF!,#REF!,"agreed with nzta",#REF!,$B27,#REF!,H$5)+SUMIFS(#REF!,#REF!,"completed",#REF!,$B27,#REF!,H$5)),SUMIFS(#REF!,#REF!,"completed",#REF!,$B27,#REF!,H$5))</f>
        <v>#REF!</v>
      </c>
      <c r="I52" s="44" t="e">
        <f>IF($D$4="Agreed",(SUMIFS(#REF!,#REF!,"in construction (agreed)",#REF!,$B27,#REF!,I$5)+SUMIFS(#REF!,#REF!,"in planning (agreed)",#REF!,$B27,#REF!,I$5)+SUMIFS(#REF!,#REF!,"agreed with nzta",#REF!,$B27,#REF!,I$5)+SUMIFS(#REF!,#REF!,"completed",#REF!,$B27,#REF!,I$5)),SUMIFS(#REF!,#REF!,"completed",#REF!,$B27,#REF!,I$5))</f>
        <v>#REF!</v>
      </c>
      <c r="J52" s="44" t="e">
        <f>IF($D$4="Agreed",(SUMIFS(#REF!,#REF!,"in construction (agreed)",#REF!,$B27,#REF!,J$5)+SUMIFS(#REF!,#REF!,"in planning (agreed)",#REF!,$B27,#REF!,J$5)+SUMIFS(#REF!,#REF!,"agreed with nzta",#REF!,$B27,#REF!,J$5)+SUMIFS(#REF!,#REF!,"completed",#REF!,$B27,#REF!,J$5)),SUMIFS(#REF!,#REF!,"completed",#REF!,$B27,#REF!,J$5))</f>
        <v>#REF!</v>
      </c>
      <c r="K52" s="44" t="e">
        <f>IF($D$4="Agreed",(SUMIFS(#REF!,#REF!,"in construction (agreed)",#REF!,$B27,#REF!,K$5)+SUMIFS(#REF!,#REF!,"in planning (agreed)",#REF!,$B27,#REF!,K$5)+SUMIFS(#REF!,#REF!,"agreed with nzta",#REF!,$B27,#REF!,K$5)+SUMIFS(#REF!,#REF!,"completed",#REF!,$B27,#REF!,K$5)),SUMIFS(#REF!,#REF!,"completed",#REF!,$B27,#REF!,K$5))</f>
        <v>#REF!</v>
      </c>
      <c r="L52" s="44" t="e">
        <f>IF($D$4="Agreed",(SUMIFS(#REF!,#REF!,"in construction (agreed)",#REF!,$B27,#REF!,L$5)+SUMIFS(#REF!,#REF!,"in planning (agreed)",#REF!,$B27,#REF!,L$5)+SUMIFS(#REF!,#REF!,"agreed with nzta",#REF!,$B27,#REF!,L$5)+SUMIFS(#REF!,#REF!,"completed",#REF!,$B27,#REF!,L$5)),SUMIFS(#REF!,#REF!,"completed",#REF!,$B27,#REF!,L$5))</f>
        <v>#REF!</v>
      </c>
      <c r="M52" s="44" t="e">
        <f>IF($D$4="Agreed",(SUMIFS(#REF!,#REF!,"in construction (agreed)",#REF!,$B27,#REF!,M$5)+SUMIFS(#REF!,#REF!,"in planning (agreed)",#REF!,$B27,#REF!,M$5)+SUMIFS(#REF!,#REF!,"agreed with nzta",#REF!,$B27,#REF!,M$5)+SUMIFS(#REF!,#REF!,"completed",#REF!,$B27,#REF!,M$5)),SUMIFS(#REF!,#REF!,"completed",#REF!,$B27,#REF!,M$5))</f>
        <v>#REF!</v>
      </c>
      <c r="N52" s="44" t="e">
        <f>IF($D$4="Agreed",(SUMIFS(#REF!,#REF!,"in construction (agreed)",#REF!,$B27,#REF!,N$5)+SUMIFS(#REF!,#REF!,"in planning (agreed)",#REF!,$B27,#REF!,N$5)+SUMIFS(#REF!,#REF!,"agreed with nzta",#REF!,$B27,#REF!,N$5)+SUMIFS(#REF!,#REF!,"completed",#REF!,$B27,#REF!,N$5)),SUMIFS(#REF!,#REF!,"completed",#REF!,$B27,#REF!,N$5))</f>
        <v>#REF!</v>
      </c>
      <c r="O52" s="44" t="e">
        <f>IF($D$4="Agreed",(SUMIFS(#REF!,#REF!,"in construction (agreed)",#REF!,$B27,#REF!,O$5)+SUMIFS(#REF!,#REF!,"in planning (agreed)",#REF!,$B27,#REF!,O$5)+SUMIFS(#REF!,#REF!,"agreed with nzta",#REF!,$B27,#REF!,O$5)+SUMIFS(#REF!,#REF!,"completed",#REF!,$B27,#REF!,O$5)),SUMIFS(#REF!,#REF!,"completed",#REF!,$B27,#REF!,O$5))</f>
        <v>#REF!</v>
      </c>
      <c r="P52" s="44" t="e">
        <f>IF($D$4="Agreed",(SUMIFS(#REF!,#REF!,"in construction (agreed)",#REF!,$B27,#REF!,P$5)+SUMIFS(#REF!,#REF!,"in planning (agreed)",#REF!,$B27,#REF!,P$5)+SUMIFS(#REF!,#REF!,"agreed with nzta",#REF!,$B27,#REF!,P$5)+SUMIFS(#REF!,#REF!,"completed",#REF!,$B27,#REF!,P$5)),SUMIFS(#REF!,#REF!,"completed",#REF!,$B27,#REF!,P$5))</f>
        <v>#REF!</v>
      </c>
      <c r="Q52" s="44" t="e">
        <f>IF($D$4="Agreed",(SUMIFS(#REF!,#REF!,"in construction (agreed)",#REF!,$B27,#REF!,Q$5)+SUMIFS(#REF!,#REF!,"in planning (agreed)",#REF!,$B27,#REF!,Q$5)+SUMIFS(#REF!,#REF!,"agreed with nzta",#REF!,$B27,#REF!,Q$5)+SUMIFS(#REF!,#REF!,"completed",#REF!,$B27,#REF!,Q$5)),SUMIFS(#REF!,#REF!,"completed",#REF!,$B27,#REF!,Q$5))</f>
        <v>#REF!</v>
      </c>
      <c r="R52" s="44" t="e">
        <f>IF($D$4="Agreed",(SUMIFS(#REF!,#REF!,"in construction (agreed)",#REF!,$B27,#REF!,R$5)+SUMIFS(#REF!,#REF!,"in planning (agreed)",#REF!,$B27,#REF!,R$5)+SUMIFS(#REF!,#REF!,"agreed with nzta",#REF!,$B27,#REF!,R$5)+SUMIFS(#REF!,#REF!,"completed",#REF!,$B27,#REF!,R$5)),SUMIFS(#REF!,#REF!,"completed",#REF!,$B27,#REF!,R$5))</f>
        <v>#REF!</v>
      </c>
      <c r="S52" s="44" t="e">
        <f>IF($D$4="Agreed",(SUMIFS(#REF!,#REF!,"in construction (agreed)",#REF!,$B27,#REF!,S$5)+SUMIFS(#REF!,#REF!,"in planning (agreed)",#REF!,$B27,#REF!,S$5)+SUMIFS(#REF!,#REF!,"agreed with nzta",#REF!,$B27,#REF!,S$5)+SUMIFS(#REF!,#REF!,"completed",#REF!,$B27,#REF!,S$5)),SUMIFS(#REF!,#REF!,"completed",#REF!,$B27,#REF!,S$5))</f>
        <v>#REF!</v>
      </c>
      <c r="T52" s="44" t="e">
        <f>IF($D$4="Agreed",(SUMIFS(#REF!,#REF!,"in construction (agreed)",#REF!,$B27,#REF!,T$5)+SUMIFS(#REF!,#REF!,"in planning (agreed)",#REF!,$B27,#REF!,T$5)+SUMIFS(#REF!,#REF!,"agreed with nzta",#REF!,$B27,#REF!,T$5)+SUMIFS(#REF!,#REF!,"completed",#REF!,$B27,#REF!,T$5)),SUMIFS(#REF!,#REF!,"completed",#REF!,$B27,#REF!,T$5))</f>
        <v>#REF!</v>
      </c>
      <c r="U52" s="13" t="e">
        <f t="shared" si="4"/>
        <v>#REF!</v>
      </c>
      <c r="V52" s="22"/>
      <c r="W52" s="22"/>
      <c r="X52" s="22"/>
      <c r="Y52" s="22"/>
      <c r="Z52" s="22"/>
      <c r="AA52" s="22"/>
      <c r="AB52" s="22"/>
      <c r="AC52" s="22"/>
      <c r="AD52" s="22"/>
      <c r="AE52" s="22"/>
      <c r="AF52" s="22"/>
    </row>
    <row r="53" spans="1:32" x14ac:dyDescent="0.15">
      <c r="A53" s="20"/>
      <c r="B53" s="38" t="s">
        <v>23</v>
      </c>
      <c r="C53" s="15" t="e">
        <f t="shared" ref="C53:U53" si="5">SUM(C31:C52)</f>
        <v>#REF!</v>
      </c>
      <c r="D53" s="15" t="e">
        <f t="shared" si="5"/>
        <v>#REF!</v>
      </c>
      <c r="E53" s="15" t="e">
        <f t="shared" si="5"/>
        <v>#REF!</v>
      </c>
      <c r="F53" s="15" t="e">
        <f t="shared" si="5"/>
        <v>#REF!</v>
      </c>
      <c r="G53" s="15" t="e">
        <f t="shared" si="5"/>
        <v>#REF!</v>
      </c>
      <c r="H53" s="15" t="e">
        <f t="shared" si="5"/>
        <v>#REF!</v>
      </c>
      <c r="I53" s="15" t="e">
        <f t="shared" si="5"/>
        <v>#REF!</v>
      </c>
      <c r="J53" s="15" t="e">
        <f t="shared" si="5"/>
        <v>#REF!</v>
      </c>
      <c r="K53" s="15" t="e">
        <f t="shared" si="5"/>
        <v>#REF!</v>
      </c>
      <c r="L53" s="15" t="e">
        <f t="shared" si="5"/>
        <v>#REF!</v>
      </c>
      <c r="M53" s="15" t="e">
        <f t="shared" si="5"/>
        <v>#REF!</v>
      </c>
      <c r="N53" s="15" t="e">
        <f t="shared" si="5"/>
        <v>#REF!</v>
      </c>
      <c r="O53" s="15" t="e">
        <f t="shared" si="5"/>
        <v>#REF!</v>
      </c>
      <c r="P53" s="15" t="e">
        <f t="shared" si="5"/>
        <v>#REF!</v>
      </c>
      <c r="Q53" s="15" t="e">
        <f t="shared" si="5"/>
        <v>#REF!</v>
      </c>
      <c r="R53" s="15" t="e">
        <f t="shared" si="5"/>
        <v>#REF!</v>
      </c>
      <c r="S53" s="15" t="e">
        <f t="shared" si="5"/>
        <v>#REF!</v>
      </c>
      <c r="T53" s="15" t="e">
        <f t="shared" si="5"/>
        <v>#REF!</v>
      </c>
      <c r="U53" s="15" t="e">
        <f t="shared" si="5"/>
        <v>#REF!</v>
      </c>
      <c r="V53" s="22"/>
      <c r="W53" s="22"/>
      <c r="X53" s="22"/>
      <c r="Y53" s="22"/>
      <c r="Z53" s="22"/>
      <c r="AA53" s="22"/>
      <c r="AB53" s="22"/>
      <c r="AC53" s="22"/>
      <c r="AD53" s="22"/>
      <c r="AE53" s="22"/>
      <c r="AF53" s="22"/>
    </row>
    <row r="54" spans="1:32" x14ac:dyDescent="0.15">
      <c r="A54" s="20"/>
      <c r="B54" s="39"/>
      <c r="C54" s="12"/>
      <c r="D54" s="12"/>
      <c r="E54" s="12"/>
      <c r="F54" s="12"/>
      <c r="G54" s="12"/>
      <c r="H54" s="12"/>
      <c r="I54" s="12"/>
      <c r="J54" s="12"/>
      <c r="K54" s="12"/>
      <c r="L54" s="12"/>
      <c r="M54" s="12"/>
      <c r="N54" s="12"/>
      <c r="O54" s="12"/>
      <c r="P54" s="12"/>
      <c r="Q54" s="12"/>
      <c r="R54" s="12"/>
      <c r="S54" s="12"/>
      <c r="T54" s="12"/>
      <c r="U54" s="12"/>
      <c r="V54" s="22"/>
      <c r="W54" s="22"/>
      <c r="X54" s="22"/>
      <c r="Y54" s="22"/>
      <c r="Z54" s="22"/>
      <c r="AA54" s="22"/>
      <c r="AB54" s="22"/>
      <c r="AC54" s="22"/>
      <c r="AD54" s="22"/>
      <c r="AE54" s="22"/>
      <c r="AF54" s="22"/>
    </row>
    <row r="55" spans="1:32" ht="24.75" x14ac:dyDescent="0.15">
      <c r="A55" s="20"/>
      <c r="B55" s="32" t="e">
        <f>#REF!</f>
        <v>#REF!</v>
      </c>
      <c r="C55" s="75" t="str">
        <f t="shared" ref="C55:T55" si="6">C5</f>
        <v>Throughput</v>
      </c>
      <c r="D55" s="75" t="str">
        <f t="shared" si="6"/>
        <v>Reliability</v>
      </c>
      <c r="E55" s="75" t="str">
        <f t="shared" si="6"/>
        <v>Travel time</v>
      </c>
      <c r="F55" s="75" t="str">
        <f t="shared" si="6"/>
        <v>Availability and access</v>
      </c>
      <c r="G55" s="75" t="str">
        <f t="shared" si="6"/>
        <v>Resilience</v>
      </c>
      <c r="H55" s="75" t="str">
        <f t="shared" si="6"/>
        <v>Comfort and customer experience</v>
      </c>
      <c r="I55" s="75" t="str">
        <f t="shared" si="6"/>
        <v>Safety</v>
      </c>
      <c r="J55" s="75" t="str">
        <f t="shared" si="6"/>
        <v>Physical health</v>
      </c>
      <c r="K55" s="75" t="str">
        <f t="shared" si="6"/>
        <v>Pollution (NO2 PM10)</v>
      </c>
      <c r="L55" s="75" t="str">
        <f t="shared" si="6"/>
        <v>Health Noise</v>
      </c>
      <c r="M55" s="75" t="str">
        <f t="shared" si="6"/>
        <v>Pollution and greenhouse gases</v>
      </c>
      <c r="N55" s="75" t="str">
        <f t="shared" si="6"/>
        <v>Environmental Noise</v>
      </c>
      <c r="O55" s="75" t="str">
        <f t="shared" si="6"/>
        <v>Resource consumption</v>
      </c>
      <c r="P55" s="75" t="str">
        <f t="shared" si="6"/>
        <v>Biodiversity</v>
      </c>
      <c r="Q55" s="75" t="str">
        <f t="shared" si="6"/>
        <v>Community cohesion</v>
      </c>
      <c r="R55" s="75" t="str">
        <f t="shared" si="6"/>
        <v>Amenity value</v>
      </c>
      <c r="S55" s="75" t="str">
        <f t="shared" si="6"/>
        <v>Financial cost of using transport</v>
      </c>
      <c r="T55" s="75" t="str">
        <f t="shared" si="6"/>
        <v>Pricing</v>
      </c>
      <c r="U55" s="27" t="s">
        <v>23</v>
      </c>
      <c r="V55" s="22"/>
      <c r="W55" s="22"/>
      <c r="X55" s="22"/>
      <c r="Y55" s="22"/>
      <c r="Z55" s="22"/>
      <c r="AA55" s="22"/>
      <c r="AB55" s="22"/>
      <c r="AC55" s="22"/>
      <c r="AD55" s="22"/>
      <c r="AE55" s="22"/>
      <c r="AF55" s="22"/>
    </row>
    <row r="56" spans="1:32" ht="12" customHeight="1" x14ac:dyDescent="0.15">
      <c r="A56" s="20"/>
      <c r="B56" s="37" t="str">
        <f t="shared" ref="B56:B77" si="7">B6</f>
        <v>Behaviour change</v>
      </c>
      <c r="C56" s="44" t="e">
        <f>IF($D$4="Agreed",(SUMIFS(#REF!,#REF!,"in construction (agreed)",#REF!,$B6,#REF!,C$5)+SUMIFS(#REF!,#REF!,"in planning (agreed)",#REF!,$B6,#REF!,C$5)+SUMIFS(#REF!,#REF!,"agreed with nzta",#REF!,$B6,#REF!,C$5)+SUMIFS(#REF!,#REF!,"completed",#REF!,$B6,#REF!,C$5)),SUMIFS(#REF!,#REF!,"completed",#REF!,$B6,#REF!,C$5))</f>
        <v>#REF!</v>
      </c>
      <c r="D56" s="44" t="e">
        <f>IF($D$4="Agreed",(SUMIFS(#REF!,#REF!,"in construction (agreed)",#REF!,$B6,#REF!,D$5)+SUMIFS(#REF!,#REF!,"in planning (agreed)",#REF!,$B6,#REF!,D$5)+SUMIFS(#REF!,#REF!,"agreed with nzta",#REF!,$B6,#REF!,D$5)+SUMIFS(#REF!,#REF!,"completed",#REF!,$B6,#REF!,D$5)),SUMIFS(#REF!,#REF!,"completed",#REF!,$B6,#REF!,D$5))</f>
        <v>#REF!</v>
      </c>
      <c r="E56" s="44" t="e">
        <f>IF($D$4="Agreed",(SUMIFS(#REF!,#REF!,"in construction (agreed)",#REF!,$B6,#REF!,E$5)+SUMIFS(#REF!,#REF!,"in planning (agreed)",#REF!,$B6,#REF!,E$5)+SUMIFS(#REF!,#REF!,"agreed with nzta",#REF!,$B6,#REF!,E$5)+SUMIFS(#REF!,#REF!,"completed",#REF!,$B6,#REF!,E$5)),SUMIFS(#REF!,#REF!,"completed",#REF!,$B6,#REF!,E$5))</f>
        <v>#REF!</v>
      </c>
      <c r="F56" s="44" t="e">
        <f>IF($D$4="Agreed",(SUMIFS(#REF!,#REF!,"in construction (agreed)",#REF!,$B6,#REF!,F$5)+SUMIFS(#REF!,#REF!,"in planning (agreed)",#REF!,$B6,#REF!,F$5)+SUMIFS(#REF!,#REF!,"agreed with nzta",#REF!,$B6,#REF!,F$5)+SUMIFS(#REF!,#REF!,"completed",#REF!,$B6,#REF!,F$5)),SUMIFS(#REF!,#REF!,"completed",#REF!,$B6,#REF!,F$5))</f>
        <v>#REF!</v>
      </c>
      <c r="G56" s="44" t="e">
        <f>IF($D$4="Agreed",(SUMIFS(#REF!,#REF!,"in construction (agreed)",#REF!,$B6,#REF!,G$5)+SUMIFS(#REF!,#REF!,"in planning (agreed)",#REF!,$B6,#REF!,G$5)+SUMIFS(#REF!,#REF!,"agreed with nzta",#REF!,$B6,#REF!,G$5)+SUMIFS(#REF!,#REF!,"completed",#REF!,$B6,#REF!,G$5)),SUMIFS(#REF!,#REF!,"completed",#REF!,$B6,#REF!,G$5))</f>
        <v>#REF!</v>
      </c>
      <c r="H56" s="44" t="e">
        <f>IF($D$4="Agreed",(SUMIFS(#REF!,#REF!,"in construction (agreed)",#REF!,$B6,#REF!,H$5)+SUMIFS(#REF!,#REF!,"in planning (agreed)",#REF!,$B6,#REF!,H$5)+SUMIFS(#REF!,#REF!,"agreed with nzta",#REF!,$B6,#REF!,H$5)+SUMIFS(#REF!,#REF!,"completed",#REF!,$B6,#REF!,H$5)),SUMIFS(#REF!,#REF!,"completed",#REF!,$B6,#REF!,H$5))</f>
        <v>#REF!</v>
      </c>
      <c r="I56" s="44" t="e">
        <f>IF($D$4="Agreed",(SUMIFS(#REF!,#REF!,"in construction (agreed)",#REF!,$B6,#REF!,I$5)+SUMIFS(#REF!,#REF!,"in planning (agreed)",#REF!,$B6,#REF!,I$5)+SUMIFS(#REF!,#REF!,"agreed with nzta",#REF!,$B6,#REF!,I$5)+SUMIFS(#REF!,#REF!,"completed",#REF!,$B6,#REF!,I$5)),SUMIFS(#REF!,#REF!,"completed",#REF!,$B6,#REF!,I$5))</f>
        <v>#REF!</v>
      </c>
      <c r="J56" s="44" t="e">
        <f>IF($D$4="Agreed",(SUMIFS(#REF!,#REF!,"in construction (agreed)",#REF!,$B6,#REF!,J$5)+SUMIFS(#REF!,#REF!,"in planning (agreed)",#REF!,$B6,#REF!,J$5)+SUMIFS(#REF!,#REF!,"agreed with nzta",#REF!,$B6,#REF!,J$5)+SUMIFS(#REF!,#REF!,"completed",#REF!,$B6,#REF!,J$5)),SUMIFS(#REF!,#REF!,"completed",#REF!,$B6,#REF!,J$5))</f>
        <v>#REF!</v>
      </c>
      <c r="K56" s="44" t="e">
        <f>IF($D$4="Agreed",(SUMIFS(#REF!,#REF!,"in construction (agreed)",#REF!,$B6,#REF!,K$5)+SUMIFS(#REF!,#REF!,"in planning (agreed)",#REF!,$B6,#REF!,K$5)+SUMIFS(#REF!,#REF!,"agreed with nzta",#REF!,$B6,#REF!,K$5)+SUMIFS(#REF!,#REF!,"completed",#REF!,$B6,#REF!,K$5)),SUMIFS(#REF!,#REF!,"completed",#REF!,$B6,#REF!,K$5))</f>
        <v>#REF!</v>
      </c>
      <c r="L56" s="44" t="e">
        <f>IF($D$4="Agreed",(SUMIFS(#REF!,#REF!,"in construction (agreed)",#REF!,$B6,#REF!,L$5)+SUMIFS(#REF!,#REF!,"in planning (agreed)",#REF!,$B6,#REF!,L$5)+SUMIFS(#REF!,#REF!,"agreed with nzta",#REF!,$B6,#REF!,L$5)+SUMIFS(#REF!,#REF!,"completed",#REF!,$B6,#REF!,L$5)),SUMIFS(#REF!,#REF!,"completed",#REF!,$B6,#REF!,L$5))</f>
        <v>#REF!</v>
      </c>
      <c r="M56" s="44" t="e">
        <f>IF($D$4="Agreed",(SUMIFS(#REF!,#REF!,"in construction (agreed)",#REF!,$B6,#REF!,M$5)+SUMIFS(#REF!,#REF!,"in planning (agreed)",#REF!,$B6,#REF!,M$5)+SUMIFS(#REF!,#REF!,"agreed with nzta",#REF!,$B6,#REF!,M$5)+SUMIFS(#REF!,#REF!,"completed",#REF!,$B6,#REF!,M$5)),SUMIFS(#REF!,#REF!,"completed",#REF!,$B6,#REF!,M$5))</f>
        <v>#REF!</v>
      </c>
      <c r="N56" s="44" t="e">
        <f>IF($D$4="Agreed",(SUMIFS(#REF!,#REF!,"in construction (agreed)",#REF!,$B6,#REF!,N$5)+SUMIFS(#REF!,#REF!,"in planning (agreed)",#REF!,$B6,#REF!,N$5)+SUMIFS(#REF!,#REF!,"agreed with nzta",#REF!,$B6,#REF!,N$5)+SUMIFS(#REF!,#REF!,"completed",#REF!,$B6,#REF!,N$5)),SUMIFS(#REF!,#REF!,"completed",#REF!,$B6,#REF!,N$5))</f>
        <v>#REF!</v>
      </c>
      <c r="O56" s="44" t="e">
        <f>IF($D$4="Agreed",(SUMIFS(#REF!,#REF!,"in construction (agreed)",#REF!,$B6,#REF!,O$5)+SUMIFS(#REF!,#REF!,"in planning (agreed)",#REF!,$B6,#REF!,O$5)+SUMIFS(#REF!,#REF!,"agreed with nzta",#REF!,$B6,#REF!,O$5)+SUMIFS(#REF!,#REF!,"completed",#REF!,$B6,#REF!,O$5)),SUMIFS(#REF!,#REF!,"completed",#REF!,$B6,#REF!,O$5))</f>
        <v>#REF!</v>
      </c>
      <c r="P56" s="44" t="e">
        <f>IF($D$4="Agreed",(SUMIFS(#REF!,#REF!,"in construction (agreed)",#REF!,$B6,#REF!,P$5)+SUMIFS(#REF!,#REF!,"in planning (agreed)",#REF!,$B6,#REF!,P$5)+SUMIFS(#REF!,#REF!,"agreed with nzta",#REF!,$B6,#REF!,P$5)+SUMIFS(#REF!,#REF!,"completed",#REF!,$B6,#REF!,P$5)),SUMIFS(#REF!,#REF!,"completed",#REF!,$B6,#REF!,P$5))</f>
        <v>#REF!</v>
      </c>
      <c r="Q56" s="44" t="e">
        <f>IF($D$4="Agreed",(SUMIFS(#REF!,#REF!,"in construction (agreed)",#REF!,$B6,#REF!,Q$5)+SUMIFS(#REF!,#REF!,"in planning (agreed)",#REF!,$B6,#REF!,Q$5)+SUMIFS(#REF!,#REF!,"agreed with nzta",#REF!,$B6,#REF!,Q$5)+SUMIFS(#REF!,#REF!,"completed",#REF!,$B6,#REF!,Q$5)),SUMIFS(#REF!,#REF!,"completed",#REF!,$B6,#REF!,Q$5))</f>
        <v>#REF!</v>
      </c>
      <c r="R56" s="44" t="e">
        <f>IF($D$4="Agreed",(SUMIFS(#REF!,#REF!,"in construction (agreed)",#REF!,$B6,#REF!,R$5)+SUMIFS(#REF!,#REF!,"in planning (agreed)",#REF!,$B6,#REF!,R$5)+SUMIFS(#REF!,#REF!,"agreed with nzta",#REF!,$B6,#REF!,R$5)+SUMIFS(#REF!,#REF!,"completed",#REF!,$B6,#REF!,R$5)),SUMIFS(#REF!,#REF!,"completed",#REF!,$B6,#REF!,R$5))</f>
        <v>#REF!</v>
      </c>
      <c r="S56" s="44" t="e">
        <f>IF($D$4="Agreed",(SUMIFS(#REF!,#REF!,"in construction (agreed)",#REF!,$B6,#REF!,S$5)+SUMIFS(#REF!,#REF!,"in planning (agreed)",#REF!,$B6,#REF!,S$5)+SUMIFS(#REF!,#REF!,"agreed with nzta",#REF!,$B6,#REF!,S$5)+SUMIFS(#REF!,#REF!,"completed",#REF!,$B6,#REF!,S$5)),SUMIFS(#REF!,#REF!,"completed",#REF!,$B6,#REF!,S$5))</f>
        <v>#REF!</v>
      </c>
      <c r="T56" s="44" t="e">
        <f>IF($D$4="Agreed",(SUMIFS(#REF!,#REF!,"in construction (agreed)",#REF!,$B6,#REF!,T$5)+SUMIFS(#REF!,#REF!,"in planning (agreed)",#REF!,$B6,#REF!,T$5)+SUMIFS(#REF!,#REF!,"agreed with nzta",#REF!,$B6,#REF!,T$5)+SUMIFS(#REF!,#REF!,"completed",#REF!,$B6,#REF!,T$5)),SUMIFS(#REF!,#REF!,"completed",#REF!,$B6,#REF!,T$5))</f>
        <v>#REF!</v>
      </c>
      <c r="U56" s="13" t="e">
        <f t="shared" ref="U56:U77" si="8">SUM(C56:T56)</f>
        <v>#REF!</v>
      </c>
      <c r="V56" s="22"/>
      <c r="W56" s="22"/>
      <c r="X56" s="22"/>
      <c r="Y56" s="22"/>
      <c r="Z56" s="22"/>
      <c r="AA56" s="22"/>
      <c r="AB56" s="22"/>
      <c r="AC56" s="22"/>
      <c r="AD56" s="22"/>
      <c r="AE56" s="22"/>
      <c r="AF56" s="22"/>
    </row>
    <row r="57" spans="1:32" ht="12" customHeight="1" x14ac:dyDescent="0.15">
      <c r="A57" s="20"/>
      <c r="B57" s="37" t="str">
        <f t="shared" si="7"/>
        <v>Cycling improvements (incl. paths; lanes; markings; signage; facilities; promotion)</v>
      </c>
      <c r="C57" s="44" t="e">
        <f>IF($D$4="Agreed",(SUMIFS(#REF!,#REF!,"in construction (agreed)",#REF!,$B7,#REF!,C$5)+SUMIFS(#REF!,#REF!,"in planning (agreed)",#REF!,$B7,#REF!,C$5)+SUMIFS(#REF!,#REF!,"agreed with nzta",#REF!,$B7,#REF!,C$5)+SUMIFS(#REF!,#REF!,"completed",#REF!,$B7,#REF!,C$5)),SUMIFS(#REF!,#REF!,"completed",#REF!,$B7,#REF!,C$5))</f>
        <v>#REF!</v>
      </c>
      <c r="D57" s="44" t="e">
        <f>IF($D$4="Agreed",(SUMIFS(#REF!,#REF!,"in construction (agreed)",#REF!,$B7,#REF!,D$5)+SUMIFS(#REF!,#REF!,"in planning (agreed)",#REF!,$B7,#REF!,D$5)+SUMIFS(#REF!,#REF!,"agreed with nzta",#REF!,$B7,#REF!,D$5)+SUMIFS(#REF!,#REF!,"completed",#REF!,$B7,#REF!,D$5)),SUMIFS(#REF!,#REF!,"completed",#REF!,$B7,#REF!,D$5))</f>
        <v>#REF!</v>
      </c>
      <c r="E57" s="44" t="e">
        <f>IF($D$4="Agreed",(SUMIFS(#REF!,#REF!,"in construction (agreed)",#REF!,$B7,#REF!,E$5)+SUMIFS(#REF!,#REF!,"in planning (agreed)",#REF!,$B7,#REF!,E$5)+SUMIFS(#REF!,#REF!,"agreed with nzta",#REF!,$B7,#REF!,E$5)+SUMIFS(#REF!,#REF!,"completed",#REF!,$B7,#REF!,E$5)),SUMIFS(#REF!,#REF!,"completed",#REF!,$B7,#REF!,E$5))</f>
        <v>#REF!</v>
      </c>
      <c r="F57" s="44" t="e">
        <f>IF($D$4="Agreed",(SUMIFS(#REF!,#REF!,"in construction (agreed)",#REF!,$B7,#REF!,F$5)+SUMIFS(#REF!,#REF!,"in planning (agreed)",#REF!,$B7,#REF!,F$5)+SUMIFS(#REF!,#REF!,"agreed with nzta",#REF!,$B7,#REF!,F$5)+SUMIFS(#REF!,#REF!,"completed",#REF!,$B7,#REF!,F$5)),SUMIFS(#REF!,#REF!,"completed",#REF!,$B7,#REF!,F$5))</f>
        <v>#REF!</v>
      </c>
      <c r="G57" s="44" t="e">
        <f>IF($D$4="Agreed",(SUMIFS(#REF!,#REF!,"in construction (agreed)",#REF!,$B7,#REF!,G$5)+SUMIFS(#REF!,#REF!,"in planning (agreed)",#REF!,$B7,#REF!,G$5)+SUMIFS(#REF!,#REF!,"agreed with nzta",#REF!,$B7,#REF!,G$5)+SUMIFS(#REF!,#REF!,"completed",#REF!,$B7,#REF!,G$5)),SUMIFS(#REF!,#REF!,"completed",#REF!,$B7,#REF!,G$5))</f>
        <v>#REF!</v>
      </c>
      <c r="H57" s="44" t="e">
        <f>IF($D$4="Agreed",(SUMIFS(#REF!,#REF!,"in construction (agreed)",#REF!,$B7,#REF!,H$5)+SUMIFS(#REF!,#REF!,"in planning (agreed)",#REF!,$B7,#REF!,H$5)+SUMIFS(#REF!,#REF!,"agreed with nzta",#REF!,$B7,#REF!,H$5)+SUMIFS(#REF!,#REF!,"completed",#REF!,$B7,#REF!,H$5)),SUMIFS(#REF!,#REF!,"completed",#REF!,$B7,#REF!,H$5))</f>
        <v>#REF!</v>
      </c>
      <c r="I57" s="44" t="e">
        <f>IF($D$4="Agreed",(SUMIFS(#REF!,#REF!,"in construction (agreed)",#REF!,$B7,#REF!,I$5)+SUMIFS(#REF!,#REF!,"in planning (agreed)",#REF!,$B7,#REF!,I$5)+SUMIFS(#REF!,#REF!,"agreed with nzta",#REF!,$B7,#REF!,I$5)+SUMIFS(#REF!,#REF!,"completed",#REF!,$B7,#REF!,I$5)),SUMIFS(#REF!,#REF!,"completed",#REF!,$B7,#REF!,I$5))</f>
        <v>#REF!</v>
      </c>
      <c r="J57" s="44" t="e">
        <f>IF($D$4="Agreed",(SUMIFS(#REF!,#REF!,"in construction (agreed)",#REF!,$B7,#REF!,J$5)+SUMIFS(#REF!,#REF!,"in planning (agreed)",#REF!,$B7,#REF!,J$5)+SUMIFS(#REF!,#REF!,"agreed with nzta",#REF!,$B7,#REF!,J$5)+SUMIFS(#REF!,#REF!,"completed",#REF!,$B7,#REF!,J$5)),SUMIFS(#REF!,#REF!,"completed",#REF!,$B7,#REF!,J$5))</f>
        <v>#REF!</v>
      </c>
      <c r="K57" s="44" t="e">
        <f>IF($D$4="Agreed",(SUMIFS(#REF!,#REF!,"in construction (agreed)",#REF!,$B7,#REF!,K$5)+SUMIFS(#REF!,#REF!,"in planning (agreed)",#REF!,$B7,#REF!,K$5)+SUMIFS(#REF!,#REF!,"agreed with nzta",#REF!,$B7,#REF!,K$5)+SUMIFS(#REF!,#REF!,"completed",#REF!,$B7,#REF!,K$5)),SUMIFS(#REF!,#REF!,"completed",#REF!,$B7,#REF!,K$5))</f>
        <v>#REF!</v>
      </c>
      <c r="L57" s="44" t="e">
        <f>IF($D$4="Agreed",(SUMIFS(#REF!,#REF!,"in construction (agreed)",#REF!,$B7,#REF!,L$5)+SUMIFS(#REF!,#REF!,"in planning (agreed)",#REF!,$B7,#REF!,L$5)+SUMIFS(#REF!,#REF!,"agreed with nzta",#REF!,$B7,#REF!,L$5)+SUMIFS(#REF!,#REF!,"completed",#REF!,$B7,#REF!,L$5)),SUMIFS(#REF!,#REF!,"completed",#REF!,$B7,#REF!,L$5))</f>
        <v>#REF!</v>
      </c>
      <c r="M57" s="44" t="e">
        <f>IF($D$4="Agreed",(SUMIFS(#REF!,#REF!,"in construction (agreed)",#REF!,$B7,#REF!,M$5)+SUMIFS(#REF!,#REF!,"in planning (agreed)",#REF!,$B7,#REF!,M$5)+SUMIFS(#REF!,#REF!,"agreed with nzta",#REF!,$B7,#REF!,M$5)+SUMIFS(#REF!,#REF!,"completed",#REF!,$B7,#REF!,M$5)),SUMIFS(#REF!,#REF!,"completed",#REF!,$B7,#REF!,M$5))</f>
        <v>#REF!</v>
      </c>
      <c r="N57" s="44" t="e">
        <f>IF($D$4="Agreed",(SUMIFS(#REF!,#REF!,"in construction (agreed)",#REF!,$B7,#REF!,N$5)+SUMIFS(#REF!,#REF!,"in planning (agreed)",#REF!,$B7,#REF!,N$5)+SUMIFS(#REF!,#REF!,"agreed with nzta",#REF!,$B7,#REF!,N$5)+SUMIFS(#REF!,#REF!,"completed",#REF!,$B7,#REF!,N$5)),SUMIFS(#REF!,#REF!,"completed",#REF!,$B7,#REF!,N$5))</f>
        <v>#REF!</v>
      </c>
      <c r="O57" s="44" t="e">
        <f>IF($D$4="Agreed",(SUMIFS(#REF!,#REF!,"in construction (agreed)",#REF!,$B7,#REF!,O$5)+SUMIFS(#REF!,#REF!,"in planning (agreed)",#REF!,$B7,#REF!,O$5)+SUMIFS(#REF!,#REF!,"agreed with nzta",#REF!,$B7,#REF!,O$5)+SUMIFS(#REF!,#REF!,"completed",#REF!,$B7,#REF!,O$5)),SUMIFS(#REF!,#REF!,"completed",#REF!,$B7,#REF!,O$5))</f>
        <v>#REF!</v>
      </c>
      <c r="P57" s="44" t="e">
        <f>IF($D$4="Agreed",(SUMIFS(#REF!,#REF!,"in construction (agreed)",#REF!,$B7,#REF!,P$5)+SUMIFS(#REF!,#REF!,"in planning (agreed)",#REF!,$B7,#REF!,P$5)+SUMIFS(#REF!,#REF!,"agreed with nzta",#REF!,$B7,#REF!,P$5)+SUMIFS(#REF!,#REF!,"completed",#REF!,$B7,#REF!,P$5)),SUMIFS(#REF!,#REF!,"completed",#REF!,$B7,#REF!,P$5))</f>
        <v>#REF!</v>
      </c>
      <c r="Q57" s="44" t="e">
        <f>IF($D$4="Agreed",(SUMIFS(#REF!,#REF!,"in construction (agreed)",#REF!,$B7,#REF!,Q$5)+SUMIFS(#REF!,#REF!,"in planning (agreed)",#REF!,$B7,#REF!,Q$5)+SUMIFS(#REF!,#REF!,"agreed with nzta",#REF!,$B7,#REF!,Q$5)+SUMIFS(#REF!,#REF!,"completed",#REF!,$B7,#REF!,Q$5)),SUMIFS(#REF!,#REF!,"completed",#REF!,$B7,#REF!,Q$5))</f>
        <v>#REF!</v>
      </c>
      <c r="R57" s="44" t="e">
        <f>IF($D$4="Agreed",(SUMIFS(#REF!,#REF!,"in construction (agreed)",#REF!,$B7,#REF!,R$5)+SUMIFS(#REF!,#REF!,"in planning (agreed)",#REF!,$B7,#REF!,R$5)+SUMIFS(#REF!,#REF!,"agreed with nzta",#REF!,$B7,#REF!,R$5)+SUMIFS(#REF!,#REF!,"completed",#REF!,$B7,#REF!,R$5)),SUMIFS(#REF!,#REF!,"completed",#REF!,$B7,#REF!,R$5))</f>
        <v>#REF!</v>
      </c>
      <c r="S57" s="44" t="e">
        <f>IF($D$4="Agreed",(SUMIFS(#REF!,#REF!,"in construction (agreed)",#REF!,$B7,#REF!,S$5)+SUMIFS(#REF!,#REF!,"in planning (agreed)",#REF!,$B7,#REF!,S$5)+SUMIFS(#REF!,#REF!,"agreed with nzta",#REF!,$B7,#REF!,S$5)+SUMIFS(#REF!,#REF!,"completed",#REF!,$B7,#REF!,S$5)),SUMIFS(#REF!,#REF!,"completed",#REF!,$B7,#REF!,S$5))</f>
        <v>#REF!</v>
      </c>
      <c r="T57" s="44" t="e">
        <f>IF($D$4="Agreed",(SUMIFS(#REF!,#REF!,"in construction (agreed)",#REF!,$B7,#REF!,T$5)+SUMIFS(#REF!,#REF!,"in planning (agreed)",#REF!,$B7,#REF!,T$5)+SUMIFS(#REF!,#REF!,"agreed with nzta",#REF!,$B7,#REF!,T$5)+SUMIFS(#REF!,#REF!,"completed",#REF!,$B7,#REF!,T$5)),SUMIFS(#REF!,#REF!,"completed",#REF!,$B7,#REF!,T$5))</f>
        <v>#REF!</v>
      </c>
      <c r="U57" s="13" t="e">
        <f t="shared" si="8"/>
        <v>#REF!</v>
      </c>
      <c r="V57" s="22"/>
      <c r="W57" s="22"/>
      <c r="X57" s="22"/>
      <c r="Y57" s="22"/>
      <c r="Z57" s="22"/>
      <c r="AA57" s="22"/>
      <c r="AB57" s="22"/>
      <c r="AC57" s="22"/>
      <c r="AD57" s="22"/>
      <c r="AE57" s="22"/>
      <c r="AF57" s="22"/>
    </row>
    <row r="58" spans="1:32" ht="12" customHeight="1" x14ac:dyDescent="0.15">
      <c r="A58" s="20"/>
      <c r="B58" s="37" t="str">
        <f t="shared" si="7"/>
        <v>Drainage (incl. kerb and channel)</v>
      </c>
      <c r="C58" s="44" t="e">
        <f>IF($D$4="Agreed",(SUMIFS(#REF!,#REF!,"in construction (agreed)",#REF!,$B8,#REF!,C$5)+SUMIFS(#REF!,#REF!,"in planning (agreed)",#REF!,$B8,#REF!,C$5)+SUMIFS(#REF!,#REF!,"agreed with nzta",#REF!,$B8,#REF!,C$5)+SUMIFS(#REF!,#REF!,"completed",#REF!,$B8,#REF!,C$5)),SUMIFS(#REF!,#REF!,"completed",#REF!,$B8,#REF!,C$5))</f>
        <v>#REF!</v>
      </c>
      <c r="D58" s="44" t="e">
        <f>IF($D$4="Agreed",(SUMIFS(#REF!,#REF!,"in construction (agreed)",#REF!,$B8,#REF!,D$5)+SUMIFS(#REF!,#REF!,"in planning (agreed)",#REF!,$B8,#REF!,D$5)+SUMIFS(#REF!,#REF!,"agreed with nzta",#REF!,$B8,#REF!,D$5)+SUMIFS(#REF!,#REF!,"completed",#REF!,$B8,#REF!,D$5)),SUMIFS(#REF!,#REF!,"completed",#REF!,$B8,#REF!,D$5))</f>
        <v>#REF!</v>
      </c>
      <c r="E58" s="44" t="e">
        <f>IF($D$4="Agreed",(SUMIFS(#REF!,#REF!,"in construction (agreed)",#REF!,$B8,#REF!,E$5)+SUMIFS(#REF!,#REF!,"in planning (agreed)",#REF!,$B8,#REF!,E$5)+SUMIFS(#REF!,#REF!,"agreed with nzta",#REF!,$B8,#REF!,E$5)+SUMIFS(#REF!,#REF!,"completed",#REF!,$B8,#REF!,E$5)),SUMIFS(#REF!,#REF!,"completed",#REF!,$B8,#REF!,E$5))</f>
        <v>#REF!</v>
      </c>
      <c r="F58" s="44" t="e">
        <f>IF($D$4="Agreed",(SUMIFS(#REF!,#REF!,"in construction (agreed)",#REF!,$B8,#REF!,F$5)+SUMIFS(#REF!,#REF!,"in planning (agreed)",#REF!,$B8,#REF!,F$5)+SUMIFS(#REF!,#REF!,"agreed with nzta",#REF!,$B8,#REF!,F$5)+SUMIFS(#REF!,#REF!,"completed",#REF!,$B8,#REF!,F$5)),SUMIFS(#REF!,#REF!,"completed",#REF!,$B8,#REF!,F$5))</f>
        <v>#REF!</v>
      </c>
      <c r="G58" s="44" t="e">
        <f>IF($D$4="Agreed",(SUMIFS(#REF!,#REF!,"in construction (agreed)",#REF!,$B8,#REF!,G$5)+SUMIFS(#REF!,#REF!,"in planning (agreed)",#REF!,$B8,#REF!,G$5)+SUMIFS(#REF!,#REF!,"agreed with nzta",#REF!,$B8,#REF!,G$5)+SUMIFS(#REF!,#REF!,"completed",#REF!,$B8,#REF!,G$5)),SUMIFS(#REF!,#REF!,"completed",#REF!,$B8,#REF!,G$5))</f>
        <v>#REF!</v>
      </c>
      <c r="H58" s="44" t="e">
        <f>IF($D$4="Agreed",(SUMIFS(#REF!,#REF!,"in construction (agreed)",#REF!,$B8,#REF!,H$5)+SUMIFS(#REF!,#REF!,"in planning (agreed)",#REF!,$B8,#REF!,H$5)+SUMIFS(#REF!,#REF!,"agreed with nzta",#REF!,$B8,#REF!,H$5)+SUMIFS(#REF!,#REF!,"completed",#REF!,$B8,#REF!,H$5)),SUMIFS(#REF!,#REF!,"completed",#REF!,$B8,#REF!,H$5))</f>
        <v>#REF!</v>
      </c>
      <c r="I58" s="44" t="e">
        <f>IF($D$4="Agreed",(SUMIFS(#REF!,#REF!,"in construction (agreed)",#REF!,$B8,#REF!,I$5)+SUMIFS(#REF!,#REF!,"in planning (agreed)",#REF!,$B8,#REF!,I$5)+SUMIFS(#REF!,#REF!,"agreed with nzta",#REF!,$B8,#REF!,I$5)+SUMIFS(#REF!,#REF!,"completed",#REF!,$B8,#REF!,I$5)),SUMIFS(#REF!,#REF!,"completed",#REF!,$B8,#REF!,I$5))</f>
        <v>#REF!</v>
      </c>
      <c r="J58" s="44" t="e">
        <f>IF($D$4="Agreed",(SUMIFS(#REF!,#REF!,"in construction (agreed)",#REF!,$B8,#REF!,J$5)+SUMIFS(#REF!,#REF!,"in planning (agreed)",#REF!,$B8,#REF!,J$5)+SUMIFS(#REF!,#REF!,"agreed with nzta",#REF!,$B8,#REF!,J$5)+SUMIFS(#REF!,#REF!,"completed",#REF!,$B8,#REF!,J$5)),SUMIFS(#REF!,#REF!,"completed",#REF!,$B8,#REF!,J$5))</f>
        <v>#REF!</v>
      </c>
      <c r="K58" s="44" t="e">
        <f>IF($D$4="Agreed",(SUMIFS(#REF!,#REF!,"in construction (agreed)",#REF!,$B8,#REF!,K$5)+SUMIFS(#REF!,#REF!,"in planning (agreed)",#REF!,$B8,#REF!,K$5)+SUMIFS(#REF!,#REF!,"agreed with nzta",#REF!,$B8,#REF!,K$5)+SUMIFS(#REF!,#REF!,"completed",#REF!,$B8,#REF!,K$5)),SUMIFS(#REF!,#REF!,"completed",#REF!,$B8,#REF!,K$5))</f>
        <v>#REF!</v>
      </c>
      <c r="L58" s="44" t="e">
        <f>IF($D$4="Agreed",(SUMIFS(#REF!,#REF!,"in construction (agreed)",#REF!,$B8,#REF!,L$5)+SUMIFS(#REF!,#REF!,"in planning (agreed)",#REF!,$B8,#REF!,L$5)+SUMIFS(#REF!,#REF!,"agreed with nzta",#REF!,$B8,#REF!,L$5)+SUMIFS(#REF!,#REF!,"completed",#REF!,$B8,#REF!,L$5)),SUMIFS(#REF!,#REF!,"completed",#REF!,$B8,#REF!,L$5))</f>
        <v>#REF!</v>
      </c>
      <c r="M58" s="44" t="e">
        <f>IF($D$4="Agreed",(SUMIFS(#REF!,#REF!,"in construction (agreed)",#REF!,$B8,#REF!,M$5)+SUMIFS(#REF!,#REF!,"in planning (agreed)",#REF!,$B8,#REF!,M$5)+SUMIFS(#REF!,#REF!,"agreed with nzta",#REF!,$B8,#REF!,M$5)+SUMIFS(#REF!,#REF!,"completed",#REF!,$B8,#REF!,M$5)),SUMIFS(#REF!,#REF!,"completed",#REF!,$B8,#REF!,M$5))</f>
        <v>#REF!</v>
      </c>
      <c r="N58" s="44" t="e">
        <f>IF($D$4="Agreed",(SUMIFS(#REF!,#REF!,"in construction (agreed)",#REF!,$B8,#REF!,N$5)+SUMIFS(#REF!,#REF!,"in planning (agreed)",#REF!,$B8,#REF!,N$5)+SUMIFS(#REF!,#REF!,"agreed with nzta",#REF!,$B8,#REF!,N$5)+SUMIFS(#REF!,#REF!,"completed",#REF!,$B8,#REF!,N$5)),SUMIFS(#REF!,#REF!,"completed",#REF!,$B8,#REF!,N$5))</f>
        <v>#REF!</v>
      </c>
      <c r="O58" s="44" t="e">
        <f>IF($D$4="Agreed",(SUMIFS(#REF!,#REF!,"in construction (agreed)",#REF!,$B8,#REF!,O$5)+SUMIFS(#REF!,#REF!,"in planning (agreed)",#REF!,$B8,#REF!,O$5)+SUMIFS(#REF!,#REF!,"agreed with nzta",#REF!,$B8,#REF!,O$5)+SUMIFS(#REF!,#REF!,"completed",#REF!,$B8,#REF!,O$5)),SUMIFS(#REF!,#REF!,"completed",#REF!,$B8,#REF!,O$5))</f>
        <v>#REF!</v>
      </c>
      <c r="P58" s="44" t="e">
        <f>IF($D$4="Agreed",(SUMIFS(#REF!,#REF!,"in construction (agreed)",#REF!,$B8,#REF!,P$5)+SUMIFS(#REF!,#REF!,"in planning (agreed)",#REF!,$B8,#REF!,P$5)+SUMIFS(#REF!,#REF!,"agreed with nzta",#REF!,$B8,#REF!,P$5)+SUMIFS(#REF!,#REF!,"completed",#REF!,$B8,#REF!,P$5)),SUMIFS(#REF!,#REF!,"completed",#REF!,$B8,#REF!,P$5))</f>
        <v>#REF!</v>
      </c>
      <c r="Q58" s="44" t="e">
        <f>IF($D$4="Agreed",(SUMIFS(#REF!,#REF!,"in construction (agreed)",#REF!,$B8,#REF!,Q$5)+SUMIFS(#REF!,#REF!,"in planning (agreed)",#REF!,$B8,#REF!,Q$5)+SUMIFS(#REF!,#REF!,"agreed with nzta",#REF!,$B8,#REF!,Q$5)+SUMIFS(#REF!,#REF!,"completed",#REF!,$B8,#REF!,Q$5)),SUMIFS(#REF!,#REF!,"completed",#REF!,$B8,#REF!,Q$5))</f>
        <v>#REF!</v>
      </c>
      <c r="R58" s="44" t="e">
        <f>IF($D$4="Agreed",(SUMIFS(#REF!,#REF!,"in construction (agreed)",#REF!,$B8,#REF!,R$5)+SUMIFS(#REF!,#REF!,"in planning (agreed)",#REF!,$B8,#REF!,R$5)+SUMIFS(#REF!,#REF!,"agreed with nzta",#REF!,$B8,#REF!,R$5)+SUMIFS(#REF!,#REF!,"completed",#REF!,$B8,#REF!,R$5)),SUMIFS(#REF!,#REF!,"completed",#REF!,$B8,#REF!,R$5))</f>
        <v>#REF!</v>
      </c>
      <c r="S58" s="44" t="e">
        <f>IF($D$4="Agreed",(SUMIFS(#REF!,#REF!,"in construction (agreed)",#REF!,$B8,#REF!,S$5)+SUMIFS(#REF!,#REF!,"in planning (agreed)",#REF!,$B8,#REF!,S$5)+SUMIFS(#REF!,#REF!,"agreed with nzta",#REF!,$B8,#REF!,S$5)+SUMIFS(#REF!,#REF!,"completed",#REF!,$B8,#REF!,S$5)),SUMIFS(#REF!,#REF!,"completed",#REF!,$B8,#REF!,S$5))</f>
        <v>#REF!</v>
      </c>
      <c r="T58" s="44" t="e">
        <f>IF($D$4="Agreed",(SUMIFS(#REF!,#REF!,"in construction (agreed)",#REF!,$B8,#REF!,T$5)+SUMIFS(#REF!,#REF!,"in planning (agreed)",#REF!,$B8,#REF!,T$5)+SUMIFS(#REF!,#REF!,"agreed with nzta",#REF!,$B8,#REF!,T$5)+SUMIFS(#REF!,#REF!,"completed",#REF!,$B8,#REF!,T$5)),SUMIFS(#REF!,#REF!,"completed",#REF!,$B8,#REF!,T$5))</f>
        <v>#REF!</v>
      </c>
      <c r="U58" s="13" t="e">
        <f t="shared" si="8"/>
        <v>#REF!</v>
      </c>
      <c r="V58" s="22"/>
      <c r="W58" s="22"/>
      <c r="X58" s="22"/>
      <c r="Y58" s="22"/>
      <c r="Z58" s="22"/>
      <c r="AA58" s="22"/>
      <c r="AB58" s="22"/>
      <c r="AC58" s="22"/>
      <c r="AD58" s="22"/>
      <c r="AE58" s="22"/>
      <c r="AF58" s="22"/>
    </row>
    <row r="59" spans="1:32" ht="12" customHeight="1" x14ac:dyDescent="0.15">
      <c r="A59" s="20"/>
      <c r="B59" s="37" t="str">
        <f t="shared" si="7"/>
        <v>Clear zone improvements</v>
      </c>
      <c r="C59" s="44" t="e">
        <f>IF($D$4="Agreed",(SUMIFS(#REF!,#REF!,"in construction (agreed)",#REF!,$B9,#REF!,C$5)+SUMIFS(#REF!,#REF!,"in planning (agreed)",#REF!,$B9,#REF!,C$5)+SUMIFS(#REF!,#REF!,"agreed with nzta",#REF!,$B9,#REF!,C$5)+SUMIFS(#REF!,#REF!,"completed",#REF!,$B9,#REF!,C$5)),SUMIFS(#REF!,#REF!,"completed",#REF!,$B9,#REF!,C$5))</f>
        <v>#REF!</v>
      </c>
      <c r="D59" s="44" t="e">
        <f>IF($D$4="Agreed",(SUMIFS(#REF!,#REF!,"in construction (agreed)",#REF!,$B9,#REF!,D$5)+SUMIFS(#REF!,#REF!,"in planning (agreed)",#REF!,$B9,#REF!,D$5)+SUMIFS(#REF!,#REF!,"agreed with nzta",#REF!,$B9,#REF!,D$5)+SUMIFS(#REF!,#REF!,"completed",#REF!,$B9,#REF!,D$5)),SUMIFS(#REF!,#REF!,"completed",#REF!,$B9,#REF!,D$5))</f>
        <v>#REF!</v>
      </c>
      <c r="E59" s="44" t="e">
        <f>IF($D$4="Agreed",(SUMIFS(#REF!,#REF!,"in construction (agreed)",#REF!,$B9,#REF!,E$5)+SUMIFS(#REF!,#REF!,"in planning (agreed)",#REF!,$B9,#REF!,E$5)+SUMIFS(#REF!,#REF!,"agreed with nzta",#REF!,$B9,#REF!,E$5)+SUMIFS(#REF!,#REF!,"completed",#REF!,$B9,#REF!,E$5)),SUMIFS(#REF!,#REF!,"completed",#REF!,$B9,#REF!,E$5))</f>
        <v>#REF!</v>
      </c>
      <c r="F59" s="44" t="e">
        <f>IF($D$4="Agreed",(SUMIFS(#REF!,#REF!,"in construction (agreed)",#REF!,$B9,#REF!,F$5)+SUMIFS(#REF!,#REF!,"in planning (agreed)",#REF!,$B9,#REF!,F$5)+SUMIFS(#REF!,#REF!,"agreed with nzta",#REF!,$B9,#REF!,F$5)+SUMIFS(#REF!,#REF!,"completed",#REF!,$B9,#REF!,F$5)),SUMIFS(#REF!,#REF!,"completed",#REF!,$B9,#REF!,F$5))</f>
        <v>#REF!</v>
      </c>
      <c r="G59" s="44" t="e">
        <f>IF($D$4="Agreed",(SUMIFS(#REF!,#REF!,"in construction (agreed)",#REF!,$B9,#REF!,G$5)+SUMIFS(#REF!,#REF!,"in planning (agreed)",#REF!,$B9,#REF!,G$5)+SUMIFS(#REF!,#REF!,"agreed with nzta",#REF!,$B9,#REF!,G$5)+SUMIFS(#REF!,#REF!,"completed",#REF!,$B9,#REF!,G$5)),SUMIFS(#REF!,#REF!,"completed",#REF!,$B9,#REF!,G$5))</f>
        <v>#REF!</v>
      </c>
      <c r="H59" s="44" t="e">
        <f>IF($D$4="Agreed",(SUMIFS(#REF!,#REF!,"in construction (agreed)",#REF!,$B9,#REF!,H$5)+SUMIFS(#REF!,#REF!,"in planning (agreed)",#REF!,$B9,#REF!,H$5)+SUMIFS(#REF!,#REF!,"agreed with nzta",#REF!,$B9,#REF!,H$5)+SUMIFS(#REF!,#REF!,"completed",#REF!,$B9,#REF!,H$5)),SUMIFS(#REF!,#REF!,"completed",#REF!,$B9,#REF!,H$5))</f>
        <v>#REF!</v>
      </c>
      <c r="I59" s="44" t="e">
        <f>IF($D$4="Agreed",(SUMIFS(#REF!,#REF!,"in construction (agreed)",#REF!,$B9,#REF!,I$5)+SUMIFS(#REF!,#REF!,"in planning (agreed)",#REF!,$B9,#REF!,I$5)+SUMIFS(#REF!,#REF!,"agreed with nzta",#REF!,$B9,#REF!,I$5)+SUMIFS(#REF!,#REF!,"completed",#REF!,$B9,#REF!,I$5)),SUMIFS(#REF!,#REF!,"completed",#REF!,$B9,#REF!,I$5))</f>
        <v>#REF!</v>
      </c>
      <c r="J59" s="44" t="e">
        <f>IF($D$4="Agreed",(SUMIFS(#REF!,#REF!,"in construction (agreed)",#REF!,$B9,#REF!,J$5)+SUMIFS(#REF!,#REF!,"in planning (agreed)",#REF!,$B9,#REF!,J$5)+SUMIFS(#REF!,#REF!,"agreed with nzta",#REF!,$B9,#REF!,J$5)+SUMIFS(#REF!,#REF!,"completed",#REF!,$B9,#REF!,J$5)),SUMIFS(#REF!,#REF!,"completed",#REF!,$B9,#REF!,J$5))</f>
        <v>#REF!</v>
      </c>
      <c r="K59" s="44" t="e">
        <f>IF($D$4="Agreed",(SUMIFS(#REF!,#REF!,"in construction (agreed)",#REF!,$B9,#REF!,K$5)+SUMIFS(#REF!,#REF!,"in planning (agreed)",#REF!,$B9,#REF!,K$5)+SUMIFS(#REF!,#REF!,"agreed with nzta",#REF!,$B9,#REF!,K$5)+SUMIFS(#REF!,#REF!,"completed",#REF!,$B9,#REF!,K$5)),SUMIFS(#REF!,#REF!,"completed",#REF!,$B9,#REF!,K$5))</f>
        <v>#REF!</v>
      </c>
      <c r="L59" s="44" t="e">
        <f>IF($D$4="Agreed",(SUMIFS(#REF!,#REF!,"in construction (agreed)",#REF!,$B9,#REF!,L$5)+SUMIFS(#REF!,#REF!,"in planning (agreed)",#REF!,$B9,#REF!,L$5)+SUMIFS(#REF!,#REF!,"agreed with nzta",#REF!,$B9,#REF!,L$5)+SUMIFS(#REF!,#REF!,"completed",#REF!,$B9,#REF!,L$5)),SUMIFS(#REF!,#REF!,"completed",#REF!,$B9,#REF!,L$5))</f>
        <v>#REF!</v>
      </c>
      <c r="M59" s="44" t="e">
        <f>IF($D$4="Agreed",(SUMIFS(#REF!,#REF!,"in construction (agreed)",#REF!,$B9,#REF!,M$5)+SUMIFS(#REF!,#REF!,"in planning (agreed)",#REF!,$B9,#REF!,M$5)+SUMIFS(#REF!,#REF!,"agreed with nzta",#REF!,$B9,#REF!,M$5)+SUMIFS(#REF!,#REF!,"completed",#REF!,$B9,#REF!,M$5)),SUMIFS(#REF!,#REF!,"completed",#REF!,$B9,#REF!,M$5))</f>
        <v>#REF!</v>
      </c>
      <c r="N59" s="44" t="e">
        <f>IF($D$4="Agreed",(SUMIFS(#REF!,#REF!,"in construction (agreed)",#REF!,$B9,#REF!,N$5)+SUMIFS(#REF!,#REF!,"in planning (agreed)",#REF!,$B9,#REF!,N$5)+SUMIFS(#REF!,#REF!,"agreed with nzta",#REF!,$B9,#REF!,N$5)+SUMIFS(#REF!,#REF!,"completed",#REF!,$B9,#REF!,N$5)),SUMIFS(#REF!,#REF!,"completed",#REF!,$B9,#REF!,N$5))</f>
        <v>#REF!</v>
      </c>
      <c r="O59" s="44" t="e">
        <f>IF($D$4="Agreed",(SUMIFS(#REF!,#REF!,"in construction (agreed)",#REF!,$B9,#REF!,O$5)+SUMIFS(#REF!,#REF!,"in planning (agreed)",#REF!,$B9,#REF!,O$5)+SUMIFS(#REF!,#REF!,"agreed with nzta",#REF!,$B9,#REF!,O$5)+SUMIFS(#REF!,#REF!,"completed",#REF!,$B9,#REF!,O$5)),SUMIFS(#REF!,#REF!,"completed",#REF!,$B9,#REF!,O$5))</f>
        <v>#REF!</v>
      </c>
      <c r="P59" s="44" t="e">
        <f>IF($D$4="Agreed",(SUMIFS(#REF!,#REF!,"in construction (agreed)",#REF!,$B9,#REF!,P$5)+SUMIFS(#REF!,#REF!,"in planning (agreed)",#REF!,$B9,#REF!,P$5)+SUMIFS(#REF!,#REF!,"agreed with nzta",#REF!,$B9,#REF!,P$5)+SUMIFS(#REF!,#REF!,"completed",#REF!,$B9,#REF!,P$5)),SUMIFS(#REF!,#REF!,"completed",#REF!,$B9,#REF!,P$5))</f>
        <v>#REF!</v>
      </c>
      <c r="Q59" s="44" t="e">
        <f>IF($D$4="Agreed",(SUMIFS(#REF!,#REF!,"in construction (agreed)",#REF!,$B9,#REF!,Q$5)+SUMIFS(#REF!,#REF!,"in planning (agreed)",#REF!,$B9,#REF!,Q$5)+SUMIFS(#REF!,#REF!,"agreed with nzta",#REF!,$B9,#REF!,Q$5)+SUMIFS(#REF!,#REF!,"completed",#REF!,$B9,#REF!,Q$5)),SUMIFS(#REF!,#REF!,"completed",#REF!,$B9,#REF!,Q$5))</f>
        <v>#REF!</v>
      </c>
      <c r="R59" s="44" t="e">
        <f>IF($D$4="Agreed",(SUMIFS(#REF!,#REF!,"in construction (agreed)",#REF!,$B9,#REF!,R$5)+SUMIFS(#REF!,#REF!,"in planning (agreed)",#REF!,$B9,#REF!,R$5)+SUMIFS(#REF!,#REF!,"agreed with nzta",#REF!,$B9,#REF!,R$5)+SUMIFS(#REF!,#REF!,"completed",#REF!,$B9,#REF!,R$5)),SUMIFS(#REF!,#REF!,"completed",#REF!,$B9,#REF!,R$5))</f>
        <v>#REF!</v>
      </c>
      <c r="S59" s="44" t="e">
        <f>IF($D$4="Agreed",(SUMIFS(#REF!,#REF!,"in construction (agreed)",#REF!,$B9,#REF!,S$5)+SUMIFS(#REF!,#REF!,"in planning (agreed)",#REF!,$B9,#REF!,S$5)+SUMIFS(#REF!,#REF!,"agreed with nzta",#REF!,$B9,#REF!,S$5)+SUMIFS(#REF!,#REF!,"completed",#REF!,$B9,#REF!,S$5)),SUMIFS(#REF!,#REF!,"completed",#REF!,$B9,#REF!,S$5))</f>
        <v>#REF!</v>
      </c>
      <c r="T59" s="44" t="e">
        <f>IF($D$4="Agreed",(SUMIFS(#REF!,#REF!,"in construction (agreed)",#REF!,$B9,#REF!,T$5)+SUMIFS(#REF!,#REF!,"in planning (agreed)",#REF!,$B9,#REF!,T$5)+SUMIFS(#REF!,#REF!,"agreed with nzta",#REF!,$B9,#REF!,T$5)+SUMIFS(#REF!,#REF!,"completed",#REF!,$B9,#REF!,T$5)),SUMIFS(#REF!,#REF!,"completed",#REF!,$B9,#REF!,T$5))</f>
        <v>#REF!</v>
      </c>
      <c r="U59" s="13" t="e">
        <f t="shared" si="8"/>
        <v>#REF!</v>
      </c>
      <c r="V59" s="22"/>
      <c r="W59" s="22"/>
      <c r="X59" s="22"/>
      <c r="Y59" s="22"/>
      <c r="Z59" s="22"/>
      <c r="AA59" s="22"/>
      <c r="AB59" s="22"/>
      <c r="AC59" s="22"/>
      <c r="AD59" s="22"/>
      <c r="AE59" s="22"/>
      <c r="AF59" s="22"/>
    </row>
    <row r="60" spans="1:32" ht="12" customHeight="1" x14ac:dyDescent="0.15">
      <c r="A60" s="20"/>
      <c r="B60" s="37" t="str">
        <f t="shared" si="7"/>
        <v>Guardrail improvements</v>
      </c>
      <c r="C60" s="44" t="e">
        <f>IF($D$4="Agreed",(SUMIFS(#REF!,#REF!,"in construction (agreed)",#REF!,$B10,#REF!,C$5)+SUMIFS(#REF!,#REF!,"in planning (agreed)",#REF!,$B10,#REF!,C$5)+SUMIFS(#REF!,#REF!,"agreed with nzta",#REF!,$B10,#REF!,C$5)+SUMIFS(#REF!,#REF!,"completed",#REF!,$B10,#REF!,C$5)),SUMIFS(#REF!,#REF!,"completed",#REF!,$B10,#REF!,C$5))</f>
        <v>#REF!</v>
      </c>
      <c r="D60" s="44" t="e">
        <f>IF($D$4="Agreed",(SUMIFS(#REF!,#REF!,"in construction (agreed)",#REF!,$B10,#REF!,D$5)+SUMIFS(#REF!,#REF!,"in planning (agreed)",#REF!,$B10,#REF!,D$5)+SUMIFS(#REF!,#REF!,"agreed with nzta",#REF!,$B10,#REF!,D$5)+SUMIFS(#REF!,#REF!,"completed",#REF!,$B10,#REF!,D$5)),SUMIFS(#REF!,#REF!,"completed",#REF!,$B10,#REF!,D$5))</f>
        <v>#REF!</v>
      </c>
      <c r="E60" s="44" t="e">
        <f>IF($D$4="Agreed",(SUMIFS(#REF!,#REF!,"in construction (agreed)",#REF!,$B10,#REF!,E$5)+SUMIFS(#REF!,#REF!,"in planning (agreed)",#REF!,$B10,#REF!,E$5)+SUMIFS(#REF!,#REF!,"agreed with nzta",#REF!,$B10,#REF!,E$5)+SUMIFS(#REF!,#REF!,"completed",#REF!,$B10,#REF!,E$5)),SUMIFS(#REF!,#REF!,"completed",#REF!,$B10,#REF!,E$5))</f>
        <v>#REF!</v>
      </c>
      <c r="F60" s="44" t="e">
        <f>IF($D$4="Agreed",(SUMIFS(#REF!,#REF!,"in construction (agreed)",#REF!,$B10,#REF!,F$5)+SUMIFS(#REF!,#REF!,"in planning (agreed)",#REF!,$B10,#REF!,F$5)+SUMIFS(#REF!,#REF!,"agreed with nzta",#REF!,$B10,#REF!,F$5)+SUMIFS(#REF!,#REF!,"completed",#REF!,$B10,#REF!,F$5)),SUMIFS(#REF!,#REF!,"completed",#REF!,$B10,#REF!,F$5))</f>
        <v>#REF!</v>
      </c>
      <c r="G60" s="44" t="e">
        <f>IF($D$4="Agreed",(SUMIFS(#REF!,#REF!,"in construction (agreed)",#REF!,$B10,#REF!,G$5)+SUMIFS(#REF!,#REF!,"in planning (agreed)",#REF!,$B10,#REF!,G$5)+SUMIFS(#REF!,#REF!,"agreed with nzta",#REF!,$B10,#REF!,G$5)+SUMIFS(#REF!,#REF!,"completed",#REF!,$B10,#REF!,G$5)),SUMIFS(#REF!,#REF!,"completed",#REF!,$B10,#REF!,G$5))</f>
        <v>#REF!</v>
      </c>
      <c r="H60" s="44" t="e">
        <f>IF($D$4="Agreed",(SUMIFS(#REF!,#REF!,"in construction (agreed)",#REF!,$B10,#REF!,H$5)+SUMIFS(#REF!,#REF!,"in planning (agreed)",#REF!,$B10,#REF!,H$5)+SUMIFS(#REF!,#REF!,"agreed with nzta",#REF!,$B10,#REF!,H$5)+SUMIFS(#REF!,#REF!,"completed",#REF!,$B10,#REF!,H$5)),SUMIFS(#REF!,#REF!,"completed",#REF!,$B10,#REF!,H$5))</f>
        <v>#REF!</v>
      </c>
      <c r="I60" s="44" t="e">
        <f>IF($D$4="Agreed",(SUMIFS(#REF!,#REF!,"in construction (agreed)",#REF!,$B10,#REF!,I$5)+SUMIFS(#REF!,#REF!,"in planning (agreed)",#REF!,$B10,#REF!,I$5)+SUMIFS(#REF!,#REF!,"agreed with nzta",#REF!,$B10,#REF!,I$5)+SUMIFS(#REF!,#REF!,"completed",#REF!,$B10,#REF!,I$5)),SUMIFS(#REF!,#REF!,"completed",#REF!,$B10,#REF!,I$5))</f>
        <v>#REF!</v>
      </c>
      <c r="J60" s="44" t="e">
        <f>IF($D$4="Agreed",(SUMIFS(#REF!,#REF!,"in construction (agreed)",#REF!,$B10,#REF!,J$5)+SUMIFS(#REF!,#REF!,"in planning (agreed)",#REF!,$B10,#REF!,J$5)+SUMIFS(#REF!,#REF!,"agreed with nzta",#REF!,$B10,#REF!,J$5)+SUMIFS(#REF!,#REF!,"completed",#REF!,$B10,#REF!,J$5)),SUMIFS(#REF!,#REF!,"completed",#REF!,$B10,#REF!,J$5))</f>
        <v>#REF!</v>
      </c>
      <c r="K60" s="44" t="e">
        <f>IF($D$4="Agreed",(SUMIFS(#REF!,#REF!,"in construction (agreed)",#REF!,$B10,#REF!,K$5)+SUMIFS(#REF!,#REF!,"in planning (agreed)",#REF!,$B10,#REF!,K$5)+SUMIFS(#REF!,#REF!,"agreed with nzta",#REF!,$B10,#REF!,K$5)+SUMIFS(#REF!,#REF!,"completed",#REF!,$B10,#REF!,K$5)),SUMIFS(#REF!,#REF!,"completed",#REF!,$B10,#REF!,K$5))</f>
        <v>#REF!</v>
      </c>
      <c r="L60" s="44" t="e">
        <f>IF($D$4="Agreed",(SUMIFS(#REF!,#REF!,"in construction (agreed)",#REF!,$B10,#REF!,L$5)+SUMIFS(#REF!,#REF!,"in planning (agreed)",#REF!,$B10,#REF!,L$5)+SUMIFS(#REF!,#REF!,"agreed with nzta",#REF!,$B10,#REF!,L$5)+SUMIFS(#REF!,#REF!,"completed",#REF!,$B10,#REF!,L$5)),SUMIFS(#REF!,#REF!,"completed",#REF!,$B10,#REF!,L$5))</f>
        <v>#REF!</v>
      </c>
      <c r="M60" s="44" t="e">
        <f>IF($D$4="Agreed",(SUMIFS(#REF!,#REF!,"in construction (agreed)",#REF!,$B10,#REF!,M$5)+SUMIFS(#REF!,#REF!,"in planning (agreed)",#REF!,$B10,#REF!,M$5)+SUMIFS(#REF!,#REF!,"agreed with nzta",#REF!,$B10,#REF!,M$5)+SUMIFS(#REF!,#REF!,"completed",#REF!,$B10,#REF!,M$5)),SUMIFS(#REF!,#REF!,"completed",#REF!,$B10,#REF!,M$5))</f>
        <v>#REF!</v>
      </c>
      <c r="N60" s="44" t="e">
        <f>IF($D$4="Agreed",(SUMIFS(#REF!,#REF!,"in construction (agreed)",#REF!,$B10,#REF!,N$5)+SUMIFS(#REF!,#REF!,"in planning (agreed)",#REF!,$B10,#REF!,N$5)+SUMIFS(#REF!,#REF!,"agreed with nzta",#REF!,$B10,#REF!,N$5)+SUMIFS(#REF!,#REF!,"completed",#REF!,$B10,#REF!,N$5)),SUMIFS(#REF!,#REF!,"completed",#REF!,$B10,#REF!,N$5))</f>
        <v>#REF!</v>
      </c>
      <c r="O60" s="44" t="e">
        <f>IF($D$4="Agreed",(SUMIFS(#REF!,#REF!,"in construction (agreed)",#REF!,$B10,#REF!,O$5)+SUMIFS(#REF!,#REF!,"in planning (agreed)",#REF!,$B10,#REF!,O$5)+SUMIFS(#REF!,#REF!,"agreed with nzta",#REF!,$B10,#REF!,O$5)+SUMIFS(#REF!,#REF!,"completed",#REF!,$B10,#REF!,O$5)),SUMIFS(#REF!,#REF!,"completed",#REF!,$B10,#REF!,O$5))</f>
        <v>#REF!</v>
      </c>
      <c r="P60" s="44" t="e">
        <f>IF($D$4="Agreed",(SUMIFS(#REF!,#REF!,"in construction (agreed)",#REF!,$B10,#REF!,P$5)+SUMIFS(#REF!,#REF!,"in planning (agreed)",#REF!,$B10,#REF!,P$5)+SUMIFS(#REF!,#REF!,"agreed with nzta",#REF!,$B10,#REF!,P$5)+SUMIFS(#REF!,#REF!,"completed",#REF!,$B10,#REF!,P$5)),SUMIFS(#REF!,#REF!,"completed",#REF!,$B10,#REF!,P$5))</f>
        <v>#REF!</v>
      </c>
      <c r="Q60" s="44" t="e">
        <f>IF($D$4="Agreed",(SUMIFS(#REF!,#REF!,"in construction (agreed)",#REF!,$B10,#REF!,Q$5)+SUMIFS(#REF!,#REF!,"in planning (agreed)",#REF!,$B10,#REF!,Q$5)+SUMIFS(#REF!,#REF!,"agreed with nzta",#REF!,$B10,#REF!,Q$5)+SUMIFS(#REF!,#REF!,"completed",#REF!,$B10,#REF!,Q$5)),SUMIFS(#REF!,#REF!,"completed",#REF!,$B10,#REF!,Q$5))</f>
        <v>#REF!</v>
      </c>
      <c r="R60" s="44" t="e">
        <f>IF($D$4="Agreed",(SUMIFS(#REF!,#REF!,"in construction (agreed)",#REF!,$B10,#REF!,R$5)+SUMIFS(#REF!,#REF!,"in planning (agreed)",#REF!,$B10,#REF!,R$5)+SUMIFS(#REF!,#REF!,"agreed with nzta",#REF!,$B10,#REF!,R$5)+SUMIFS(#REF!,#REF!,"completed",#REF!,$B10,#REF!,R$5)),SUMIFS(#REF!,#REF!,"completed",#REF!,$B10,#REF!,R$5))</f>
        <v>#REF!</v>
      </c>
      <c r="S60" s="44" t="e">
        <f>IF($D$4="Agreed",(SUMIFS(#REF!,#REF!,"in construction (agreed)",#REF!,$B10,#REF!,S$5)+SUMIFS(#REF!,#REF!,"in planning (agreed)",#REF!,$B10,#REF!,S$5)+SUMIFS(#REF!,#REF!,"agreed with nzta",#REF!,$B10,#REF!,S$5)+SUMIFS(#REF!,#REF!,"completed",#REF!,$B10,#REF!,S$5)),SUMIFS(#REF!,#REF!,"completed",#REF!,$B10,#REF!,S$5))</f>
        <v>#REF!</v>
      </c>
      <c r="T60" s="44" t="e">
        <f>IF($D$4="Agreed",(SUMIFS(#REF!,#REF!,"in construction (agreed)",#REF!,$B10,#REF!,T$5)+SUMIFS(#REF!,#REF!,"in planning (agreed)",#REF!,$B10,#REF!,T$5)+SUMIFS(#REF!,#REF!,"agreed with nzta",#REF!,$B10,#REF!,T$5)+SUMIFS(#REF!,#REF!,"completed",#REF!,$B10,#REF!,T$5)),SUMIFS(#REF!,#REF!,"completed",#REF!,$B10,#REF!,T$5))</f>
        <v>#REF!</v>
      </c>
      <c r="U60" s="13" t="e">
        <f t="shared" si="8"/>
        <v>#REF!</v>
      </c>
      <c r="V60" s="22"/>
      <c r="W60" s="22"/>
      <c r="X60" s="22"/>
      <c r="Y60" s="22"/>
      <c r="Z60" s="22"/>
      <c r="AA60" s="22"/>
      <c r="AB60" s="22"/>
      <c r="AC60" s="22"/>
      <c r="AD60" s="22"/>
      <c r="AE60" s="22"/>
      <c r="AF60" s="22"/>
    </row>
    <row r="61" spans="1:32" ht="12" customHeight="1" x14ac:dyDescent="0.15">
      <c r="A61" s="20"/>
      <c r="B61" s="37" t="str">
        <f t="shared" si="7"/>
        <v>Intersection improvements (inc. signalisation / roundabouts, traffic islands, slip lanes)</v>
      </c>
      <c r="C61" s="44" t="e">
        <f>IF($D$4="Agreed",(SUMIFS(#REF!,#REF!,"in construction (agreed)",#REF!,$B11,#REF!,C$5)+SUMIFS(#REF!,#REF!,"in planning (agreed)",#REF!,$B11,#REF!,C$5)+SUMIFS(#REF!,#REF!,"agreed with nzta",#REF!,$B11,#REF!,C$5)+SUMIFS(#REF!,#REF!,"completed",#REF!,$B11,#REF!,C$5)),SUMIFS(#REF!,#REF!,"completed",#REF!,$B11,#REF!,C$5))</f>
        <v>#REF!</v>
      </c>
      <c r="D61" s="44" t="e">
        <f>IF($D$4="Agreed",(SUMIFS(#REF!,#REF!,"in construction (agreed)",#REF!,$B11,#REF!,D$5)+SUMIFS(#REF!,#REF!,"in planning (agreed)",#REF!,$B11,#REF!,D$5)+SUMIFS(#REF!,#REF!,"agreed with nzta",#REF!,$B11,#REF!,D$5)+SUMIFS(#REF!,#REF!,"completed",#REF!,$B11,#REF!,D$5)),SUMIFS(#REF!,#REF!,"completed",#REF!,$B11,#REF!,D$5))</f>
        <v>#REF!</v>
      </c>
      <c r="E61" s="44" t="e">
        <f>IF($D$4="Agreed",(SUMIFS(#REF!,#REF!,"in construction (agreed)",#REF!,$B11,#REF!,E$5)+SUMIFS(#REF!,#REF!,"in planning (agreed)",#REF!,$B11,#REF!,E$5)+SUMIFS(#REF!,#REF!,"agreed with nzta",#REF!,$B11,#REF!,E$5)+SUMIFS(#REF!,#REF!,"completed",#REF!,$B11,#REF!,E$5)),SUMIFS(#REF!,#REF!,"completed",#REF!,$B11,#REF!,E$5))</f>
        <v>#REF!</v>
      </c>
      <c r="F61" s="44" t="e">
        <f>IF($D$4="Agreed",(SUMIFS(#REF!,#REF!,"in construction (agreed)",#REF!,$B11,#REF!,F$5)+SUMIFS(#REF!,#REF!,"in planning (agreed)",#REF!,$B11,#REF!,F$5)+SUMIFS(#REF!,#REF!,"agreed with nzta",#REF!,$B11,#REF!,F$5)+SUMIFS(#REF!,#REF!,"completed",#REF!,$B11,#REF!,F$5)),SUMIFS(#REF!,#REF!,"completed",#REF!,$B11,#REF!,F$5))</f>
        <v>#REF!</v>
      </c>
      <c r="G61" s="44" t="e">
        <f>IF($D$4="Agreed",(SUMIFS(#REF!,#REF!,"in construction (agreed)",#REF!,$B11,#REF!,G$5)+SUMIFS(#REF!,#REF!,"in planning (agreed)",#REF!,$B11,#REF!,G$5)+SUMIFS(#REF!,#REF!,"agreed with nzta",#REF!,$B11,#REF!,G$5)+SUMIFS(#REF!,#REF!,"completed",#REF!,$B11,#REF!,G$5)),SUMIFS(#REF!,#REF!,"completed",#REF!,$B11,#REF!,G$5))</f>
        <v>#REF!</v>
      </c>
      <c r="H61" s="44" t="e">
        <f>IF($D$4="Agreed",(SUMIFS(#REF!,#REF!,"in construction (agreed)",#REF!,$B11,#REF!,H$5)+SUMIFS(#REF!,#REF!,"in planning (agreed)",#REF!,$B11,#REF!,H$5)+SUMIFS(#REF!,#REF!,"agreed with nzta",#REF!,$B11,#REF!,H$5)+SUMIFS(#REF!,#REF!,"completed",#REF!,$B11,#REF!,H$5)),SUMIFS(#REF!,#REF!,"completed",#REF!,$B11,#REF!,H$5))</f>
        <v>#REF!</v>
      </c>
      <c r="I61" s="44" t="e">
        <f>IF($D$4="Agreed",(SUMIFS(#REF!,#REF!,"in construction (agreed)",#REF!,$B11,#REF!,I$5)+SUMIFS(#REF!,#REF!,"in planning (agreed)",#REF!,$B11,#REF!,I$5)+SUMIFS(#REF!,#REF!,"agreed with nzta",#REF!,$B11,#REF!,I$5)+SUMIFS(#REF!,#REF!,"completed",#REF!,$B11,#REF!,I$5)),SUMIFS(#REF!,#REF!,"completed",#REF!,$B11,#REF!,I$5))</f>
        <v>#REF!</v>
      </c>
      <c r="J61" s="44" t="e">
        <f>IF($D$4="Agreed",(SUMIFS(#REF!,#REF!,"in construction (agreed)",#REF!,$B11,#REF!,J$5)+SUMIFS(#REF!,#REF!,"in planning (agreed)",#REF!,$B11,#REF!,J$5)+SUMIFS(#REF!,#REF!,"agreed with nzta",#REF!,$B11,#REF!,J$5)+SUMIFS(#REF!,#REF!,"completed",#REF!,$B11,#REF!,J$5)),SUMIFS(#REF!,#REF!,"completed",#REF!,$B11,#REF!,J$5))</f>
        <v>#REF!</v>
      </c>
      <c r="K61" s="44" t="e">
        <f>IF($D$4="Agreed",(SUMIFS(#REF!,#REF!,"in construction (agreed)",#REF!,$B11,#REF!,K$5)+SUMIFS(#REF!,#REF!,"in planning (agreed)",#REF!,$B11,#REF!,K$5)+SUMIFS(#REF!,#REF!,"agreed with nzta",#REF!,$B11,#REF!,K$5)+SUMIFS(#REF!,#REF!,"completed",#REF!,$B11,#REF!,K$5)),SUMIFS(#REF!,#REF!,"completed",#REF!,$B11,#REF!,K$5))</f>
        <v>#REF!</v>
      </c>
      <c r="L61" s="44" t="e">
        <f>IF($D$4="Agreed",(SUMIFS(#REF!,#REF!,"in construction (agreed)",#REF!,$B11,#REF!,L$5)+SUMIFS(#REF!,#REF!,"in planning (agreed)",#REF!,$B11,#REF!,L$5)+SUMIFS(#REF!,#REF!,"agreed with nzta",#REF!,$B11,#REF!,L$5)+SUMIFS(#REF!,#REF!,"completed",#REF!,$B11,#REF!,L$5)),SUMIFS(#REF!,#REF!,"completed",#REF!,$B11,#REF!,L$5))</f>
        <v>#REF!</v>
      </c>
      <c r="M61" s="44" t="e">
        <f>IF($D$4="Agreed",(SUMIFS(#REF!,#REF!,"in construction (agreed)",#REF!,$B11,#REF!,M$5)+SUMIFS(#REF!,#REF!,"in planning (agreed)",#REF!,$B11,#REF!,M$5)+SUMIFS(#REF!,#REF!,"agreed with nzta",#REF!,$B11,#REF!,M$5)+SUMIFS(#REF!,#REF!,"completed",#REF!,$B11,#REF!,M$5)),SUMIFS(#REF!,#REF!,"completed",#REF!,$B11,#REF!,M$5))</f>
        <v>#REF!</v>
      </c>
      <c r="N61" s="44" t="e">
        <f>IF($D$4="Agreed",(SUMIFS(#REF!,#REF!,"in construction (agreed)",#REF!,$B11,#REF!,N$5)+SUMIFS(#REF!,#REF!,"in planning (agreed)",#REF!,$B11,#REF!,N$5)+SUMIFS(#REF!,#REF!,"agreed with nzta",#REF!,$B11,#REF!,N$5)+SUMIFS(#REF!,#REF!,"completed",#REF!,$B11,#REF!,N$5)),SUMIFS(#REF!,#REF!,"completed",#REF!,$B11,#REF!,N$5))</f>
        <v>#REF!</v>
      </c>
      <c r="O61" s="44" t="e">
        <f>IF($D$4="Agreed",(SUMIFS(#REF!,#REF!,"in construction (agreed)",#REF!,$B11,#REF!,O$5)+SUMIFS(#REF!,#REF!,"in planning (agreed)",#REF!,$B11,#REF!,O$5)+SUMIFS(#REF!,#REF!,"agreed with nzta",#REF!,$B11,#REF!,O$5)+SUMIFS(#REF!,#REF!,"completed",#REF!,$B11,#REF!,O$5)),SUMIFS(#REF!,#REF!,"completed",#REF!,$B11,#REF!,O$5))</f>
        <v>#REF!</v>
      </c>
      <c r="P61" s="44" t="e">
        <f>IF($D$4="Agreed",(SUMIFS(#REF!,#REF!,"in construction (agreed)",#REF!,$B11,#REF!,P$5)+SUMIFS(#REF!,#REF!,"in planning (agreed)",#REF!,$B11,#REF!,P$5)+SUMIFS(#REF!,#REF!,"agreed with nzta",#REF!,$B11,#REF!,P$5)+SUMIFS(#REF!,#REF!,"completed",#REF!,$B11,#REF!,P$5)),SUMIFS(#REF!,#REF!,"completed",#REF!,$B11,#REF!,P$5))</f>
        <v>#REF!</v>
      </c>
      <c r="Q61" s="44" t="e">
        <f>IF($D$4="Agreed",(SUMIFS(#REF!,#REF!,"in construction (agreed)",#REF!,$B11,#REF!,Q$5)+SUMIFS(#REF!,#REF!,"in planning (agreed)",#REF!,$B11,#REF!,Q$5)+SUMIFS(#REF!,#REF!,"agreed with nzta",#REF!,$B11,#REF!,Q$5)+SUMIFS(#REF!,#REF!,"completed",#REF!,$B11,#REF!,Q$5)),SUMIFS(#REF!,#REF!,"completed",#REF!,$B11,#REF!,Q$5))</f>
        <v>#REF!</v>
      </c>
      <c r="R61" s="44" t="e">
        <f>IF($D$4="Agreed",(SUMIFS(#REF!,#REF!,"in construction (agreed)",#REF!,$B11,#REF!,R$5)+SUMIFS(#REF!,#REF!,"in planning (agreed)",#REF!,$B11,#REF!,R$5)+SUMIFS(#REF!,#REF!,"agreed with nzta",#REF!,$B11,#REF!,R$5)+SUMIFS(#REF!,#REF!,"completed",#REF!,$B11,#REF!,R$5)),SUMIFS(#REF!,#REF!,"completed",#REF!,$B11,#REF!,R$5))</f>
        <v>#REF!</v>
      </c>
      <c r="S61" s="44" t="e">
        <f>IF($D$4="Agreed",(SUMIFS(#REF!,#REF!,"in construction (agreed)",#REF!,$B11,#REF!,S$5)+SUMIFS(#REF!,#REF!,"in planning (agreed)",#REF!,$B11,#REF!,S$5)+SUMIFS(#REF!,#REF!,"agreed with nzta",#REF!,$B11,#REF!,S$5)+SUMIFS(#REF!,#REF!,"completed",#REF!,$B11,#REF!,S$5)),SUMIFS(#REF!,#REF!,"completed",#REF!,$B11,#REF!,S$5))</f>
        <v>#REF!</v>
      </c>
      <c r="T61" s="44" t="e">
        <f>IF($D$4="Agreed",(SUMIFS(#REF!,#REF!,"in construction (agreed)",#REF!,$B11,#REF!,T$5)+SUMIFS(#REF!,#REF!,"in planning (agreed)",#REF!,$B11,#REF!,T$5)+SUMIFS(#REF!,#REF!,"agreed with nzta",#REF!,$B11,#REF!,T$5)+SUMIFS(#REF!,#REF!,"completed",#REF!,$B11,#REF!,T$5)),SUMIFS(#REF!,#REF!,"completed",#REF!,$B11,#REF!,T$5))</f>
        <v>#REF!</v>
      </c>
      <c r="U61" s="13" t="e">
        <f t="shared" si="8"/>
        <v>#REF!</v>
      </c>
      <c r="V61" s="22"/>
      <c r="W61" s="22"/>
      <c r="X61" s="22"/>
      <c r="Y61" s="22"/>
      <c r="Z61" s="22"/>
      <c r="AA61" s="22"/>
      <c r="AB61" s="22"/>
      <c r="AC61" s="22"/>
      <c r="AD61" s="22"/>
      <c r="AE61" s="22"/>
      <c r="AF61" s="22"/>
    </row>
    <row r="62" spans="1:32" ht="12" customHeight="1" x14ac:dyDescent="0.15">
      <c r="A62" s="20"/>
      <c r="B62" s="37" t="str">
        <f t="shared" si="7"/>
        <v>Lighting improvements</v>
      </c>
      <c r="C62" s="44" t="e">
        <f>IF($D$4="Agreed",(SUMIFS(#REF!,#REF!,"in construction (agreed)",#REF!,$B12,#REF!,C$5)+SUMIFS(#REF!,#REF!,"in planning (agreed)",#REF!,$B12,#REF!,C$5)+SUMIFS(#REF!,#REF!,"agreed with nzta",#REF!,$B12,#REF!,C$5)+SUMIFS(#REF!,#REF!,"completed",#REF!,$B12,#REF!,C$5)),SUMIFS(#REF!,#REF!,"completed",#REF!,$B12,#REF!,C$5))</f>
        <v>#REF!</v>
      </c>
      <c r="D62" s="44" t="e">
        <f>IF($D$4="Agreed",(SUMIFS(#REF!,#REF!,"in construction (agreed)",#REF!,$B12,#REF!,D$5)+SUMIFS(#REF!,#REF!,"in planning (agreed)",#REF!,$B12,#REF!,D$5)+SUMIFS(#REF!,#REF!,"agreed with nzta",#REF!,$B12,#REF!,D$5)+SUMIFS(#REF!,#REF!,"completed",#REF!,$B12,#REF!,D$5)),SUMIFS(#REF!,#REF!,"completed",#REF!,$B12,#REF!,D$5))</f>
        <v>#REF!</v>
      </c>
      <c r="E62" s="44" t="e">
        <f>IF($D$4="Agreed",(SUMIFS(#REF!,#REF!,"in construction (agreed)",#REF!,$B12,#REF!,E$5)+SUMIFS(#REF!,#REF!,"in planning (agreed)",#REF!,$B12,#REF!,E$5)+SUMIFS(#REF!,#REF!,"agreed with nzta",#REF!,$B12,#REF!,E$5)+SUMIFS(#REF!,#REF!,"completed",#REF!,$B12,#REF!,E$5)),SUMIFS(#REF!,#REF!,"completed",#REF!,$B12,#REF!,E$5))</f>
        <v>#REF!</v>
      </c>
      <c r="F62" s="44" t="e">
        <f>IF($D$4="Agreed",(SUMIFS(#REF!,#REF!,"in construction (agreed)",#REF!,$B12,#REF!,F$5)+SUMIFS(#REF!,#REF!,"in planning (agreed)",#REF!,$B12,#REF!,F$5)+SUMIFS(#REF!,#REF!,"agreed with nzta",#REF!,$B12,#REF!,F$5)+SUMIFS(#REF!,#REF!,"completed",#REF!,$B12,#REF!,F$5)),SUMIFS(#REF!,#REF!,"completed",#REF!,$B12,#REF!,F$5))</f>
        <v>#REF!</v>
      </c>
      <c r="G62" s="44" t="e">
        <f>IF($D$4="Agreed",(SUMIFS(#REF!,#REF!,"in construction (agreed)",#REF!,$B12,#REF!,G$5)+SUMIFS(#REF!,#REF!,"in planning (agreed)",#REF!,$B12,#REF!,G$5)+SUMIFS(#REF!,#REF!,"agreed with nzta",#REF!,$B12,#REF!,G$5)+SUMIFS(#REF!,#REF!,"completed",#REF!,$B12,#REF!,G$5)),SUMIFS(#REF!,#REF!,"completed",#REF!,$B12,#REF!,G$5))</f>
        <v>#REF!</v>
      </c>
      <c r="H62" s="44" t="e">
        <f>IF($D$4="Agreed",(SUMIFS(#REF!,#REF!,"in construction (agreed)",#REF!,$B12,#REF!,H$5)+SUMIFS(#REF!,#REF!,"in planning (agreed)",#REF!,$B12,#REF!,H$5)+SUMIFS(#REF!,#REF!,"agreed with nzta",#REF!,$B12,#REF!,H$5)+SUMIFS(#REF!,#REF!,"completed",#REF!,$B12,#REF!,H$5)),SUMIFS(#REF!,#REF!,"completed",#REF!,$B12,#REF!,H$5))</f>
        <v>#REF!</v>
      </c>
      <c r="I62" s="44" t="e">
        <f>IF($D$4="Agreed",(SUMIFS(#REF!,#REF!,"in construction (agreed)",#REF!,$B12,#REF!,I$5)+SUMIFS(#REF!,#REF!,"in planning (agreed)",#REF!,$B12,#REF!,I$5)+SUMIFS(#REF!,#REF!,"agreed with nzta",#REF!,$B12,#REF!,I$5)+SUMIFS(#REF!,#REF!,"completed",#REF!,$B12,#REF!,I$5)),SUMIFS(#REF!,#REF!,"completed",#REF!,$B12,#REF!,I$5))</f>
        <v>#REF!</v>
      </c>
      <c r="J62" s="44" t="e">
        <f>IF($D$4="Agreed",(SUMIFS(#REF!,#REF!,"in construction (agreed)",#REF!,$B12,#REF!,J$5)+SUMIFS(#REF!,#REF!,"in planning (agreed)",#REF!,$B12,#REF!,J$5)+SUMIFS(#REF!,#REF!,"agreed with nzta",#REF!,$B12,#REF!,J$5)+SUMIFS(#REF!,#REF!,"completed",#REF!,$B12,#REF!,J$5)),SUMIFS(#REF!,#REF!,"completed",#REF!,$B12,#REF!,J$5))</f>
        <v>#REF!</v>
      </c>
      <c r="K62" s="44" t="e">
        <f>IF($D$4="Agreed",(SUMIFS(#REF!,#REF!,"in construction (agreed)",#REF!,$B12,#REF!,K$5)+SUMIFS(#REF!,#REF!,"in planning (agreed)",#REF!,$B12,#REF!,K$5)+SUMIFS(#REF!,#REF!,"agreed with nzta",#REF!,$B12,#REF!,K$5)+SUMIFS(#REF!,#REF!,"completed",#REF!,$B12,#REF!,K$5)),SUMIFS(#REF!,#REF!,"completed",#REF!,$B12,#REF!,K$5))</f>
        <v>#REF!</v>
      </c>
      <c r="L62" s="44" t="e">
        <f>IF($D$4="Agreed",(SUMIFS(#REF!,#REF!,"in construction (agreed)",#REF!,$B12,#REF!,L$5)+SUMIFS(#REF!,#REF!,"in planning (agreed)",#REF!,$B12,#REF!,L$5)+SUMIFS(#REF!,#REF!,"agreed with nzta",#REF!,$B12,#REF!,L$5)+SUMIFS(#REF!,#REF!,"completed",#REF!,$B12,#REF!,L$5)),SUMIFS(#REF!,#REF!,"completed",#REF!,$B12,#REF!,L$5))</f>
        <v>#REF!</v>
      </c>
      <c r="M62" s="44" t="e">
        <f>IF($D$4="Agreed",(SUMIFS(#REF!,#REF!,"in construction (agreed)",#REF!,$B12,#REF!,M$5)+SUMIFS(#REF!,#REF!,"in planning (agreed)",#REF!,$B12,#REF!,M$5)+SUMIFS(#REF!,#REF!,"agreed with nzta",#REF!,$B12,#REF!,M$5)+SUMIFS(#REF!,#REF!,"completed",#REF!,$B12,#REF!,M$5)),SUMIFS(#REF!,#REF!,"completed",#REF!,$B12,#REF!,M$5))</f>
        <v>#REF!</v>
      </c>
      <c r="N62" s="44" t="e">
        <f>IF($D$4="Agreed",(SUMIFS(#REF!,#REF!,"in construction (agreed)",#REF!,$B12,#REF!,N$5)+SUMIFS(#REF!,#REF!,"in planning (agreed)",#REF!,$B12,#REF!,N$5)+SUMIFS(#REF!,#REF!,"agreed with nzta",#REF!,$B12,#REF!,N$5)+SUMIFS(#REF!,#REF!,"completed",#REF!,$B12,#REF!,N$5)),SUMIFS(#REF!,#REF!,"completed",#REF!,$B12,#REF!,N$5))</f>
        <v>#REF!</v>
      </c>
      <c r="O62" s="44" t="e">
        <f>IF($D$4="Agreed",(SUMIFS(#REF!,#REF!,"in construction (agreed)",#REF!,$B12,#REF!,O$5)+SUMIFS(#REF!,#REF!,"in planning (agreed)",#REF!,$B12,#REF!,O$5)+SUMIFS(#REF!,#REF!,"agreed with nzta",#REF!,$B12,#REF!,O$5)+SUMIFS(#REF!,#REF!,"completed",#REF!,$B12,#REF!,O$5)),SUMIFS(#REF!,#REF!,"completed",#REF!,$B12,#REF!,O$5))</f>
        <v>#REF!</v>
      </c>
      <c r="P62" s="44" t="e">
        <f>IF($D$4="Agreed",(SUMIFS(#REF!,#REF!,"in construction (agreed)",#REF!,$B12,#REF!,P$5)+SUMIFS(#REF!,#REF!,"in planning (agreed)",#REF!,$B12,#REF!,P$5)+SUMIFS(#REF!,#REF!,"agreed with nzta",#REF!,$B12,#REF!,P$5)+SUMIFS(#REF!,#REF!,"completed",#REF!,$B12,#REF!,P$5)),SUMIFS(#REF!,#REF!,"completed",#REF!,$B12,#REF!,P$5))</f>
        <v>#REF!</v>
      </c>
      <c r="Q62" s="44" t="e">
        <f>IF($D$4="Agreed",(SUMIFS(#REF!,#REF!,"in construction (agreed)",#REF!,$B12,#REF!,Q$5)+SUMIFS(#REF!,#REF!,"in planning (agreed)",#REF!,$B12,#REF!,Q$5)+SUMIFS(#REF!,#REF!,"agreed with nzta",#REF!,$B12,#REF!,Q$5)+SUMIFS(#REF!,#REF!,"completed",#REF!,$B12,#REF!,Q$5)),SUMIFS(#REF!,#REF!,"completed",#REF!,$B12,#REF!,Q$5))</f>
        <v>#REF!</v>
      </c>
      <c r="R62" s="44" t="e">
        <f>IF($D$4="Agreed",(SUMIFS(#REF!,#REF!,"in construction (agreed)",#REF!,$B12,#REF!,R$5)+SUMIFS(#REF!,#REF!,"in planning (agreed)",#REF!,$B12,#REF!,R$5)+SUMIFS(#REF!,#REF!,"agreed with nzta",#REF!,$B12,#REF!,R$5)+SUMIFS(#REF!,#REF!,"completed",#REF!,$B12,#REF!,R$5)),SUMIFS(#REF!,#REF!,"completed",#REF!,$B12,#REF!,R$5))</f>
        <v>#REF!</v>
      </c>
      <c r="S62" s="44" t="e">
        <f>IF($D$4="Agreed",(SUMIFS(#REF!,#REF!,"in construction (agreed)",#REF!,$B12,#REF!,S$5)+SUMIFS(#REF!,#REF!,"in planning (agreed)",#REF!,$B12,#REF!,S$5)+SUMIFS(#REF!,#REF!,"agreed with nzta",#REF!,$B12,#REF!,S$5)+SUMIFS(#REF!,#REF!,"completed",#REF!,$B12,#REF!,S$5)),SUMIFS(#REF!,#REF!,"completed",#REF!,$B12,#REF!,S$5))</f>
        <v>#REF!</v>
      </c>
      <c r="T62" s="44" t="e">
        <f>IF($D$4="Agreed",(SUMIFS(#REF!,#REF!,"in construction (agreed)",#REF!,$B12,#REF!,T$5)+SUMIFS(#REF!,#REF!,"in planning (agreed)",#REF!,$B12,#REF!,T$5)+SUMIFS(#REF!,#REF!,"agreed with nzta",#REF!,$B12,#REF!,T$5)+SUMIFS(#REF!,#REF!,"completed",#REF!,$B12,#REF!,T$5)),SUMIFS(#REF!,#REF!,"completed",#REF!,$B12,#REF!,T$5))</f>
        <v>#REF!</v>
      </c>
      <c r="U62" s="13" t="e">
        <f t="shared" si="8"/>
        <v>#REF!</v>
      </c>
      <c r="V62" s="22"/>
      <c r="W62" s="22"/>
      <c r="X62" s="22"/>
      <c r="Y62" s="22"/>
      <c r="Z62" s="22"/>
      <c r="AA62" s="22"/>
      <c r="AB62" s="22"/>
      <c r="AC62" s="22"/>
      <c r="AD62" s="22"/>
      <c r="AE62" s="22"/>
      <c r="AF62" s="22"/>
    </row>
    <row r="63" spans="1:32" ht="12" customHeight="1" x14ac:dyDescent="0.15">
      <c r="A63" s="20"/>
      <c r="B63" s="37" t="str">
        <f t="shared" si="7"/>
        <v>Minor geometric improvements</v>
      </c>
      <c r="C63" s="44" t="e">
        <f>IF($D$4="Agreed",(SUMIFS(#REF!,#REF!,"in construction (agreed)",#REF!,$B13,#REF!,C$5)+SUMIFS(#REF!,#REF!,"in planning (agreed)",#REF!,$B13,#REF!,C$5)+SUMIFS(#REF!,#REF!,"agreed with nzta",#REF!,$B13,#REF!,C$5)+SUMIFS(#REF!,#REF!,"completed",#REF!,$B13,#REF!,C$5)),SUMIFS(#REF!,#REF!,"completed",#REF!,$B13,#REF!,C$5))</f>
        <v>#REF!</v>
      </c>
      <c r="D63" s="44" t="e">
        <f>IF($D$4="Agreed",(SUMIFS(#REF!,#REF!,"in construction (agreed)",#REF!,$B13,#REF!,D$5)+SUMIFS(#REF!,#REF!,"in planning (agreed)",#REF!,$B13,#REF!,D$5)+SUMIFS(#REF!,#REF!,"agreed with nzta",#REF!,$B13,#REF!,D$5)+SUMIFS(#REF!,#REF!,"completed",#REF!,$B13,#REF!,D$5)),SUMIFS(#REF!,#REF!,"completed",#REF!,$B13,#REF!,D$5))</f>
        <v>#REF!</v>
      </c>
      <c r="E63" s="44" t="e">
        <f>IF($D$4="Agreed",(SUMIFS(#REF!,#REF!,"in construction (agreed)",#REF!,$B13,#REF!,E$5)+SUMIFS(#REF!,#REF!,"in planning (agreed)",#REF!,$B13,#REF!,E$5)+SUMIFS(#REF!,#REF!,"agreed with nzta",#REF!,$B13,#REF!,E$5)+SUMIFS(#REF!,#REF!,"completed",#REF!,$B13,#REF!,E$5)),SUMIFS(#REF!,#REF!,"completed",#REF!,$B13,#REF!,E$5))</f>
        <v>#REF!</v>
      </c>
      <c r="F63" s="44" t="e">
        <f>IF($D$4="Agreed",(SUMIFS(#REF!,#REF!,"in construction (agreed)",#REF!,$B13,#REF!,F$5)+SUMIFS(#REF!,#REF!,"in planning (agreed)",#REF!,$B13,#REF!,F$5)+SUMIFS(#REF!,#REF!,"agreed with nzta",#REF!,$B13,#REF!,F$5)+SUMIFS(#REF!,#REF!,"completed",#REF!,$B13,#REF!,F$5)),SUMIFS(#REF!,#REF!,"completed",#REF!,$B13,#REF!,F$5))</f>
        <v>#REF!</v>
      </c>
      <c r="G63" s="44" t="e">
        <f>IF($D$4="Agreed",(SUMIFS(#REF!,#REF!,"in construction (agreed)",#REF!,$B13,#REF!,G$5)+SUMIFS(#REF!,#REF!,"in planning (agreed)",#REF!,$B13,#REF!,G$5)+SUMIFS(#REF!,#REF!,"agreed with nzta",#REF!,$B13,#REF!,G$5)+SUMIFS(#REF!,#REF!,"completed",#REF!,$B13,#REF!,G$5)),SUMIFS(#REF!,#REF!,"completed",#REF!,$B13,#REF!,G$5))</f>
        <v>#REF!</v>
      </c>
      <c r="H63" s="44" t="e">
        <f>IF($D$4="Agreed",(SUMIFS(#REF!,#REF!,"in construction (agreed)",#REF!,$B13,#REF!,H$5)+SUMIFS(#REF!,#REF!,"in planning (agreed)",#REF!,$B13,#REF!,H$5)+SUMIFS(#REF!,#REF!,"agreed with nzta",#REF!,$B13,#REF!,H$5)+SUMIFS(#REF!,#REF!,"completed",#REF!,$B13,#REF!,H$5)),SUMIFS(#REF!,#REF!,"completed",#REF!,$B13,#REF!,H$5))</f>
        <v>#REF!</v>
      </c>
      <c r="I63" s="44" t="e">
        <f>IF($D$4="Agreed",(SUMIFS(#REF!,#REF!,"in construction (agreed)",#REF!,$B13,#REF!,I$5)+SUMIFS(#REF!,#REF!,"in planning (agreed)",#REF!,$B13,#REF!,I$5)+SUMIFS(#REF!,#REF!,"agreed with nzta",#REF!,$B13,#REF!,I$5)+SUMIFS(#REF!,#REF!,"completed",#REF!,$B13,#REF!,I$5)),SUMIFS(#REF!,#REF!,"completed",#REF!,$B13,#REF!,I$5))</f>
        <v>#REF!</v>
      </c>
      <c r="J63" s="44" t="e">
        <f>IF($D$4="Agreed",(SUMIFS(#REF!,#REF!,"in construction (agreed)",#REF!,$B13,#REF!,J$5)+SUMIFS(#REF!,#REF!,"in planning (agreed)",#REF!,$B13,#REF!,J$5)+SUMIFS(#REF!,#REF!,"agreed with nzta",#REF!,$B13,#REF!,J$5)+SUMIFS(#REF!,#REF!,"completed",#REF!,$B13,#REF!,J$5)),SUMIFS(#REF!,#REF!,"completed",#REF!,$B13,#REF!,J$5))</f>
        <v>#REF!</v>
      </c>
      <c r="K63" s="44" t="e">
        <f>IF($D$4="Agreed",(SUMIFS(#REF!,#REF!,"in construction (agreed)",#REF!,$B13,#REF!,K$5)+SUMIFS(#REF!,#REF!,"in planning (agreed)",#REF!,$B13,#REF!,K$5)+SUMIFS(#REF!,#REF!,"agreed with nzta",#REF!,$B13,#REF!,K$5)+SUMIFS(#REF!,#REF!,"completed",#REF!,$B13,#REF!,K$5)),SUMIFS(#REF!,#REF!,"completed",#REF!,$B13,#REF!,K$5))</f>
        <v>#REF!</v>
      </c>
      <c r="L63" s="44" t="e">
        <f>IF($D$4="Agreed",(SUMIFS(#REF!,#REF!,"in construction (agreed)",#REF!,$B13,#REF!,L$5)+SUMIFS(#REF!,#REF!,"in planning (agreed)",#REF!,$B13,#REF!,L$5)+SUMIFS(#REF!,#REF!,"agreed with nzta",#REF!,$B13,#REF!,L$5)+SUMIFS(#REF!,#REF!,"completed",#REF!,$B13,#REF!,L$5)),SUMIFS(#REF!,#REF!,"completed",#REF!,$B13,#REF!,L$5))</f>
        <v>#REF!</v>
      </c>
      <c r="M63" s="44" t="e">
        <f>IF($D$4="Agreed",(SUMIFS(#REF!,#REF!,"in construction (agreed)",#REF!,$B13,#REF!,M$5)+SUMIFS(#REF!,#REF!,"in planning (agreed)",#REF!,$B13,#REF!,M$5)+SUMIFS(#REF!,#REF!,"agreed with nzta",#REF!,$B13,#REF!,M$5)+SUMIFS(#REF!,#REF!,"completed",#REF!,$B13,#REF!,M$5)),SUMIFS(#REF!,#REF!,"completed",#REF!,$B13,#REF!,M$5))</f>
        <v>#REF!</v>
      </c>
      <c r="N63" s="44" t="e">
        <f>IF($D$4="Agreed",(SUMIFS(#REF!,#REF!,"in construction (agreed)",#REF!,$B13,#REF!,N$5)+SUMIFS(#REF!,#REF!,"in planning (agreed)",#REF!,$B13,#REF!,N$5)+SUMIFS(#REF!,#REF!,"agreed with nzta",#REF!,$B13,#REF!,N$5)+SUMIFS(#REF!,#REF!,"completed",#REF!,$B13,#REF!,N$5)),SUMIFS(#REF!,#REF!,"completed",#REF!,$B13,#REF!,N$5))</f>
        <v>#REF!</v>
      </c>
      <c r="O63" s="44" t="e">
        <f>IF($D$4="Agreed",(SUMIFS(#REF!,#REF!,"in construction (agreed)",#REF!,$B13,#REF!,O$5)+SUMIFS(#REF!,#REF!,"in planning (agreed)",#REF!,$B13,#REF!,O$5)+SUMIFS(#REF!,#REF!,"agreed with nzta",#REF!,$B13,#REF!,O$5)+SUMIFS(#REF!,#REF!,"completed",#REF!,$B13,#REF!,O$5)),SUMIFS(#REF!,#REF!,"completed",#REF!,$B13,#REF!,O$5))</f>
        <v>#REF!</v>
      </c>
      <c r="P63" s="44" t="e">
        <f>IF($D$4="Agreed",(SUMIFS(#REF!,#REF!,"in construction (agreed)",#REF!,$B13,#REF!,P$5)+SUMIFS(#REF!,#REF!,"in planning (agreed)",#REF!,$B13,#REF!,P$5)+SUMIFS(#REF!,#REF!,"agreed with nzta",#REF!,$B13,#REF!,P$5)+SUMIFS(#REF!,#REF!,"completed",#REF!,$B13,#REF!,P$5)),SUMIFS(#REF!,#REF!,"completed",#REF!,$B13,#REF!,P$5))</f>
        <v>#REF!</v>
      </c>
      <c r="Q63" s="44" t="e">
        <f>IF($D$4="Agreed",(SUMIFS(#REF!,#REF!,"in construction (agreed)",#REF!,$B13,#REF!,Q$5)+SUMIFS(#REF!,#REF!,"in planning (agreed)",#REF!,$B13,#REF!,Q$5)+SUMIFS(#REF!,#REF!,"agreed with nzta",#REF!,$B13,#REF!,Q$5)+SUMIFS(#REF!,#REF!,"completed",#REF!,$B13,#REF!,Q$5)),SUMIFS(#REF!,#REF!,"completed",#REF!,$B13,#REF!,Q$5))</f>
        <v>#REF!</v>
      </c>
      <c r="R63" s="44" t="e">
        <f>IF($D$4="Agreed",(SUMIFS(#REF!,#REF!,"in construction (agreed)",#REF!,$B13,#REF!,R$5)+SUMIFS(#REF!,#REF!,"in planning (agreed)",#REF!,$B13,#REF!,R$5)+SUMIFS(#REF!,#REF!,"agreed with nzta",#REF!,$B13,#REF!,R$5)+SUMIFS(#REF!,#REF!,"completed",#REF!,$B13,#REF!,R$5)),SUMIFS(#REF!,#REF!,"completed",#REF!,$B13,#REF!,R$5))</f>
        <v>#REF!</v>
      </c>
      <c r="S63" s="44" t="e">
        <f>IF($D$4="Agreed",(SUMIFS(#REF!,#REF!,"in construction (agreed)",#REF!,$B13,#REF!,S$5)+SUMIFS(#REF!,#REF!,"in planning (agreed)",#REF!,$B13,#REF!,S$5)+SUMIFS(#REF!,#REF!,"agreed with nzta",#REF!,$B13,#REF!,S$5)+SUMIFS(#REF!,#REF!,"completed",#REF!,$B13,#REF!,S$5)),SUMIFS(#REF!,#REF!,"completed",#REF!,$B13,#REF!,S$5))</f>
        <v>#REF!</v>
      </c>
      <c r="T63" s="44" t="e">
        <f>IF($D$4="Agreed",(SUMIFS(#REF!,#REF!,"in construction (agreed)",#REF!,$B13,#REF!,T$5)+SUMIFS(#REF!,#REF!,"in planning (agreed)",#REF!,$B13,#REF!,T$5)+SUMIFS(#REF!,#REF!,"agreed with nzta",#REF!,$B13,#REF!,T$5)+SUMIFS(#REF!,#REF!,"completed",#REF!,$B13,#REF!,T$5)),SUMIFS(#REF!,#REF!,"completed",#REF!,$B13,#REF!,T$5))</f>
        <v>#REF!</v>
      </c>
      <c r="U63" s="13" t="e">
        <f t="shared" si="8"/>
        <v>#REF!</v>
      </c>
      <c r="V63" s="22"/>
      <c r="W63" s="22"/>
      <c r="X63" s="22"/>
      <c r="Y63" s="22"/>
      <c r="Z63" s="22"/>
      <c r="AA63" s="22"/>
      <c r="AB63" s="22"/>
      <c r="AC63" s="22"/>
      <c r="AD63" s="22"/>
      <c r="AE63" s="22"/>
      <c r="AF63" s="22"/>
    </row>
    <row r="64" spans="1:32" ht="12" customHeight="1" x14ac:dyDescent="0.15">
      <c r="A64" s="20"/>
      <c r="B64" s="37" t="str">
        <f t="shared" si="7"/>
        <v>Bus or transit lane / priority improvements</v>
      </c>
      <c r="C64" s="44" t="e">
        <f>IF($D$4="Agreed",(SUMIFS(#REF!,#REF!,"in construction (agreed)",#REF!,$B14,#REF!,C$5)+SUMIFS(#REF!,#REF!,"in planning (agreed)",#REF!,$B14,#REF!,C$5)+SUMIFS(#REF!,#REF!,"agreed with nzta",#REF!,$B14,#REF!,C$5)+SUMIFS(#REF!,#REF!,"completed",#REF!,$B14,#REF!,C$5)),SUMIFS(#REF!,#REF!,"completed",#REF!,$B14,#REF!,C$5))</f>
        <v>#REF!</v>
      </c>
      <c r="D64" s="44" t="e">
        <f>IF($D$4="Agreed",(SUMIFS(#REF!,#REF!,"in construction (agreed)",#REF!,$B14,#REF!,D$5)+SUMIFS(#REF!,#REF!,"in planning (agreed)",#REF!,$B14,#REF!,D$5)+SUMIFS(#REF!,#REF!,"agreed with nzta",#REF!,$B14,#REF!,D$5)+SUMIFS(#REF!,#REF!,"completed",#REF!,$B14,#REF!,D$5)),SUMIFS(#REF!,#REF!,"completed",#REF!,$B14,#REF!,D$5))</f>
        <v>#REF!</v>
      </c>
      <c r="E64" s="44" t="e">
        <f>IF($D$4="Agreed",(SUMIFS(#REF!,#REF!,"in construction (agreed)",#REF!,$B14,#REF!,E$5)+SUMIFS(#REF!,#REF!,"in planning (agreed)",#REF!,$B14,#REF!,E$5)+SUMIFS(#REF!,#REF!,"agreed with nzta",#REF!,$B14,#REF!,E$5)+SUMIFS(#REF!,#REF!,"completed",#REF!,$B14,#REF!,E$5)),SUMIFS(#REF!,#REF!,"completed",#REF!,$B14,#REF!,E$5))</f>
        <v>#REF!</v>
      </c>
      <c r="F64" s="44" t="e">
        <f>IF($D$4="Agreed",(SUMIFS(#REF!,#REF!,"in construction (agreed)",#REF!,$B14,#REF!,F$5)+SUMIFS(#REF!,#REF!,"in planning (agreed)",#REF!,$B14,#REF!,F$5)+SUMIFS(#REF!,#REF!,"agreed with nzta",#REF!,$B14,#REF!,F$5)+SUMIFS(#REF!,#REF!,"completed",#REF!,$B14,#REF!,F$5)),SUMIFS(#REF!,#REF!,"completed",#REF!,$B14,#REF!,F$5))</f>
        <v>#REF!</v>
      </c>
      <c r="G64" s="44" t="e">
        <f>IF($D$4="Agreed",(SUMIFS(#REF!,#REF!,"in construction (agreed)",#REF!,$B14,#REF!,G$5)+SUMIFS(#REF!,#REF!,"in planning (agreed)",#REF!,$B14,#REF!,G$5)+SUMIFS(#REF!,#REF!,"agreed with nzta",#REF!,$B14,#REF!,G$5)+SUMIFS(#REF!,#REF!,"completed",#REF!,$B14,#REF!,G$5)),SUMIFS(#REF!,#REF!,"completed",#REF!,$B14,#REF!,G$5))</f>
        <v>#REF!</v>
      </c>
      <c r="H64" s="44" t="e">
        <f>IF($D$4="Agreed",(SUMIFS(#REF!,#REF!,"in construction (agreed)",#REF!,$B14,#REF!,H$5)+SUMIFS(#REF!,#REF!,"in planning (agreed)",#REF!,$B14,#REF!,H$5)+SUMIFS(#REF!,#REF!,"agreed with nzta",#REF!,$B14,#REF!,H$5)+SUMIFS(#REF!,#REF!,"completed",#REF!,$B14,#REF!,H$5)),SUMIFS(#REF!,#REF!,"completed",#REF!,$B14,#REF!,H$5))</f>
        <v>#REF!</v>
      </c>
      <c r="I64" s="44" t="e">
        <f>IF($D$4="Agreed",(SUMIFS(#REF!,#REF!,"in construction (agreed)",#REF!,$B14,#REF!,I$5)+SUMIFS(#REF!,#REF!,"in planning (agreed)",#REF!,$B14,#REF!,I$5)+SUMIFS(#REF!,#REF!,"agreed with nzta",#REF!,$B14,#REF!,I$5)+SUMIFS(#REF!,#REF!,"completed",#REF!,$B14,#REF!,I$5)),SUMIFS(#REF!,#REF!,"completed",#REF!,$B14,#REF!,I$5))</f>
        <v>#REF!</v>
      </c>
      <c r="J64" s="44" t="e">
        <f>IF($D$4="Agreed",(SUMIFS(#REF!,#REF!,"in construction (agreed)",#REF!,$B14,#REF!,J$5)+SUMIFS(#REF!,#REF!,"in planning (agreed)",#REF!,$B14,#REF!,J$5)+SUMIFS(#REF!,#REF!,"agreed with nzta",#REF!,$B14,#REF!,J$5)+SUMIFS(#REF!,#REF!,"completed",#REF!,$B14,#REF!,J$5)),SUMIFS(#REF!,#REF!,"completed",#REF!,$B14,#REF!,J$5))</f>
        <v>#REF!</v>
      </c>
      <c r="K64" s="44" t="e">
        <f>IF($D$4="Agreed",(SUMIFS(#REF!,#REF!,"in construction (agreed)",#REF!,$B14,#REF!,K$5)+SUMIFS(#REF!,#REF!,"in planning (agreed)",#REF!,$B14,#REF!,K$5)+SUMIFS(#REF!,#REF!,"agreed with nzta",#REF!,$B14,#REF!,K$5)+SUMIFS(#REF!,#REF!,"completed",#REF!,$B14,#REF!,K$5)),SUMIFS(#REF!,#REF!,"completed",#REF!,$B14,#REF!,K$5))</f>
        <v>#REF!</v>
      </c>
      <c r="L64" s="44" t="e">
        <f>IF($D$4="Agreed",(SUMIFS(#REF!,#REF!,"in construction (agreed)",#REF!,$B14,#REF!,L$5)+SUMIFS(#REF!,#REF!,"in planning (agreed)",#REF!,$B14,#REF!,L$5)+SUMIFS(#REF!,#REF!,"agreed with nzta",#REF!,$B14,#REF!,L$5)+SUMIFS(#REF!,#REF!,"completed",#REF!,$B14,#REF!,L$5)),SUMIFS(#REF!,#REF!,"completed",#REF!,$B14,#REF!,L$5))</f>
        <v>#REF!</v>
      </c>
      <c r="M64" s="44" t="e">
        <f>IF($D$4="Agreed",(SUMIFS(#REF!,#REF!,"in construction (agreed)",#REF!,$B14,#REF!,M$5)+SUMIFS(#REF!,#REF!,"in planning (agreed)",#REF!,$B14,#REF!,M$5)+SUMIFS(#REF!,#REF!,"agreed with nzta",#REF!,$B14,#REF!,M$5)+SUMIFS(#REF!,#REF!,"completed",#REF!,$B14,#REF!,M$5)),SUMIFS(#REF!,#REF!,"completed",#REF!,$B14,#REF!,M$5))</f>
        <v>#REF!</v>
      </c>
      <c r="N64" s="44" t="e">
        <f>IF($D$4="Agreed",(SUMIFS(#REF!,#REF!,"in construction (agreed)",#REF!,$B14,#REF!,N$5)+SUMIFS(#REF!,#REF!,"in planning (agreed)",#REF!,$B14,#REF!,N$5)+SUMIFS(#REF!,#REF!,"agreed with nzta",#REF!,$B14,#REF!,N$5)+SUMIFS(#REF!,#REF!,"completed",#REF!,$B14,#REF!,N$5)),SUMIFS(#REF!,#REF!,"completed",#REF!,$B14,#REF!,N$5))</f>
        <v>#REF!</v>
      </c>
      <c r="O64" s="44" t="e">
        <f>IF($D$4="Agreed",(SUMIFS(#REF!,#REF!,"in construction (agreed)",#REF!,$B14,#REF!,O$5)+SUMIFS(#REF!,#REF!,"in planning (agreed)",#REF!,$B14,#REF!,O$5)+SUMIFS(#REF!,#REF!,"agreed with nzta",#REF!,$B14,#REF!,O$5)+SUMIFS(#REF!,#REF!,"completed",#REF!,$B14,#REF!,O$5)),SUMIFS(#REF!,#REF!,"completed",#REF!,$B14,#REF!,O$5))</f>
        <v>#REF!</v>
      </c>
      <c r="P64" s="44" t="e">
        <f>IF($D$4="Agreed",(SUMIFS(#REF!,#REF!,"in construction (agreed)",#REF!,$B14,#REF!,P$5)+SUMIFS(#REF!,#REF!,"in planning (agreed)",#REF!,$B14,#REF!,P$5)+SUMIFS(#REF!,#REF!,"agreed with nzta",#REF!,$B14,#REF!,P$5)+SUMIFS(#REF!,#REF!,"completed",#REF!,$B14,#REF!,P$5)),SUMIFS(#REF!,#REF!,"completed",#REF!,$B14,#REF!,P$5))</f>
        <v>#REF!</v>
      </c>
      <c r="Q64" s="44" t="e">
        <f>IF($D$4="Agreed",(SUMIFS(#REF!,#REF!,"in construction (agreed)",#REF!,$B14,#REF!,Q$5)+SUMIFS(#REF!,#REF!,"in planning (agreed)",#REF!,$B14,#REF!,Q$5)+SUMIFS(#REF!,#REF!,"agreed with nzta",#REF!,$B14,#REF!,Q$5)+SUMIFS(#REF!,#REF!,"completed",#REF!,$B14,#REF!,Q$5)),SUMIFS(#REF!,#REF!,"completed",#REF!,$B14,#REF!,Q$5))</f>
        <v>#REF!</v>
      </c>
      <c r="R64" s="44" t="e">
        <f>IF($D$4="Agreed",(SUMIFS(#REF!,#REF!,"in construction (agreed)",#REF!,$B14,#REF!,R$5)+SUMIFS(#REF!,#REF!,"in planning (agreed)",#REF!,$B14,#REF!,R$5)+SUMIFS(#REF!,#REF!,"agreed with nzta",#REF!,$B14,#REF!,R$5)+SUMIFS(#REF!,#REF!,"completed",#REF!,$B14,#REF!,R$5)),SUMIFS(#REF!,#REF!,"completed",#REF!,$B14,#REF!,R$5))</f>
        <v>#REF!</v>
      </c>
      <c r="S64" s="44" t="e">
        <f>IF($D$4="Agreed",(SUMIFS(#REF!,#REF!,"in construction (agreed)",#REF!,$B14,#REF!,S$5)+SUMIFS(#REF!,#REF!,"in planning (agreed)",#REF!,$B14,#REF!,S$5)+SUMIFS(#REF!,#REF!,"agreed with nzta",#REF!,$B14,#REF!,S$5)+SUMIFS(#REF!,#REF!,"completed",#REF!,$B14,#REF!,S$5)),SUMIFS(#REF!,#REF!,"completed",#REF!,$B14,#REF!,S$5))</f>
        <v>#REF!</v>
      </c>
      <c r="T64" s="44" t="e">
        <f>IF($D$4="Agreed",(SUMIFS(#REF!,#REF!,"in construction (agreed)",#REF!,$B14,#REF!,T$5)+SUMIFS(#REF!,#REF!,"in planning (agreed)",#REF!,$B14,#REF!,T$5)+SUMIFS(#REF!,#REF!,"agreed with nzta",#REF!,$B14,#REF!,T$5)+SUMIFS(#REF!,#REF!,"completed",#REF!,$B14,#REF!,T$5)),SUMIFS(#REF!,#REF!,"completed",#REF!,$B14,#REF!,T$5))</f>
        <v>#REF!</v>
      </c>
      <c r="U64" s="13" t="e">
        <f t="shared" si="8"/>
        <v>#REF!</v>
      </c>
      <c r="V64" s="22"/>
      <c r="W64" s="22"/>
      <c r="X64" s="22"/>
      <c r="Y64" s="22"/>
      <c r="Z64" s="22"/>
      <c r="AA64" s="22"/>
      <c r="AB64" s="22"/>
      <c r="AC64" s="22"/>
      <c r="AD64" s="22"/>
      <c r="AE64" s="22"/>
      <c r="AF64" s="22"/>
    </row>
    <row r="65" spans="1:32" ht="12" customHeight="1" x14ac:dyDescent="0.15">
      <c r="A65" s="20"/>
      <c r="B65" s="37" t="str">
        <f t="shared" si="7"/>
        <v>Replacement bridges and structures</v>
      </c>
      <c r="C65" s="44" t="e">
        <f>IF($D$4="Agreed",(SUMIFS(#REF!,#REF!,"in construction (agreed)",#REF!,$B15,#REF!,C$5)+SUMIFS(#REF!,#REF!,"in planning (agreed)",#REF!,$B15,#REF!,C$5)+SUMIFS(#REF!,#REF!,"agreed with nzta",#REF!,$B15,#REF!,C$5)+SUMIFS(#REF!,#REF!,"completed",#REF!,$B15,#REF!,C$5)),SUMIFS(#REF!,#REF!,"completed",#REF!,$B15,#REF!,C$5))</f>
        <v>#REF!</v>
      </c>
      <c r="D65" s="44" t="e">
        <f>IF($D$4="Agreed",(SUMIFS(#REF!,#REF!,"in construction (agreed)",#REF!,$B15,#REF!,D$5)+SUMIFS(#REF!,#REF!,"in planning (agreed)",#REF!,$B15,#REF!,D$5)+SUMIFS(#REF!,#REF!,"agreed with nzta",#REF!,$B15,#REF!,D$5)+SUMIFS(#REF!,#REF!,"completed",#REF!,$B15,#REF!,D$5)),SUMIFS(#REF!,#REF!,"completed",#REF!,$B15,#REF!,D$5))</f>
        <v>#REF!</v>
      </c>
      <c r="E65" s="44" t="e">
        <f>IF($D$4="Agreed",(SUMIFS(#REF!,#REF!,"in construction (agreed)",#REF!,$B15,#REF!,E$5)+SUMIFS(#REF!,#REF!,"in planning (agreed)",#REF!,$B15,#REF!,E$5)+SUMIFS(#REF!,#REF!,"agreed with nzta",#REF!,$B15,#REF!,E$5)+SUMIFS(#REF!,#REF!,"completed",#REF!,$B15,#REF!,E$5)),SUMIFS(#REF!,#REF!,"completed",#REF!,$B15,#REF!,E$5))</f>
        <v>#REF!</v>
      </c>
      <c r="F65" s="44" t="e">
        <f>IF($D$4="Agreed",(SUMIFS(#REF!,#REF!,"in construction (agreed)",#REF!,$B15,#REF!,F$5)+SUMIFS(#REF!,#REF!,"in planning (agreed)",#REF!,$B15,#REF!,F$5)+SUMIFS(#REF!,#REF!,"agreed with nzta",#REF!,$B15,#REF!,F$5)+SUMIFS(#REF!,#REF!,"completed",#REF!,$B15,#REF!,F$5)),SUMIFS(#REF!,#REF!,"completed",#REF!,$B15,#REF!,F$5))</f>
        <v>#REF!</v>
      </c>
      <c r="G65" s="44" t="e">
        <f>IF($D$4="Agreed",(SUMIFS(#REF!,#REF!,"in construction (agreed)",#REF!,$B15,#REF!,G$5)+SUMIFS(#REF!,#REF!,"in planning (agreed)",#REF!,$B15,#REF!,G$5)+SUMIFS(#REF!,#REF!,"agreed with nzta",#REF!,$B15,#REF!,G$5)+SUMIFS(#REF!,#REF!,"completed",#REF!,$B15,#REF!,G$5)),SUMIFS(#REF!,#REF!,"completed",#REF!,$B15,#REF!,G$5))</f>
        <v>#REF!</v>
      </c>
      <c r="H65" s="44" t="e">
        <f>IF($D$4="Agreed",(SUMIFS(#REF!,#REF!,"in construction (agreed)",#REF!,$B15,#REF!,H$5)+SUMIFS(#REF!,#REF!,"in planning (agreed)",#REF!,$B15,#REF!,H$5)+SUMIFS(#REF!,#REF!,"agreed with nzta",#REF!,$B15,#REF!,H$5)+SUMIFS(#REF!,#REF!,"completed",#REF!,$B15,#REF!,H$5)),SUMIFS(#REF!,#REF!,"completed",#REF!,$B15,#REF!,H$5))</f>
        <v>#REF!</v>
      </c>
      <c r="I65" s="44" t="e">
        <f>IF($D$4="Agreed",(SUMIFS(#REF!,#REF!,"in construction (agreed)",#REF!,$B15,#REF!,I$5)+SUMIFS(#REF!,#REF!,"in planning (agreed)",#REF!,$B15,#REF!,I$5)+SUMIFS(#REF!,#REF!,"agreed with nzta",#REF!,$B15,#REF!,I$5)+SUMIFS(#REF!,#REF!,"completed",#REF!,$B15,#REF!,I$5)),SUMIFS(#REF!,#REF!,"completed",#REF!,$B15,#REF!,I$5))</f>
        <v>#REF!</v>
      </c>
      <c r="J65" s="44" t="e">
        <f>IF($D$4="Agreed",(SUMIFS(#REF!,#REF!,"in construction (agreed)",#REF!,$B15,#REF!,J$5)+SUMIFS(#REF!,#REF!,"in planning (agreed)",#REF!,$B15,#REF!,J$5)+SUMIFS(#REF!,#REF!,"agreed with nzta",#REF!,$B15,#REF!,J$5)+SUMIFS(#REF!,#REF!,"completed",#REF!,$B15,#REF!,J$5)),SUMIFS(#REF!,#REF!,"completed",#REF!,$B15,#REF!,J$5))</f>
        <v>#REF!</v>
      </c>
      <c r="K65" s="44" t="e">
        <f>IF($D$4="Agreed",(SUMIFS(#REF!,#REF!,"in construction (agreed)",#REF!,$B15,#REF!,K$5)+SUMIFS(#REF!,#REF!,"in planning (agreed)",#REF!,$B15,#REF!,K$5)+SUMIFS(#REF!,#REF!,"agreed with nzta",#REF!,$B15,#REF!,K$5)+SUMIFS(#REF!,#REF!,"completed",#REF!,$B15,#REF!,K$5)),SUMIFS(#REF!,#REF!,"completed",#REF!,$B15,#REF!,K$5))</f>
        <v>#REF!</v>
      </c>
      <c r="L65" s="44" t="e">
        <f>IF($D$4="Agreed",(SUMIFS(#REF!,#REF!,"in construction (agreed)",#REF!,$B15,#REF!,L$5)+SUMIFS(#REF!,#REF!,"in planning (agreed)",#REF!,$B15,#REF!,L$5)+SUMIFS(#REF!,#REF!,"agreed with nzta",#REF!,$B15,#REF!,L$5)+SUMIFS(#REF!,#REF!,"completed",#REF!,$B15,#REF!,L$5)),SUMIFS(#REF!,#REF!,"completed",#REF!,$B15,#REF!,L$5))</f>
        <v>#REF!</v>
      </c>
      <c r="M65" s="44" t="e">
        <f>IF($D$4="Agreed",(SUMIFS(#REF!,#REF!,"in construction (agreed)",#REF!,$B15,#REF!,M$5)+SUMIFS(#REF!,#REF!,"in planning (agreed)",#REF!,$B15,#REF!,M$5)+SUMIFS(#REF!,#REF!,"agreed with nzta",#REF!,$B15,#REF!,M$5)+SUMIFS(#REF!,#REF!,"completed",#REF!,$B15,#REF!,M$5)),SUMIFS(#REF!,#REF!,"completed",#REF!,$B15,#REF!,M$5))</f>
        <v>#REF!</v>
      </c>
      <c r="N65" s="44" t="e">
        <f>IF($D$4="Agreed",(SUMIFS(#REF!,#REF!,"in construction (agreed)",#REF!,$B15,#REF!,N$5)+SUMIFS(#REF!,#REF!,"in planning (agreed)",#REF!,$B15,#REF!,N$5)+SUMIFS(#REF!,#REF!,"agreed with nzta",#REF!,$B15,#REF!,N$5)+SUMIFS(#REF!,#REF!,"completed",#REF!,$B15,#REF!,N$5)),SUMIFS(#REF!,#REF!,"completed",#REF!,$B15,#REF!,N$5))</f>
        <v>#REF!</v>
      </c>
      <c r="O65" s="44" t="e">
        <f>IF($D$4="Agreed",(SUMIFS(#REF!,#REF!,"in construction (agreed)",#REF!,$B15,#REF!,O$5)+SUMIFS(#REF!,#REF!,"in planning (agreed)",#REF!,$B15,#REF!,O$5)+SUMIFS(#REF!,#REF!,"agreed with nzta",#REF!,$B15,#REF!,O$5)+SUMIFS(#REF!,#REF!,"completed",#REF!,$B15,#REF!,O$5)),SUMIFS(#REF!,#REF!,"completed",#REF!,$B15,#REF!,O$5))</f>
        <v>#REF!</v>
      </c>
      <c r="P65" s="44" t="e">
        <f>IF($D$4="Agreed",(SUMIFS(#REF!,#REF!,"in construction (agreed)",#REF!,$B15,#REF!,P$5)+SUMIFS(#REF!,#REF!,"in planning (agreed)",#REF!,$B15,#REF!,P$5)+SUMIFS(#REF!,#REF!,"agreed with nzta",#REF!,$B15,#REF!,P$5)+SUMIFS(#REF!,#REF!,"completed",#REF!,$B15,#REF!,P$5)),SUMIFS(#REF!,#REF!,"completed",#REF!,$B15,#REF!,P$5))</f>
        <v>#REF!</v>
      </c>
      <c r="Q65" s="44" t="e">
        <f>IF($D$4="Agreed",(SUMIFS(#REF!,#REF!,"in construction (agreed)",#REF!,$B15,#REF!,Q$5)+SUMIFS(#REF!,#REF!,"in planning (agreed)",#REF!,$B15,#REF!,Q$5)+SUMIFS(#REF!,#REF!,"agreed with nzta",#REF!,$B15,#REF!,Q$5)+SUMIFS(#REF!,#REF!,"completed",#REF!,$B15,#REF!,Q$5)),SUMIFS(#REF!,#REF!,"completed",#REF!,$B15,#REF!,Q$5))</f>
        <v>#REF!</v>
      </c>
      <c r="R65" s="44" t="e">
        <f>IF($D$4="Agreed",(SUMIFS(#REF!,#REF!,"in construction (agreed)",#REF!,$B15,#REF!,R$5)+SUMIFS(#REF!,#REF!,"in planning (agreed)",#REF!,$B15,#REF!,R$5)+SUMIFS(#REF!,#REF!,"agreed with nzta",#REF!,$B15,#REF!,R$5)+SUMIFS(#REF!,#REF!,"completed",#REF!,$B15,#REF!,R$5)),SUMIFS(#REF!,#REF!,"completed",#REF!,$B15,#REF!,R$5))</f>
        <v>#REF!</v>
      </c>
      <c r="S65" s="44" t="e">
        <f>IF($D$4="Agreed",(SUMIFS(#REF!,#REF!,"in construction (agreed)",#REF!,$B15,#REF!,S$5)+SUMIFS(#REF!,#REF!,"in planning (agreed)",#REF!,$B15,#REF!,S$5)+SUMIFS(#REF!,#REF!,"agreed with nzta",#REF!,$B15,#REF!,S$5)+SUMIFS(#REF!,#REF!,"completed",#REF!,$B15,#REF!,S$5)),SUMIFS(#REF!,#REF!,"completed",#REF!,$B15,#REF!,S$5))</f>
        <v>#REF!</v>
      </c>
      <c r="T65" s="44" t="e">
        <f>IF($D$4="Agreed",(SUMIFS(#REF!,#REF!,"in construction (agreed)",#REF!,$B15,#REF!,T$5)+SUMIFS(#REF!,#REF!,"in planning (agreed)",#REF!,$B15,#REF!,T$5)+SUMIFS(#REF!,#REF!,"agreed with nzta",#REF!,$B15,#REF!,T$5)+SUMIFS(#REF!,#REF!,"completed",#REF!,$B15,#REF!,T$5)),SUMIFS(#REF!,#REF!,"completed",#REF!,$B15,#REF!,T$5))</f>
        <v>#REF!</v>
      </c>
      <c r="U65" s="13" t="e">
        <f t="shared" si="8"/>
        <v>#REF!</v>
      </c>
      <c r="V65" s="22"/>
      <c r="W65" s="22"/>
      <c r="X65" s="22"/>
      <c r="Y65" s="22"/>
      <c r="Z65" s="22"/>
      <c r="AA65" s="22"/>
      <c r="AB65" s="22"/>
      <c r="AC65" s="22"/>
      <c r="AD65" s="22"/>
      <c r="AE65" s="22"/>
      <c r="AF65" s="22"/>
    </row>
    <row r="66" spans="1:32" ht="12" customHeight="1" x14ac:dyDescent="0.15">
      <c r="A66" s="20"/>
      <c r="B66" s="37" t="str">
        <f t="shared" si="7"/>
        <v>Resilience improvements</v>
      </c>
      <c r="C66" s="44" t="e">
        <f>IF($D$4="Agreed",(SUMIFS(#REF!,#REF!,"in construction (agreed)",#REF!,$B16,#REF!,C$5)+SUMIFS(#REF!,#REF!,"in planning (agreed)",#REF!,$B16,#REF!,C$5)+SUMIFS(#REF!,#REF!,"agreed with nzta",#REF!,$B16,#REF!,C$5)+SUMIFS(#REF!,#REF!,"completed",#REF!,$B16,#REF!,C$5)),SUMIFS(#REF!,#REF!,"completed",#REF!,$B16,#REF!,C$5))</f>
        <v>#REF!</v>
      </c>
      <c r="D66" s="44" t="e">
        <f>IF($D$4="Agreed",(SUMIFS(#REF!,#REF!,"in construction (agreed)",#REF!,$B16,#REF!,D$5)+SUMIFS(#REF!,#REF!,"in planning (agreed)",#REF!,$B16,#REF!,D$5)+SUMIFS(#REF!,#REF!,"agreed with nzta",#REF!,$B16,#REF!,D$5)+SUMIFS(#REF!,#REF!,"completed",#REF!,$B16,#REF!,D$5)),SUMIFS(#REF!,#REF!,"completed",#REF!,$B16,#REF!,D$5))</f>
        <v>#REF!</v>
      </c>
      <c r="E66" s="44" t="e">
        <f>IF($D$4="Agreed",(SUMIFS(#REF!,#REF!,"in construction (agreed)",#REF!,$B16,#REF!,E$5)+SUMIFS(#REF!,#REF!,"in planning (agreed)",#REF!,$B16,#REF!,E$5)+SUMIFS(#REF!,#REF!,"agreed with nzta",#REF!,$B16,#REF!,E$5)+SUMIFS(#REF!,#REF!,"completed",#REF!,$B16,#REF!,E$5)),SUMIFS(#REF!,#REF!,"completed",#REF!,$B16,#REF!,E$5))</f>
        <v>#REF!</v>
      </c>
      <c r="F66" s="44" t="e">
        <f>IF($D$4="Agreed",(SUMIFS(#REF!,#REF!,"in construction (agreed)",#REF!,$B16,#REF!,F$5)+SUMIFS(#REF!,#REF!,"in planning (agreed)",#REF!,$B16,#REF!,F$5)+SUMIFS(#REF!,#REF!,"agreed with nzta",#REF!,$B16,#REF!,F$5)+SUMIFS(#REF!,#REF!,"completed",#REF!,$B16,#REF!,F$5)),SUMIFS(#REF!,#REF!,"completed",#REF!,$B16,#REF!,F$5))</f>
        <v>#REF!</v>
      </c>
      <c r="G66" s="44" t="e">
        <f>IF($D$4="Agreed",(SUMIFS(#REF!,#REF!,"in construction (agreed)",#REF!,$B16,#REF!,G$5)+SUMIFS(#REF!,#REF!,"in planning (agreed)",#REF!,$B16,#REF!,G$5)+SUMIFS(#REF!,#REF!,"agreed with nzta",#REF!,$B16,#REF!,G$5)+SUMIFS(#REF!,#REF!,"completed",#REF!,$B16,#REF!,G$5)),SUMIFS(#REF!,#REF!,"completed",#REF!,$B16,#REF!,G$5))</f>
        <v>#REF!</v>
      </c>
      <c r="H66" s="44" t="e">
        <f>IF($D$4="Agreed",(SUMIFS(#REF!,#REF!,"in construction (agreed)",#REF!,$B16,#REF!,H$5)+SUMIFS(#REF!,#REF!,"in planning (agreed)",#REF!,$B16,#REF!,H$5)+SUMIFS(#REF!,#REF!,"agreed with nzta",#REF!,$B16,#REF!,H$5)+SUMIFS(#REF!,#REF!,"completed",#REF!,$B16,#REF!,H$5)),SUMIFS(#REF!,#REF!,"completed",#REF!,$B16,#REF!,H$5))</f>
        <v>#REF!</v>
      </c>
      <c r="I66" s="44" t="e">
        <f>IF($D$4="Agreed",(SUMIFS(#REF!,#REF!,"in construction (agreed)",#REF!,$B16,#REF!,I$5)+SUMIFS(#REF!,#REF!,"in planning (agreed)",#REF!,$B16,#REF!,I$5)+SUMIFS(#REF!,#REF!,"agreed with nzta",#REF!,$B16,#REF!,I$5)+SUMIFS(#REF!,#REF!,"completed",#REF!,$B16,#REF!,I$5)),SUMIFS(#REF!,#REF!,"completed",#REF!,$B16,#REF!,I$5))</f>
        <v>#REF!</v>
      </c>
      <c r="J66" s="44" t="e">
        <f>IF($D$4="Agreed",(SUMIFS(#REF!,#REF!,"in construction (agreed)",#REF!,$B16,#REF!,J$5)+SUMIFS(#REF!,#REF!,"in planning (agreed)",#REF!,$B16,#REF!,J$5)+SUMIFS(#REF!,#REF!,"agreed with nzta",#REF!,$B16,#REF!,J$5)+SUMIFS(#REF!,#REF!,"completed",#REF!,$B16,#REF!,J$5)),SUMIFS(#REF!,#REF!,"completed",#REF!,$B16,#REF!,J$5))</f>
        <v>#REF!</v>
      </c>
      <c r="K66" s="44" t="e">
        <f>IF($D$4="Agreed",(SUMIFS(#REF!,#REF!,"in construction (agreed)",#REF!,$B16,#REF!,K$5)+SUMIFS(#REF!,#REF!,"in planning (agreed)",#REF!,$B16,#REF!,K$5)+SUMIFS(#REF!,#REF!,"agreed with nzta",#REF!,$B16,#REF!,K$5)+SUMIFS(#REF!,#REF!,"completed",#REF!,$B16,#REF!,K$5)),SUMIFS(#REF!,#REF!,"completed",#REF!,$B16,#REF!,K$5))</f>
        <v>#REF!</v>
      </c>
      <c r="L66" s="44" t="e">
        <f>IF($D$4="Agreed",(SUMIFS(#REF!,#REF!,"in construction (agreed)",#REF!,$B16,#REF!,L$5)+SUMIFS(#REF!,#REF!,"in planning (agreed)",#REF!,$B16,#REF!,L$5)+SUMIFS(#REF!,#REF!,"agreed with nzta",#REF!,$B16,#REF!,L$5)+SUMIFS(#REF!,#REF!,"completed",#REF!,$B16,#REF!,L$5)),SUMIFS(#REF!,#REF!,"completed",#REF!,$B16,#REF!,L$5))</f>
        <v>#REF!</v>
      </c>
      <c r="M66" s="44" t="e">
        <f>IF($D$4="Agreed",(SUMIFS(#REF!,#REF!,"in construction (agreed)",#REF!,$B16,#REF!,M$5)+SUMIFS(#REF!,#REF!,"in planning (agreed)",#REF!,$B16,#REF!,M$5)+SUMIFS(#REF!,#REF!,"agreed with nzta",#REF!,$B16,#REF!,M$5)+SUMIFS(#REF!,#REF!,"completed",#REF!,$B16,#REF!,M$5)),SUMIFS(#REF!,#REF!,"completed",#REF!,$B16,#REF!,M$5))</f>
        <v>#REF!</v>
      </c>
      <c r="N66" s="44" t="e">
        <f>IF($D$4="Agreed",(SUMIFS(#REF!,#REF!,"in construction (agreed)",#REF!,$B16,#REF!,N$5)+SUMIFS(#REF!,#REF!,"in planning (agreed)",#REF!,$B16,#REF!,N$5)+SUMIFS(#REF!,#REF!,"agreed with nzta",#REF!,$B16,#REF!,N$5)+SUMIFS(#REF!,#REF!,"completed",#REF!,$B16,#REF!,N$5)),SUMIFS(#REF!,#REF!,"completed",#REF!,$B16,#REF!,N$5))</f>
        <v>#REF!</v>
      </c>
      <c r="O66" s="44" t="e">
        <f>IF($D$4="Agreed",(SUMIFS(#REF!,#REF!,"in construction (agreed)",#REF!,$B16,#REF!,O$5)+SUMIFS(#REF!,#REF!,"in planning (agreed)",#REF!,$B16,#REF!,O$5)+SUMIFS(#REF!,#REF!,"agreed with nzta",#REF!,$B16,#REF!,O$5)+SUMIFS(#REF!,#REF!,"completed",#REF!,$B16,#REF!,O$5)),SUMIFS(#REF!,#REF!,"completed",#REF!,$B16,#REF!,O$5))</f>
        <v>#REF!</v>
      </c>
      <c r="P66" s="44" t="e">
        <f>IF($D$4="Agreed",(SUMIFS(#REF!,#REF!,"in construction (agreed)",#REF!,$B16,#REF!,P$5)+SUMIFS(#REF!,#REF!,"in planning (agreed)",#REF!,$B16,#REF!,P$5)+SUMIFS(#REF!,#REF!,"agreed with nzta",#REF!,$B16,#REF!,P$5)+SUMIFS(#REF!,#REF!,"completed",#REF!,$B16,#REF!,P$5)),SUMIFS(#REF!,#REF!,"completed",#REF!,$B16,#REF!,P$5))</f>
        <v>#REF!</v>
      </c>
      <c r="Q66" s="44" t="e">
        <f>IF($D$4="Agreed",(SUMIFS(#REF!,#REF!,"in construction (agreed)",#REF!,$B16,#REF!,Q$5)+SUMIFS(#REF!,#REF!,"in planning (agreed)",#REF!,$B16,#REF!,Q$5)+SUMIFS(#REF!,#REF!,"agreed with nzta",#REF!,$B16,#REF!,Q$5)+SUMIFS(#REF!,#REF!,"completed",#REF!,$B16,#REF!,Q$5)),SUMIFS(#REF!,#REF!,"completed",#REF!,$B16,#REF!,Q$5))</f>
        <v>#REF!</v>
      </c>
      <c r="R66" s="44" t="e">
        <f>IF($D$4="Agreed",(SUMIFS(#REF!,#REF!,"in construction (agreed)",#REF!,$B16,#REF!,R$5)+SUMIFS(#REF!,#REF!,"in planning (agreed)",#REF!,$B16,#REF!,R$5)+SUMIFS(#REF!,#REF!,"agreed with nzta",#REF!,$B16,#REF!,R$5)+SUMIFS(#REF!,#REF!,"completed",#REF!,$B16,#REF!,R$5)),SUMIFS(#REF!,#REF!,"completed",#REF!,$B16,#REF!,R$5))</f>
        <v>#REF!</v>
      </c>
      <c r="S66" s="44" t="e">
        <f>IF($D$4="Agreed",(SUMIFS(#REF!,#REF!,"in construction (agreed)",#REF!,$B16,#REF!,S$5)+SUMIFS(#REF!,#REF!,"in planning (agreed)",#REF!,$B16,#REF!,S$5)+SUMIFS(#REF!,#REF!,"agreed with nzta",#REF!,$B16,#REF!,S$5)+SUMIFS(#REF!,#REF!,"completed",#REF!,$B16,#REF!,S$5)),SUMIFS(#REF!,#REF!,"completed",#REF!,$B16,#REF!,S$5))</f>
        <v>#REF!</v>
      </c>
      <c r="T66" s="44" t="e">
        <f>IF($D$4="Agreed",(SUMIFS(#REF!,#REF!,"in construction (agreed)",#REF!,$B16,#REF!,T$5)+SUMIFS(#REF!,#REF!,"in planning (agreed)",#REF!,$B16,#REF!,T$5)+SUMIFS(#REF!,#REF!,"agreed with nzta",#REF!,$B16,#REF!,T$5)+SUMIFS(#REF!,#REF!,"completed",#REF!,$B16,#REF!,T$5)),SUMIFS(#REF!,#REF!,"completed",#REF!,$B16,#REF!,T$5))</f>
        <v>#REF!</v>
      </c>
      <c r="U66" s="13" t="e">
        <f t="shared" si="8"/>
        <v>#REF!</v>
      </c>
      <c r="V66" s="22"/>
      <c r="W66" s="22"/>
      <c r="X66" s="22"/>
      <c r="Y66" s="22"/>
      <c r="Z66" s="22"/>
      <c r="AA66" s="22"/>
      <c r="AB66" s="22"/>
      <c r="AC66" s="22"/>
      <c r="AD66" s="22"/>
      <c r="AE66" s="22"/>
      <c r="AF66" s="22"/>
    </row>
    <row r="67" spans="1:32" ht="12" customHeight="1" x14ac:dyDescent="0.15">
      <c r="A67" s="20"/>
      <c r="B67" s="37" t="str">
        <f t="shared" si="7"/>
        <v>Seal widening</v>
      </c>
      <c r="C67" s="44" t="e">
        <f>IF($D$4="Agreed",(SUMIFS(#REF!,#REF!,"in construction (agreed)",#REF!,$B17,#REF!,C$5)+SUMIFS(#REF!,#REF!,"in planning (agreed)",#REF!,$B17,#REF!,C$5)+SUMIFS(#REF!,#REF!,"agreed with nzta",#REF!,$B17,#REF!,C$5)+SUMIFS(#REF!,#REF!,"completed",#REF!,$B17,#REF!,C$5)),SUMIFS(#REF!,#REF!,"completed",#REF!,$B17,#REF!,C$5))</f>
        <v>#REF!</v>
      </c>
      <c r="D67" s="44" t="e">
        <f>IF($D$4="Agreed",(SUMIFS(#REF!,#REF!,"in construction (agreed)",#REF!,$B17,#REF!,D$5)+SUMIFS(#REF!,#REF!,"in planning (agreed)",#REF!,$B17,#REF!,D$5)+SUMIFS(#REF!,#REF!,"agreed with nzta",#REF!,$B17,#REF!,D$5)+SUMIFS(#REF!,#REF!,"completed",#REF!,$B17,#REF!,D$5)),SUMIFS(#REF!,#REF!,"completed",#REF!,$B17,#REF!,D$5))</f>
        <v>#REF!</v>
      </c>
      <c r="E67" s="44" t="e">
        <f>IF($D$4="Agreed",(SUMIFS(#REF!,#REF!,"in construction (agreed)",#REF!,$B17,#REF!,E$5)+SUMIFS(#REF!,#REF!,"in planning (agreed)",#REF!,$B17,#REF!,E$5)+SUMIFS(#REF!,#REF!,"agreed with nzta",#REF!,$B17,#REF!,E$5)+SUMIFS(#REF!,#REF!,"completed",#REF!,$B17,#REF!,E$5)),SUMIFS(#REF!,#REF!,"completed",#REF!,$B17,#REF!,E$5))</f>
        <v>#REF!</v>
      </c>
      <c r="F67" s="44" t="e">
        <f>IF($D$4="Agreed",(SUMIFS(#REF!,#REF!,"in construction (agreed)",#REF!,$B17,#REF!,F$5)+SUMIFS(#REF!,#REF!,"in planning (agreed)",#REF!,$B17,#REF!,F$5)+SUMIFS(#REF!,#REF!,"agreed with nzta",#REF!,$B17,#REF!,F$5)+SUMIFS(#REF!,#REF!,"completed",#REF!,$B17,#REF!,F$5)),SUMIFS(#REF!,#REF!,"completed",#REF!,$B17,#REF!,F$5))</f>
        <v>#REF!</v>
      </c>
      <c r="G67" s="44" t="e">
        <f>IF($D$4="Agreed",(SUMIFS(#REF!,#REF!,"in construction (agreed)",#REF!,$B17,#REF!,G$5)+SUMIFS(#REF!,#REF!,"in planning (agreed)",#REF!,$B17,#REF!,G$5)+SUMIFS(#REF!,#REF!,"agreed with nzta",#REF!,$B17,#REF!,G$5)+SUMIFS(#REF!,#REF!,"completed",#REF!,$B17,#REF!,G$5)),SUMIFS(#REF!,#REF!,"completed",#REF!,$B17,#REF!,G$5))</f>
        <v>#REF!</v>
      </c>
      <c r="H67" s="44" t="e">
        <f>IF($D$4="Agreed",(SUMIFS(#REF!,#REF!,"in construction (agreed)",#REF!,$B17,#REF!,H$5)+SUMIFS(#REF!,#REF!,"in planning (agreed)",#REF!,$B17,#REF!,H$5)+SUMIFS(#REF!,#REF!,"agreed with nzta",#REF!,$B17,#REF!,H$5)+SUMIFS(#REF!,#REF!,"completed",#REF!,$B17,#REF!,H$5)),SUMIFS(#REF!,#REF!,"completed",#REF!,$B17,#REF!,H$5))</f>
        <v>#REF!</v>
      </c>
      <c r="I67" s="44" t="e">
        <f>IF($D$4="Agreed",(SUMIFS(#REF!,#REF!,"in construction (agreed)",#REF!,$B17,#REF!,I$5)+SUMIFS(#REF!,#REF!,"in planning (agreed)",#REF!,$B17,#REF!,I$5)+SUMIFS(#REF!,#REF!,"agreed with nzta",#REF!,$B17,#REF!,I$5)+SUMIFS(#REF!,#REF!,"completed",#REF!,$B17,#REF!,I$5)),SUMIFS(#REF!,#REF!,"completed",#REF!,$B17,#REF!,I$5))</f>
        <v>#REF!</v>
      </c>
      <c r="J67" s="44" t="e">
        <f>IF($D$4="Agreed",(SUMIFS(#REF!,#REF!,"in construction (agreed)",#REF!,$B17,#REF!,J$5)+SUMIFS(#REF!,#REF!,"in planning (agreed)",#REF!,$B17,#REF!,J$5)+SUMIFS(#REF!,#REF!,"agreed with nzta",#REF!,$B17,#REF!,J$5)+SUMIFS(#REF!,#REF!,"completed",#REF!,$B17,#REF!,J$5)),SUMIFS(#REF!,#REF!,"completed",#REF!,$B17,#REF!,J$5))</f>
        <v>#REF!</v>
      </c>
      <c r="K67" s="44" t="e">
        <f>IF($D$4="Agreed",(SUMIFS(#REF!,#REF!,"in construction (agreed)",#REF!,$B17,#REF!,K$5)+SUMIFS(#REF!,#REF!,"in planning (agreed)",#REF!,$B17,#REF!,K$5)+SUMIFS(#REF!,#REF!,"agreed with nzta",#REF!,$B17,#REF!,K$5)+SUMIFS(#REF!,#REF!,"completed",#REF!,$B17,#REF!,K$5)),SUMIFS(#REF!,#REF!,"completed",#REF!,$B17,#REF!,K$5))</f>
        <v>#REF!</v>
      </c>
      <c r="L67" s="44" t="e">
        <f>IF($D$4="Agreed",(SUMIFS(#REF!,#REF!,"in construction (agreed)",#REF!,$B17,#REF!,L$5)+SUMIFS(#REF!,#REF!,"in planning (agreed)",#REF!,$B17,#REF!,L$5)+SUMIFS(#REF!,#REF!,"agreed with nzta",#REF!,$B17,#REF!,L$5)+SUMIFS(#REF!,#REF!,"completed",#REF!,$B17,#REF!,L$5)),SUMIFS(#REF!,#REF!,"completed",#REF!,$B17,#REF!,L$5))</f>
        <v>#REF!</v>
      </c>
      <c r="M67" s="44" t="e">
        <f>IF($D$4="Agreed",(SUMIFS(#REF!,#REF!,"in construction (agreed)",#REF!,$B17,#REF!,M$5)+SUMIFS(#REF!,#REF!,"in planning (agreed)",#REF!,$B17,#REF!,M$5)+SUMIFS(#REF!,#REF!,"agreed with nzta",#REF!,$B17,#REF!,M$5)+SUMIFS(#REF!,#REF!,"completed",#REF!,$B17,#REF!,M$5)),SUMIFS(#REF!,#REF!,"completed",#REF!,$B17,#REF!,M$5))</f>
        <v>#REF!</v>
      </c>
      <c r="N67" s="44" t="e">
        <f>IF($D$4="Agreed",(SUMIFS(#REF!,#REF!,"in construction (agreed)",#REF!,$B17,#REF!,N$5)+SUMIFS(#REF!,#REF!,"in planning (agreed)",#REF!,$B17,#REF!,N$5)+SUMIFS(#REF!,#REF!,"agreed with nzta",#REF!,$B17,#REF!,N$5)+SUMIFS(#REF!,#REF!,"completed",#REF!,$B17,#REF!,N$5)),SUMIFS(#REF!,#REF!,"completed",#REF!,$B17,#REF!,N$5))</f>
        <v>#REF!</v>
      </c>
      <c r="O67" s="44" t="e">
        <f>IF($D$4="Agreed",(SUMIFS(#REF!,#REF!,"in construction (agreed)",#REF!,$B17,#REF!,O$5)+SUMIFS(#REF!,#REF!,"in planning (agreed)",#REF!,$B17,#REF!,O$5)+SUMIFS(#REF!,#REF!,"agreed with nzta",#REF!,$B17,#REF!,O$5)+SUMIFS(#REF!,#REF!,"completed",#REF!,$B17,#REF!,O$5)),SUMIFS(#REF!,#REF!,"completed",#REF!,$B17,#REF!,O$5))</f>
        <v>#REF!</v>
      </c>
      <c r="P67" s="44" t="e">
        <f>IF($D$4="Agreed",(SUMIFS(#REF!,#REF!,"in construction (agreed)",#REF!,$B17,#REF!,P$5)+SUMIFS(#REF!,#REF!,"in planning (agreed)",#REF!,$B17,#REF!,P$5)+SUMIFS(#REF!,#REF!,"agreed with nzta",#REF!,$B17,#REF!,P$5)+SUMIFS(#REF!,#REF!,"completed",#REF!,$B17,#REF!,P$5)),SUMIFS(#REF!,#REF!,"completed",#REF!,$B17,#REF!,P$5))</f>
        <v>#REF!</v>
      </c>
      <c r="Q67" s="44" t="e">
        <f>IF($D$4="Agreed",(SUMIFS(#REF!,#REF!,"in construction (agreed)",#REF!,$B17,#REF!,Q$5)+SUMIFS(#REF!,#REF!,"in planning (agreed)",#REF!,$B17,#REF!,Q$5)+SUMIFS(#REF!,#REF!,"agreed with nzta",#REF!,$B17,#REF!,Q$5)+SUMIFS(#REF!,#REF!,"completed",#REF!,$B17,#REF!,Q$5)),SUMIFS(#REF!,#REF!,"completed",#REF!,$B17,#REF!,Q$5))</f>
        <v>#REF!</v>
      </c>
      <c r="R67" s="44" t="e">
        <f>IF($D$4="Agreed",(SUMIFS(#REF!,#REF!,"in construction (agreed)",#REF!,$B17,#REF!,R$5)+SUMIFS(#REF!,#REF!,"in planning (agreed)",#REF!,$B17,#REF!,R$5)+SUMIFS(#REF!,#REF!,"agreed with nzta",#REF!,$B17,#REF!,R$5)+SUMIFS(#REF!,#REF!,"completed",#REF!,$B17,#REF!,R$5)),SUMIFS(#REF!,#REF!,"completed",#REF!,$B17,#REF!,R$5))</f>
        <v>#REF!</v>
      </c>
      <c r="S67" s="44" t="e">
        <f>IF($D$4="Agreed",(SUMIFS(#REF!,#REF!,"in construction (agreed)",#REF!,$B17,#REF!,S$5)+SUMIFS(#REF!,#REF!,"in planning (agreed)",#REF!,$B17,#REF!,S$5)+SUMIFS(#REF!,#REF!,"agreed with nzta",#REF!,$B17,#REF!,S$5)+SUMIFS(#REF!,#REF!,"completed",#REF!,$B17,#REF!,S$5)),SUMIFS(#REF!,#REF!,"completed",#REF!,$B17,#REF!,S$5))</f>
        <v>#REF!</v>
      </c>
      <c r="T67" s="44" t="e">
        <f>IF($D$4="Agreed",(SUMIFS(#REF!,#REF!,"in construction (agreed)",#REF!,$B17,#REF!,T$5)+SUMIFS(#REF!,#REF!,"in planning (agreed)",#REF!,$B17,#REF!,T$5)+SUMIFS(#REF!,#REF!,"agreed with nzta",#REF!,$B17,#REF!,T$5)+SUMIFS(#REF!,#REF!,"completed",#REF!,$B17,#REF!,T$5)),SUMIFS(#REF!,#REF!,"completed",#REF!,$B17,#REF!,T$5))</f>
        <v>#REF!</v>
      </c>
      <c r="U67" s="13" t="e">
        <f t="shared" si="8"/>
        <v>#REF!</v>
      </c>
      <c r="V67" s="22"/>
      <c r="W67" s="22"/>
      <c r="X67" s="22"/>
      <c r="Y67" s="22"/>
      <c r="Z67" s="22"/>
      <c r="AA67" s="22"/>
      <c r="AB67" s="22"/>
      <c r="AC67" s="22"/>
      <c r="AD67" s="22"/>
      <c r="AE67" s="22"/>
      <c r="AF67" s="22"/>
    </row>
    <row r="68" spans="1:32" ht="12" customHeight="1" x14ac:dyDescent="0.15">
      <c r="A68" s="20"/>
      <c r="B68" s="37" t="str">
        <f t="shared" si="7"/>
        <v>Sight benching</v>
      </c>
      <c r="C68" s="44" t="e">
        <f>IF($D$4="Agreed",(SUMIFS(#REF!,#REF!,"in construction (agreed)",#REF!,$B18,#REF!,C$5)+SUMIFS(#REF!,#REF!,"in planning (agreed)",#REF!,$B18,#REF!,C$5)+SUMIFS(#REF!,#REF!,"agreed with nzta",#REF!,$B18,#REF!,C$5)+SUMIFS(#REF!,#REF!,"completed",#REF!,$B18,#REF!,C$5)),SUMIFS(#REF!,#REF!,"completed",#REF!,$B18,#REF!,C$5))</f>
        <v>#REF!</v>
      </c>
      <c r="D68" s="44" t="e">
        <f>IF($D$4="Agreed",(SUMIFS(#REF!,#REF!,"in construction (agreed)",#REF!,$B18,#REF!,D$5)+SUMIFS(#REF!,#REF!,"in planning (agreed)",#REF!,$B18,#REF!,D$5)+SUMIFS(#REF!,#REF!,"agreed with nzta",#REF!,$B18,#REF!,D$5)+SUMIFS(#REF!,#REF!,"completed",#REF!,$B18,#REF!,D$5)),SUMIFS(#REF!,#REF!,"completed",#REF!,$B18,#REF!,D$5))</f>
        <v>#REF!</v>
      </c>
      <c r="E68" s="44" t="e">
        <f>IF($D$4="Agreed",(SUMIFS(#REF!,#REF!,"in construction (agreed)",#REF!,$B18,#REF!,E$5)+SUMIFS(#REF!,#REF!,"in planning (agreed)",#REF!,$B18,#REF!,E$5)+SUMIFS(#REF!,#REF!,"agreed with nzta",#REF!,$B18,#REF!,E$5)+SUMIFS(#REF!,#REF!,"completed",#REF!,$B18,#REF!,E$5)),SUMIFS(#REF!,#REF!,"completed",#REF!,$B18,#REF!,E$5))</f>
        <v>#REF!</v>
      </c>
      <c r="F68" s="44" t="e">
        <f>IF($D$4="Agreed",(SUMIFS(#REF!,#REF!,"in construction (agreed)",#REF!,$B18,#REF!,F$5)+SUMIFS(#REF!,#REF!,"in planning (agreed)",#REF!,$B18,#REF!,F$5)+SUMIFS(#REF!,#REF!,"agreed with nzta",#REF!,$B18,#REF!,F$5)+SUMIFS(#REF!,#REF!,"completed",#REF!,$B18,#REF!,F$5)),SUMIFS(#REF!,#REF!,"completed",#REF!,$B18,#REF!,F$5))</f>
        <v>#REF!</v>
      </c>
      <c r="G68" s="44" t="e">
        <f>IF($D$4="Agreed",(SUMIFS(#REF!,#REF!,"in construction (agreed)",#REF!,$B18,#REF!,G$5)+SUMIFS(#REF!,#REF!,"in planning (agreed)",#REF!,$B18,#REF!,G$5)+SUMIFS(#REF!,#REF!,"agreed with nzta",#REF!,$B18,#REF!,G$5)+SUMIFS(#REF!,#REF!,"completed",#REF!,$B18,#REF!,G$5)),SUMIFS(#REF!,#REF!,"completed",#REF!,$B18,#REF!,G$5))</f>
        <v>#REF!</v>
      </c>
      <c r="H68" s="44" t="e">
        <f>IF($D$4="Agreed",(SUMIFS(#REF!,#REF!,"in construction (agreed)",#REF!,$B18,#REF!,H$5)+SUMIFS(#REF!,#REF!,"in planning (agreed)",#REF!,$B18,#REF!,H$5)+SUMIFS(#REF!,#REF!,"agreed with nzta",#REF!,$B18,#REF!,H$5)+SUMIFS(#REF!,#REF!,"completed",#REF!,$B18,#REF!,H$5)),SUMIFS(#REF!,#REF!,"completed",#REF!,$B18,#REF!,H$5))</f>
        <v>#REF!</v>
      </c>
      <c r="I68" s="44" t="e">
        <f>IF($D$4="Agreed",(SUMIFS(#REF!,#REF!,"in construction (agreed)",#REF!,$B18,#REF!,I$5)+SUMIFS(#REF!,#REF!,"in planning (agreed)",#REF!,$B18,#REF!,I$5)+SUMIFS(#REF!,#REF!,"agreed with nzta",#REF!,$B18,#REF!,I$5)+SUMIFS(#REF!,#REF!,"completed",#REF!,$B18,#REF!,I$5)),SUMIFS(#REF!,#REF!,"completed",#REF!,$B18,#REF!,I$5))</f>
        <v>#REF!</v>
      </c>
      <c r="J68" s="44" t="e">
        <f>IF($D$4="Agreed",(SUMIFS(#REF!,#REF!,"in construction (agreed)",#REF!,$B18,#REF!,J$5)+SUMIFS(#REF!,#REF!,"in planning (agreed)",#REF!,$B18,#REF!,J$5)+SUMIFS(#REF!,#REF!,"agreed with nzta",#REF!,$B18,#REF!,J$5)+SUMIFS(#REF!,#REF!,"completed",#REF!,$B18,#REF!,J$5)),SUMIFS(#REF!,#REF!,"completed",#REF!,$B18,#REF!,J$5))</f>
        <v>#REF!</v>
      </c>
      <c r="K68" s="44" t="e">
        <f>IF($D$4="Agreed",(SUMIFS(#REF!,#REF!,"in construction (agreed)",#REF!,$B18,#REF!,K$5)+SUMIFS(#REF!,#REF!,"in planning (agreed)",#REF!,$B18,#REF!,K$5)+SUMIFS(#REF!,#REF!,"agreed with nzta",#REF!,$B18,#REF!,K$5)+SUMIFS(#REF!,#REF!,"completed",#REF!,$B18,#REF!,K$5)),SUMIFS(#REF!,#REF!,"completed",#REF!,$B18,#REF!,K$5))</f>
        <v>#REF!</v>
      </c>
      <c r="L68" s="44" t="e">
        <f>IF($D$4="Agreed",(SUMIFS(#REF!,#REF!,"in construction (agreed)",#REF!,$B18,#REF!,L$5)+SUMIFS(#REF!,#REF!,"in planning (agreed)",#REF!,$B18,#REF!,L$5)+SUMIFS(#REF!,#REF!,"agreed with nzta",#REF!,$B18,#REF!,L$5)+SUMIFS(#REF!,#REF!,"completed",#REF!,$B18,#REF!,L$5)),SUMIFS(#REF!,#REF!,"completed",#REF!,$B18,#REF!,L$5))</f>
        <v>#REF!</v>
      </c>
      <c r="M68" s="44" t="e">
        <f>IF($D$4="Agreed",(SUMIFS(#REF!,#REF!,"in construction (agreed)",#REF!,$B18,#REF!,M$5)+SUMIFS(#REF!,#REF!,"in planning (agreed)",#REF!,$B18,#REF!,M$5)+SUMIFS(#REF!,#REF!,"agreed with nzta",#REF!,$B18,#REF!,M$5)+SUMIFS(#REF!,#REF!,"completed",#REF!,$B18,#REF!,M$5)),SUMIFS(#REF!,#REF!,"completed",#REF!,$B18,#REF!,M$5))</f>
        <v>#REF!</v>
      </c>
      <c r="N68" s="44" t="e">
        <f>IF($D$4="Agreed",(SUMIFS(#REF!,#REF!,"in construction (agreed)",#REF!,$B18,#REF!,N$5)+SUMIFS(#REF!,#REF!,"in planning (agreed)",#REF!,$B18,#REF!,N$5)+SUMIFS(#REF!,#REF!,"agreed with nzta",#REF!,$B18,#REF!,N$5)+SUMIFS(#REF!,#REF!,"completed",#REF!,$B18,#REF!,N$5)),SUMIFS(#REF!,#REF!,"completed",#REF!,$B18,#REF!,N$5))</f>
        <v>#REF!</v>
      </c>
      <c r="O68" s="44" t="e">
        <f>IF($D$4="Agreed",(SUMIFS(#REF!,#REF!,"in construction (agreed)",#REF!,$B18,#REF!,O$5)+SUMIFS(#REF!,#REF!,"in planning (agreed)",#REF!,$B18,#REF!,O$5)+SUMIFS(#REF!,#REF!,"agreed with nzta",#REF!,$B18,#REF!,O$5)+SUMIFS(#REF!,#REF!,"completed",#REF!,$B18,#REF!,O$5)),SUMIFS(#REF!,#REF!,"completed",#REF!,$B18,#REF!,O$5))</f>
        <v>#REF!</v>
      </c>
      <c r="P68" s="44" t="e">
        <f>IF($D$4="Agreed",(SUMIFS(#REF!,#REF!,"in construction (agreed)",#REF!,$B18,#REF!,P$5)+SUMIFS(#REF!,#REF!,"in planning (agreed)",#REF!,$B18,#REF!,P$5)+SUMIFS(#REF!,#REF!,"agreed with nzta",#REF!,$B18,#REF!,P$5)+SUMIFS(#REF!,#REF!,"completed",#REF!,$B18,#REF!,P$5)),SUMIFS(#REF!,#REF!,"completed",#REF!,$B18,#REF!,P$5))</f>
        <v>#REF!</v>
      </c>
      <c r="Q68" s="44" t="e">
        <f>IF($D$4="Agreed",(SUMIFS(#REF!,#REF!,"in construction (agreed)",#REF!,$B18,#REF!,Q$5)+SUMIFS(#REF!,#REF!,"in planning (agreed)",#REF!,$B18,#REF!,Q$5)+SUMIFS(#REF!,#REF!,"agreed with nzta",#REF!,$B18,#REF!,Q$5)+SUMIFS(#REF!,#REF!,"completed",#REF!,$B18,#REF!,Q$5)),SUMIFS(#REF!,#REF!,"completed",#REF!,$B18,#REF!,Q$5))</f>
        <v>#REF!</v>
      </c>
      <c r="R68" s="44" t="e">
        <f>IF($D$4="Agreed",(SUMIFS(#REF!,#REF!,"in construction (agreed)",#REF!,$B18,#REF!,R$5)+SUMIFS(#REF!,#REF!,"in planning (agreed)",#REF!,$B18,#REF!,R$5)+SUMIFS(#REF!,#REF!,"agreed with nzta",#REF!,$B18,#REF!,R$5)+SUMIFS(#REF!,#REF!,"completed",#REF!,$B18,#REF!,R$5)),SUMIFS(#REF!,#REF!,"completed",#REF!,$B18,#REF!,R$5))</f>
        <v>#REF!</v>
      </c>
      <c r="S68" s="44" t="e">
        <f>IF($D$4="Agreed",(SUMIFS(#REF!,#REF!,"in construction (agreed)",#REF!,$B18,#REF!,S$5)+SUMIFS(#REF!,#REF!,"in planning (agreed)",#REF!,$B18,#REF!,S$5)+SUMIFS(#REF!,#REF!,"agreed with nzta",#REF!,$B18,#REF!,S$5)+SUMIFS(#REF!,#REF!,"completed",#REF!,$B18,#REF!,S$5)),SUMIFS(#REF!,#REF!,"completed",#REF!,$B18,#REF!,S$5))</f>
        <v>#REF!</v>
      </c>
      <c r="T68" s="44" t="e">
        <f>IF($D$4="Agreed",(SUMIFS(#REF!,#REF!,"in construction (agreed)",#REF!,$B18,#REF!,T$5)+SUMIFS(#REF!,#REF!,"in planning (agreed)",#REF!,$B18,#REF!,T$5)+SUMIFS(#REF!,#REF!,"agreed with nzta",#REF!,$B18,#REF!,T$5)+SUMIFS(#REF!,#REF!,"completed",#REF!,$B18,#REF!,T$5)),SUMIFS(#REF!,#REF!,"completed",#REF!,$B18,#REF!,T$5))</f>
        <v>#REF!</v>
      </c>
      <c r="U68" s="13" t="e">
        <f t="shared" si="8"/>
        <v>#REF!</v>
      </c>
      <c r="V68" s="22"/>
      <c r="W68" s="22"/>
      <c r="X68" s="22"/>
      <c r="Y68" s="22"/>
      <c r="Z68" s="22"/>
      <c r="AA68" s="22"/>
      <c r="AB68" s="22"/>
      <c r="AC68" s="22"/>
      <c r="AD68" s="22"/>
      <c r="AE68" s="22"/>
      <c r="AF68" s="22"/>
    </row>
    <row r="69" spans="1:32" ht="12" customHeight="1" x14ac:dyDescent="0.15">
      <c r="A69" s="20"/>
      <c r="B69" s="37" t="str">
        <f t="shared" si="7"/>
        <v>Signage / delineation / pavement marking</v>
      </c>
      <c r="C69" s="44" t="e">
        <f>IF($D$4="Agreed",(SUMIFS(#REF!,#REF!,"in construction (agreed)",#REF!,$B19,#REF!,C$5)+SUMIFS(#REF!,#REF!,"in planning (agreed)",#REF!,$B19,#REF!,C$5)+SUMIFS(#REF!,#REF!,"agreed with nzta",#REF!,$B19,#REF!,C$5)+SUMIFS(#REF!,#REF!,"completed",#REF!,$B19,#REF!,C$5)),SUMIFS(#REF!,#REF!,"completed",#REF!,$B19,#REF!,C$5))</f>
        <v>#REF!</v>
      </c>
      <c r="D69" s="44" t="e">
        <f>IF($D$4="Agreed",(SUMIFS(#REF!,#REF!,"in construction (agreed)",#REF!,$B19,#REF!,D$5)+SUMIFS(#REF!,#REF!,"in planning (agreed)",#REF!,$B19,#REF!,D$5)+SUMIFS(#REF!,#REF!,"agreed with nzta",#REF!,$B19,#REF!,D$5)+SUMIFS(#REF!,#REF!,"completed",#REF!,$B19,#REF!,D$5)),SUMIFS(#REF!,#REF!,"completed",#REF!,$B19,#REF!,D$5))</f>
        <v>#REF!</v>
      </c>
      <c r="E69" s="44" t="e">
        <f>IF($D$4="Agreed",(SUMIFS(#REF!,#REF!,"in construction (agreed)",#REF!,$B19,#REF!,E$5)+SUMIFS(#REF!,#REF!,"in planning (agreed)",#REF!,$B19,#REF!,E$5)+SUMIFS(#REF!,#REF!,"agreed with nzta",#REF!,$B19,#REF!,E$5)+SUMIFS(#REF!,#REF!,"completed",#REF!,$B19,#REF!,E$5)),SUMIFS(#REF!,#REF!,"completed",#REF!,$B19,#REF!,E$5))</f>
        <v>#REF!</v>
      </c>
      <c r="F69" s="44" t="e">
        <f>IF($D$4="Agreed",(SUMIFS(#REF!,#REF!,"in construction (agreed)",#REF!,$B19,#REF!,F$5)+SUMIFS(#REF!,#REF!,"in planning (agreed)",#REF!,$B19,#REF!,F$5)+SUMIFS(#REF!,#REF!,"agreed with nzta",#REF!,$B19,#REF!,F$5)+SUMIFS(#REF!,#REF!,"completed",#REF!,$B19,#REF!,F$5)),SUMIFS(#REF!,#REF!,"completed",#REF!,$B19,#REF!,F$5))</f>
        <v>#REF!</v>
      </c>
      <c r="G69" s="44" t="e">
        <f>IF($D$4="Agreed",(SUMIFS(#REF!,#REF!,"in construction (agreed)",#REF!,$B19,#REF!,G$5)+SUMIFS(#REF!,#REF!,"in planning (agreed)",#REF!,$B19,#REF!,G$5)+SUMIFS(#REF!,#REF!,"agreed with nzta",#REF!,$B19,#REF!,G$5)+SUMIFS(#REF!,#REF!,"completed",#REF!,$B19,#REF!,G$5)),SUMIFS(#REF!,#REF!,"completed",#REF!,$B19,#REF!,G$5))</f>
        <v>#REF!</v>
      </c>
      <c r="H69" s="44" t="e">
        <f>IF($D$4="Agreed",(SUMIFS(#REF!,#REF!,"in construction (agreed)",#REF!,$B19,#REF!,H$5)+SUMIFS(#REF!,#REF!,"in planning (agreed)",#REF!,$B19,#REF!,H$5)+SUMIFS(#REF!,#REF!,"agreed with nzta",#REF!,$B19,#REF!,H$5)+SUMIFS(#REF!,#REF!,"completed",#REF!,$B19,#REF!,H$5)),SUMIFS(#REF!,#REF!,"completed",#REF!,$B19,#REF!,H$5))</f>
        <v>#REF!</v>
      </c>
      <c r="I69" s="44" t="e">
        <f>IF($D$4="Agreed",(SUMIFS(#REF!,#REF!,"in construction (agreed)",#REF!,$B19,#REF!,I$5)+SUMIFS(#REF!,#REF!,"in planning (agreed)",#REF!,$B19,#REF!,I$5)+SUMIFS(#REF!,#REF!,"agreed with nzta",#REF!,$B19,#REF!,I$5)+SUMIFS(#REF!,#REF!,"completed",#REF!,$B19,#REF!,I$5)),SUMIFS(#REF!,#REF!,"completed",#REF!,$B19,#REF!,I$5))</f>
        <v>#REF!</v>
      </c>
      <c r="J69" s="44" t="e">
        <f>IF($D$4="Agreed",(SUMIFS(#REF!,#REF!,"in construction (agreed)",#REF!,$B19,#REF!,J$5)+SUMIFS(#REF!,#REF!,"in planning (agreed)",#REF!,$B19,#REF!,J$5)+SUMIFS(#REF!,#REF!,"agreed with nzta",#REF!,$B19,#REF!,J$5)+SUMIFS(#REF!,#REF!,"completed",#REF!,$B19,#REF!,J$5)),SUMIFS(#REF!,#REF!,"completed",#REF!,$B19,#REF!,J$5))</f>
        <v>#REF!</v>
      </c>
      <c r="K69" s="44" t="e">
        <f>IF($D$4="Agreed",(SUMIFS(#REF!,#REF!,"in construction (agreed)",#REF!,$B19,#REF!,K$5)+SUMIFS(#REF!,#REF!,"in planning (agreed)",#REF!,$B19,#REF!,K$5)+SUMIFS(#REF!,#REF!,"agreed with nzta",#REF!,$B19,#REF!,K$5)+SUMIFS(#REF!,#REF!,"completed",#REF!,$B19,#REF!,K$5)),SUMIFS(#REF!,#REF!,"completed",#REF!,$B19,#REF!,K$5))</f>
        <v>#REF!</v>
      </c>
      <c r="L69" s="44" t="e">
        <f>IF($D$4="Agreed",(SUMIFS(#REF!,#REF!,"in construction (agreed)",#REF!,$B19,#REF!,L$5)+SUMIFS(#REF!,#REF!,"in planning (agreed)",#REF!,$B19,#REF!,L$5)+SUMIFS(#REF!,#REF!,"agreed with nzta",#REF!,$B19,#REF!,L$5)+SUMIFS(#REF!,#REF!,"completed",#REF!,$B19,#REF!,L$5)),SUMIFS(#REF!,#REF!,"completed",#REF!,$B19,#REF!,L$5))</f>
        <v>#REF!</v>
      </c>
      <c r="M69" s="44" t="e">
        <f>IF($D$4="Agreed",(SUMIFS(#REF!,#REF!,"in construction (agreed)",#REF!,$B19,#REF!,M$5)+SUMIFS(#REF!,#REF!,"in planning (agreed)",#REF!,$B19,#REF!,M$5)+SUMIFS(#REF!,#REF!,"agreed with nzta",#REF!,$B19,#REF!,M$5)+SUMIFS(#REF!,#REF!,"completed",#REF!,$B19,#REF!,M$5)),SUMIFS(#REF!,#REF!,"completed",#REF!,$B19,#REF!,M$5))</f>
        <v>#REF!</v>
      </c>
      <c r="N69" s="44" t="e">
        <f>IF($D$4="Agreed",(SUMIFS(#REF!,#REF!,"in construction (agreed)",#REF!,$B19,#REF!,N$5)+SUMIFS(#REF!,#REF!,"in planning (agreed)",#REF!,$B19,#REF!,N$5)+SUMIFS(#REF!,#REF!,"agreed with nzta",#REF!,$B19,#REF!,N$5)+SUMIFS(#REF!,#REF!,"completed",#REF!,$B19,#REF!,N$5)),SUMIFS(#REF!,#REF!,"completed",#REF!,$B19,#REF!,N$5))</f>
        <v>#REF!</v>
      </c>
      <c r="O69" s="44" t="e">
        <f>IF($D$4="Agreed",(SUMIFS(#REF!,#REF!,"in construction (agreed)",#REF!,$B19,#REF!,O$5)+SUMIFS(#REF!,#REF!,"in planning (agreed)",#REF!,$B19,#REF!,O$5)+SUMIFS(#REF!,#REF!,"agreed with nzta",#REF!,$B19,#REF!,O$5)+SUMIFS(#REF!,#REF!,"completed",#REF!,$B19,#REF!,O$5)),SUMIFS(#REF!,#REF!,"completed",#REF!,$B19,#REF!,O$5))</f>
        <v>#REF!</v>
      </c>
      <c r="P69" s="44" t="e">
        <f>IF($D$4="Agreed",(SUMIFS(#REF!,#REF!,"in construction (agreed)",#REF!,$B19,#REF!,P$5)+SUMIFS(#REF!,#REF!,"in planning (agreed)",#REF!,$B19,#REF!,P$5)+SUMIFS(#REF!,#REF!,"agreed with nzta",#REF!,$B19,#REF!,P$5)+SUMIFS(#REF!,#REF!,"completed",#REF!,$B19,#REF!,P$5)),SUMIFS(#REF!,#REF!,"completed",#REF!,$B19,#REF!,P$5))</f>
        <v>#REF!</v>
      </c>
      <c r="Q69" s="44" t="e">
        <f>IF($D$4="Agreed",(SUMIFS(#REF!,#REF!,"in construction (agreed)",#REF!,$B19,#REF!,Q$5)+SUMIFS(#REF!,#REF!,"in planning (agreed)",#REF!,$B19,#REF!,Q$5)+SUMIFS(#REF!,#REF!,"agreed with nzta",#REF!,$B19,#REF!,Q$5)+SUMIFS(#REF!,#REF!,"completed",#REF!,$B19,#REF!,Q$5)),SUMIFS(#REF!,#REF!,"completed",#REF!,$B19,#REF!,Q$5))</f>
        <v>#REF!</v>
      </c>
      <c r="R69" s="44" t="e">
        <f>IF($D$4="Agreed",(SUMIFS(#REF!,#REF!,"in construction (agreed)",#REF!,$B19,#REF!,R$5)+SUMIFS(#REF!,#REF!,"in planning (agreed)",#REF!,$B19,#REF!,R$5)+SUMIFS(#REF!,#REF!,"agreed with nzta",#REF!,$B19,#REF!,R$5)+SUMIFS(#REF!,#REF!,"completed",#REF!,$B19,#REF!,R$5)),SUMIFS(#REF!,#REF!,"completed",#REF!,$B19,#REF!,R$5))</f>
        <v>#REF!</v>
      </c>
      <c r="S69" s="44" t="e">
        <f>IF($D$4="Agreed",(SUMIFS(#REF!,#REF!,"in construction (agreed)",#REF!,$B19,#REF!,S$5)+SUMIFS(#REF!,#REF!,"in planning (agreed)",#REF!,$B19,#REF!,S$5)+SUMIFS(#REF!,#REF!,"agreed with nzta",#REF!,$B19,#REF!,S$5)+SUMIFS(#REF!,#REF!,"completed",#REF!,$B19,#REF!,S$5)),SUMIFS(#REF!,#REF!,"completed",#REF!,$B19,#REF!,S$5))</f>
        <v>#REF!</v>
      </c>
      <c r="T69" s="44" t="e">
        <f>IF($D$4="Agreed",(SUMIFS(#REF!,#REF!,"in construction (agreed)",#REF!,$B19,#REF!,T$5)+SUMIFS(#REF!,#REF!,"in planning (agreed)",#REF!,$B19,#REF!,T$5)+SUMIFS(#REF!,#REF!,"agreed with nzta",#REF!,$B19,#REF!,T$5)+SUMIFS(#REF!,#REF!,"completed",#REF!,$B19,#REF!,T$5)),SUMIFS(#REF!,#REF!,"completed",#REF!,$B19,#REF!,T$5))</f>
        <v>#REF!</v>
      </c>
      <c r="U69" s="13" t="e">
        <f t="shared" si="8"/>
        <v>#REF!</v>
      </c>
      <c r="V69" s="22"/>
      <c r="W69" s="22"/>
      <c r="X69" s="22"/>
      <c r="Y69" s="22"/>
      <c r="Z69" s="22"/>
      <c r="AA69" s="22"/>
      <c r="AB69" s="22"/>
      <c r="AC69" s="22"/>
      <c r="AD69" s="22"/>
      <c r="AE69" s="22"/>
      <c r="AF69" s="22"/>
    </row>
    <row r="70" spans="1:32" ht="12" customHeight="1" x14ac:dyDescent="0.15">
      <c r="A70" s="20"/>
      <c r="B70" s="37" t="str">
        <f t="shared" si="7"/>
        <v>Stock effluent facilities</v>
      </c>
      <c r="C70" s="44" t="e">
        <f>IF($D$4="Agreed",(SUMIFS(#REF!,#REF!,"in construction (agreed)",#REF!,$B20,#REF!,C$5)+SUMIFS(#REF!,#REF!,"in planning (agreed)",#REF!,$B20,#REF!,C$5)+SUMIFS(#REF!,#REF!,"agreed with nzta",#REF!,$B20,#REF!,C$5)+SUMIFS(#REF!,#REF!,"completed",#REF!,$B20,#REF!,C$5)),SUMIFS(#REF!,#REF!,"completed",#REF!,$B20,#REF!,C$5))</f>
        <v>#REF!</v>
      </c>
      <c r="D70" s="44" t="e">
        <f>IF($D$4="Agreed",(SUMIFS(#REF!,#REF!,"in construction (agreed)",#REF!,$B20,#REF!,D$5)+SUMIFS(#REF!,#REF!,"in planning (agreed)",#REF!,$B20,#REF!,D$5)+SUMIFS(#REF!,#REF!,"agreed with nzta",#REF!,$B20,#REF!,D$5)+SUMIFS(#REF!,#REF!,"completed",#REF!,$B20,#REF!,D$5)),SUMIFS(#REF!,#REF!,"completed",#REF!,$B20,#REF!,D$5))</f>
        <v>#REF!</v>
      </c>
      <c r="E70" s="44" t="e">
        <f>IF($D$4="Agreed",(SUMIFS(#REF!,#REF!,"in construction (agreed)",#REF!,$B20,#REF!,E$5)+SUMIFS(#REF!,#REF!,"in planning (agreed)",#REF!,$B20,#REF!,E$5)+SUMIFS(#REF!,#REF!,"agreed with nzta",#REF!,$B20,#REF!,E$5)+SUMIFS(#REF!,#REF!,"completed",#REF!,$B20,#REF!,E$5)),SUMIFS(#REF!,#REF!,"completed",#REF!,$B20,#REF!,E$5))</f>
        <v>#REF!</v>
      </c>
      <c r="F70" s="44" t="e">
        <f>IF($D$4="Agreed",(SUMIFS(#REF!,#REF!,"in construction (agreed)",#REF!,$B20,#REF!,F$5)+SUMIFS(#REF!,#REF!,"in planning (agreed)",#REF!,$B20,#REF!,F$5)+SUMIFS(#REF!,#REF!,"agreed with nzta",#REF!,$B20,#REF!,F$5)+SUMIFS(#REF!,#REF!,"completed",#REF!,$B20,#REF!,F$5)),SUMIFS(#REF!,#REF!,"completed",#REF!,$B20,#REF!,F$5))</f>
        <v>#REF!</v>
      </c>
      <c r="G70" s="44" t="e">
        <f>IF($D$4="Agreed",(SUMIFS(#REF!,#REF!,"in construction (agreed)",#REF!,$B20,#REF!,G$5)+SUMIFS(#REF!,#REF!,"in planning (agreed)",#REF!,$B20,#REF!,G$5)+SUMIFS(#REF!,#REF!,"agreed with nzta",#REF!,$B20,#REF!,G$5)+SUMIFS(#REF!,#REF!,"completed",#REF!,$B20,#REF!,G$5)),SUMIFS(#REF!,#REF!,"completed",#REF!,$B20,#REF!,G$5))</f>
        <v>#REF!</v>
      </c>
      <c r="H70" s="44" t="e">
        <f>IF($D$4="Agreed",(SUMIFS(#REF!,#REF!,"in construction (agreed)",#REF!,$B20,#REF!,H$5)+SUMIFS(#REF!,#REF!,"in planning (agreed)",#REF!,$B20,#REF!,H$5)+SUMIFS(#REF!,#REF!,"agreed with nzta",#REF!,$B20,#REF!,H$5)+SUMIFS(#REF!,#REF!,"completed",#REF!,$B20,#REF!,H$5)),SUMIFS(#REF!,#REF!,"completed",#REF!,$B20,#REF!,H$5))</f>
        <v>#REF!</v>
      </c>
      <c r="I70" s="44" t="e">
        <f>IF($D$4="Agreed",(SUMIFS(#REF!,#REF!,"in construction (agreed)",#REF!,$B20,#REF!,I$5)+SUMIFS(#REF!,#REF!,"in planning (agreed)",#REF!,$B20,#REF!,I$5)+SUMIFS(#REF!,#REF!,"agreed with nzta",#REF!,$B20,#REF!,I$5)+SUMIFS(#REF!,#REF!,"completed",#REF!,$B20,#REF!,I$5)),SUMIFS(#REF!,#REF!,"completed",#REF!,$B20,#REF!,I$5))</f>
        <v>#REF!</v>
      </c>
      <c r="J70" s="44" t="e">
        <f>IF($D$4="Agreed",(SUMIFS(#REF!,#REF!,"in construction (agreed)",#REF!,$B20,#REF!,J$5)+SUMIFS(#REF!,#REF!,"in planning (agreed)",#REF!,$B20,#REF!,J$5)+SUMIFS(#REF!,#REF!,"agreed with nzta",#REF!,$B20,#REF!,J$5)+SUMIFS(#REF!,#REF!,"completed",#REF!,$B20,#REF!,J$5)),SUMIFS(#REF!,#REF!,"completed",#REF!,$B20,#REF!,J$5))</f>
        <v>#REF!</v>
      </c>
      <c r="K70" s="44" t="e">
        <f>IF($D$4="Agreed",(SUMIFS(#REF!,#REF!,"in construction (agreed)",#REF!,$B20,#REF!,K$5)+SUMIFS(#REF!,#REF!,"in planning (agreed)",#REF!,$B20,#REF!,K$5)+SUMIFS(#REF!,#REF!,"agreed with nzta",#REF!,$B20,#REF!,K$5)+SUMIFS(#REF!,#REF!,"completed",#REF!,$B20,#REF!,K$5)),SUMIFS(#REF!,#REF!,"completed",#REF!,$B20,#REF!,K$5))</f>
        <v>#REF!</v>
      </c>
      <c r="L70" s="44" t="e">
        <f>IF($D$4="Agreed",(SUMIFS(#REF!,#REF!,"in construction (agreed)",#REF!,$B20,#REF!,L$5)+SUMIFS(#REF!,#REF!,"in planning (agreed)",#REF!,$B20,#REF!,L$5)+SUMIFS(#REF!,#REF!,"agreed with nzta",#REF!,$B20,#REF!,L$5)+SUMIFS(#REF!,#REF!,"completed",#REF!,$B20,#REF!,L$5)),SUMIFS(#REF!,#REF!,"completed",#REF!,$B20,#REF!,L$5))</f>
        <v>#REF!</v>
      </c>
      <c r="M70" s="44" t="e">
        <f>IF($D$4="Agreed",(SUMIFS(#REF!,#REF!,"in construction (agreed)",#REF!,$B20,#REF!,M$5)+SUMIFS(#REF!,#REF!,"in planning (agreed)",#REF!,$B20,#REF!,M$5)+SUMIFS(#REF!,#REF!,"agreed with nzta",#REF!,$B20,#REF!,M$5)+SUMIFS(#REF!,#REF!,"completed",#REF!,$B20,#REF!,M$5)),SUMIFS(#REF!,#REF!,"completed",#REF!,$B20,#REF!,M$5))</f>
        <v>#REF!</v>
      </c>
      <c r="N70" s="44" t="e">
        <f>IF($D$4="Agreed",(SUMIFS(#REF!,#REF!,"in construction (agreed)",#REF!,$B20,#REF!,N$5)+SUMIFS(#REF!,#REF!,"in planning (agreed)",#REF!,$B20,#REF!,N$5)+SUMIFS(#REF!,#REF!,"agreed with nzta",#REF!,$B20,#REF!,N$5)+SUMIFS(#REF!,#REF!,"completed",#REF!,$B20,#REF!,N$5)),SUMIFS(#REF!,#REF!,"completed",#REF!,$B20,#REF!,N$5))</f>
        <v>#REF!</v>
      </c>
      <c r="O70" s="44" t="e">
        <f>IF($D$4="Agreed",(SUMIFS(#REF!,#REF!,"in construction (agreed)",#REF!,$B20,#REF!,O$5)+SUMIFS(#REF!,#REF!,"in planning (agreed)",#REF!,$B20,#REF!,O$5)+SUMIFS(#REF!,#REF!,"agreed with nzta",#REF!,$B20,#REF!,O$5)+SUMIFS(#REF!,#REF!,"completed",#REF!,$B20,#REF!,O$5)),SUMIFS(#REF!,#REF!,"completed",#REF!,$B20,#REF!,O$5))</f>
        <v>#REF!</v>
      </c>
      <c r="P70" s="44" t="e">
        <f>IF($D$4="Agreed",(SUMIFS(#REF!,#REF!,"in construction (agreed)",#REF!,$B20,#REF!,P$5)+SUMIFS(#REF!,#REF!,"in planning (agreed)",#REF!,$B20,#REF!,P$5)+SUMIFS(#REF!,#REF!,"agreed with nzta",#REF!,$B20,#REF!,P$5)+SUMIFS(#REF!,#REF!,"completed",#REF!,$B20,#REF!,P$5)),SUMIFS(#REF!,#REF!,"completed",#REF!,$B20,#REF!,P$5))</f>
        <v>#REF!</v>
      </c>
      <c r="Q70" s="44" t="e">
        <f>IF($D$4="Agreed",(SUMIFS(#REF!,#REF!,"in construction (agreed)",#REF!,$B20,#REF!,Q$5)+SUMIFS(#REF!,#REF!,"in planning (agreed)",#REF!,$B20,#REF!,Q$5)+SUMIFS(#REF!,#REF!,"agreed with nzta",#REF!,$B20,#REF!,Q$5)+SUMIFS(#REF!,#REF!,"completed",#REF!,$B20,#REF!,Q$5)),SUMIFS(#REF!,#REF!,"completed",#REF!,$B20,#REF!,Q$5))</f>
        <v>#REF!</v>
      </c>
      <c r="R70" s="44" t="e">
        <f>IF($D$4="Agreed",(SUMIFS(#REF!,#REF!,"in construction (agreed)",#REF!,$B20,#REF!,R$5)+SUMIFS(#REF!,#REF!,"in planning (agreed)",#REF!,$B20,#REF!,R$5)+SUMIFS(#REF!,#REF!,"agreed with nzta",#REF!,$B20,#REF!,R$5)+SUMIFS(#REF!,#REF!,"completed",#REF!,$B20,#REF!,R$5)),SUMIFS(#REF!,#REF!,"completed",#REF!,$B20,#REF!,R$5))</f>
        <v>#REF!</v>
      </c>
      <c r="S70" s="44" t="e">
        <f>IF($D$4="Agreed",(SUMIFS(#REF!,#REF!,"in construction (agreed)",#REF!,$B20,#REF!,S$5)+SUMIFS(#REF!,#REF!,"in planning (agreed)",#REF!,$B20,#REF!,S$5)+SUMIFS(#REF!,#REF!,"agreed with nzta",#REF!,$B20,#REF!,S$5)+SUMIFS(#REF!,#REF!,"completed",#REF!,$B20,#REF!,S$5)),SUMIFS(#REF!,#REF!,"completed",#REF!,$B20,#REF!,S$5))</f>
        <v>#REF!</v>
      </c>
      <c r="T70" s="44" t="e">
        <f>IF($D$4="Agreed",(SUMIFS(#REF!,#REF!,"in construction (agreed)",#REF!,$B20,#REF!,T$5)+SUMIFS(#REF!,#REF!,"in planning (agreed)",#REF!,$B20,#REF!,T$5)+SUMIFS(#REF!,#REF!,"agreed with nzta",#REF!,$B20,#REF!,T$5)+SUMIFS(#REF!,#REF!,"completed",#REF!,$B20,#REF!,T$5)),SUMIFS(#REF!,#REF!,"completed",#REF!,$B20,#REF!,T$5))</f>
        <v>#REF!</v>
      </c>
      <c r="U70" s="13" t="e">
        <f t="shared" si="8"/>
        <v>#REF!</v>
      </c>
      <c r="V70" s="22"/>
      <c r="W70" s="22"/>
      <c r="X70" s="22"/>
      <c r="Y70" s="22"/>
      <c r="Z70" s="22"/>
      <c r="AA70" s="22"/>
      <c r="AB70" s="22"/>
      <c r="AC70" s="22"/>
      <c r="AD70" s="22"/>
      <c r="AE70" s="22"/>
      <c r="AF70" s="22"/>
    </row>
    <row r="71" spans="1:32" ht="12" customHeight="1" x14ac:dyDescent="0.15">
      <c r="A71" s="20"/>
      <c r="B71" s="37" t="str">
        <f t="shared" si="7"/>
        <v>Stock underpasses</v>
      </c>
      <c r="C71" s="44" t="e">
        <f>IF($D$4="Agreed",(SUMIFS(#REF!,#REF!,"in construction (agreed)",#REF!,$B21,#REF!,C$5)+SUMIFS(#REF!,#REF!,"in planning (agreed)",#REF!,$B21,#REF!,C$5)+SUMIFS(#REF!,#REF!,"agreed with nzta",#REF!,$B21,#REF!,C$5)+SUMIFS(#REF!,#REF!,"completed",#REF!,$B21,#REF!,C$5)),SUMIFS(#REF!,#REF!,"completed",#REF!,$B21,#REF!,C$5))</f>
        <v>#REF!</v>
      </c>
      <c r="D71" s="44" t="e">
        <f>IF($D$4="Agreed",(SUMIFS(#REF!,#REF!,"in construction (agreed)",#REF!,$B21,#REF!,D$5)+SUMIFS(#REF!,#REF!,"in planning (agreed)",#REF!,$B21,#REF!,D$5)+SUMIFS(#REF!,#REF!,"agreed with nzta",#REF!,$B21,#REF!,D$5)+SUMIFS(#REF!,#REF!,"completed",#REF!,$B21,#REF!,D$5)),SUMIFS(#REF!,#REF!,"completed",#REF!,$B21,#REF!,D$5))</f>
        <v>#REF!</v>
      </c>
      <c r="E71" s="44" t="e">
        <f>IF($D$4="Agreed",(SUMIFS(#REF!,#REF!,"in construction (agreed)",#REF!,$B21,#REF!,E$5)+SUMIFS(#REF!,#REF!,"in planning (agreed)",#REF!,$B21,#REF!,E$5)+SUMIFS(#REF!,#REF!,"agreed with nzta",#REF!,$B21,#REF!,E$5)+SUMIFS(#REF!,#REF!,"completed",#REF!,$B21,#REF!,E$5)),SUMIFS(#REF!,#REF!,"completed",#REF!,$B21,#REF!,E$5))</f>
        <v>#REF!</v>
      </c>
      <c r="F71" s="44" t="e">
        <f>IF($D$4="Agreed",(SUMIFS(#REF!,#REF!,"in construction (agreed)",#REF!,$B21,#REF!,F$5)+SUMIFS(#REF!,#REF!,"in planning (agreed)",#REF!,$B21,#REF!,F$5)+SUMIFS(#REF!,#REF!,"agreed with nzta",#REF!,$B21,#REF!,F$5)+SUMIFS(#REF!,#REF!,"completed",#REF!,$B21,#REF!,F$5)),SUMIFS(#REF!,#REF!,"completed",#REF!,$B21,#REF!,F$5))</f>
        <v>#REF!</v>
      </c>
      <c r="G71" s="44" t="e">
        <f>IF($D$4="Agreed",(SUMIFS(#REF!,#REF!,"in construction (agreed)",#REF!,$B21,#REF!,G$5)+SUMIFS(#REF!,#REF!,"in planning (agreed)",#REF!,$B21,#REF!,G$5)+SUMIFS(#REF!,#REF!,"agreed with nzta",#REF!,$B21,#REF!,G$5)+SUMIFS(#REF!,#REF!,"completed",#REF!,$B21,#REF!,G$5)),SUMIFS(#REF!,#REF!,"completed",#REF!,$B21,#REF!,G$5))</f>
        <v>#REF!</v>
      </c>
      <c r="H71" s="44" t="e">
        <f>IF($D$4="Agreed",(SUMIFS(#REF!,#REF!,"in construction (agreed)",#REF!,$B21,#REF!,H$5)+SUMIFS(#REF!,#REF!,"in planning (agreed)",#REF!,$B21,#REF!,H$5)+SUMIFS(#REF!,#REF!,"agreed with nzta",#REF!,$B21,#REF!,H$5)+SUMIFS(#REF!,#REF!,"completed",#REF!,$B21,#REF!,H$5)),SUMIFS(#REF!,#REF!,"completed",#REF!,$B21,#REF!,H$5))</f>
        <v>#REF!</v>
      </c>
      <c r="I71" s="44" t="e">
        <f>IF($D$4="Agreed",(SUMIFS(#REF!,#REF!,"in construction (agreed)",#REF!,$B21,#REF!,I$5)+SUMIFS(#REF!,#REF!,"in planning (agreed)",#REF!,$B21,#REF!,I$5)+SUMIFS(#REF!,#REF!,"agreed with nzta",#REF!,$B21,#REF!,I$5)+SUMIFS(#REF!,#REF!,"completed",#REF!,$B21,#REF!,I$5)),SUMIFS(#REF!,#REF!,"completed",#REF!,$B21,#REF!,I$5))</f>
        <v>#REF!</v>
      </c>
      <c r="J71" s="44" t="e">
        <f>IF($D$4="Agreed",(SUMIFS(#REF!,#REF!,"in construction (agreed)",#REF!,$B21,#REF!,J$5)+SUMIFS(#REF!,#REF!,"in planning (agreed)",#REF!,$B21,#REF!,J$5)+SUMIFS(#REF!,#REF!,"agreed with nzta",#REF!,$B21,#REF!,J$5)+SUMIFS(#REF!,#REF!,"completed",#REF!,$B21,#REF!,J$5)),SUMIFS(#REF!,#REF!,"completed",#REF!,$B21,#REF!,J$5))</f>
        <v>#REF!</v>
      </c>
      <c r="K71" s="44" t="e">
        <f>IF($D$4="Agreed",(SUMIFS(#REF!,#REF!,"in construction (agreed)",#REF!,$B21,#REF!,K$5)+SUMIFS(#REF!,#REF!,"in planning (agreed)",#REF!,$B21,#REF!,K$5)+SUMIFS(#REF!,#REF!,"agreed with nzta",#REF!,$B21,#REF!,K$5)+SUMIFS(#REF!,#REF!,"completed",#REF!,$B21,#REF!,K$5)),SUMIFS(#REF!,#REF!,"completed",#REF!,$B21,#REF!,K$5))</f>
        <v>#REF!</v>
      </c>
      <c r="L71" s="44" t="e">
        <f>IF($D$4="Agreed",(SUMIFS(#REF!,#REF!,"in construction (agreed)",#REF!,$B21,#REF!,L$5)+SUMIFS(#REF!,#REF!,"in planning (agreed)",#REF!,$B21,#REF!,L$5)+SUMIFS(#REF!,#REF!,"agreed with nzta",#REF!,$B21,#REF!,L$5)+SUMIFS(#REF!,#REF!,"completed",#REF!,$B21,#REF!,L$5)),SUMIFS(#REF!,#REF!,"completed",#REF!,$B21,#REF!,L$5))</f>
        <v>#REF!</v>
      </c>
      <c r="M71" s="44" t="e">
        <f>IF($D$4="Agreed",(SUMIFS(#REF!,#REF!,"in construction (agreed)",#REF!,$B21,#REF!,M$5)+SUMIFS(#REF!,#REF!,"in planning (agreed)",#REF!,$B21,#REF!,M$5)+SUMIFS(#REF!,#REF!,"agreed with nzta",#REF!,$B21,#REF!,M$5)+SUMIFS(#REF!,#REF!,"completed",#REF!,$B21,#REF!,M$5)),SUMIFS(#REF!,#REF!,"completed",#REF!,$B21,#REF!,M$5))</f>
        <v>#REF!</v>
      </c>
      <c r="N71" s="44" t="e">
        <f>IF($D$4="Agreed",(SUMIFS(#REF!,#REF!,"in construction (agreed)",#REF!,$B21,#REF!,N$5)+SUMIFS(#REF!,#REF!,"in planning (agreed)",#REF!,$B21,#REF!,N$5)+SUMIFS(#REF!,#REF!,"agreed with nzta",#REF!,$B21,#REF!,N$5)+SUMIFS(#REF!,#REF!,"completed",#REF!,$B21,#REF!,N$5)),SUMIFS(#REF!,#REF!,"completed",#REF!,$B21,#REF!,N$5))</f>
        <v>#REF!</v>
      </c>
      <c r="O71" s="44" t="e">
        <f>IF($D$4="Agreed",(SUMIFS(#REF!,#REF!,"in construction (agreed)",#REF!,$B21,#REF!,O$5)+SUMIFS(#REF!,#REF!,"in planning (agreed)",#REF!,$B21,#REF!,O$5)+SUMIFS(#REF!,#REF!,"agreed with nzta",#REF!,$B21,#REF!,O$5)+SUMIFS(#REF!,#REF!,"completed",#REF!,$B21,#REF!,O$5)),SUMIFS(#REF!,#REF!,"completed",#REF!,$B21,#REF!,O$5))</f>
        <v>#REF!</v>
      </c>
      <c r="P71" s="44" t="e">
        <f>IF($D$4="Agreed",(SUMIFS(#REF!,#REF!,"in construction (agreed)",#REF!,$B21,#REF!,P$5)+SUMIFS(#REF!,#REF!,"in planning (agreed)",#REF!,$B21,#REF!,P$5)+SUMIFS(#REF!,#REF!,"agreed with nzta",#REF!,$B21,#REF!,P$5)+SUMIFS(#REF!,#REF!,"completed",#REF!,$B21,#REF!,P$5)),SUMIFS(#REF!,#REF!,"completed",#REF!,$B21,#REF!,P$5))</f>
        <v>#REF!</v>
      </c>
      <c r="Q71" s="44" t="e">
        <f>IF($D$4="Agreed",(SUMIFS(#REF!,#REF!,"in construction (agreed)",#REF!,$B21,#REF!,Q$5)+SUMIFS(#REF!,#REF!,"in planning (agreed)",#REF!,$B21,#REF!,Q$5)+SUMIFS(#REF!,#REF!,"agreed with nzta",#REF!,$B21,#REF!,Q$5)+SUMIFS(#REF!,#REF!,"completed",#REF!,$B21,#REF!,Q$5)),SUMIFS(#REF!,#REF!,"completed",#REF!,$B21,#REF!,Q$5))</f>
        <v>#REF!</v>
      </c>
      <c r="R71" s="44" t="e">
        <f>IF($D$4="Agreed",(SUMIFS(#REF!,#REF!,"in construction (agreed)",#REF!,$B21,#REF!,R$5)+SUMIFS(#REF!,#REF!,"in planning (agreed)",#REF!,$B21,#REF!,R$5)+SUMIFS(#REF!,#REF!,"agreed with nzta",#REF!,$B21,#REF!,R$5)+SUMIFS(#REF!,#REF!,"completed",#REF!,$B21,#REF!,R$5)),SUMIFS(#REF!,#REF!,"completed",#REF!,$B21,#REF!,R$5))</f>
        <v>#REF!</v>
      </c>
      <c r="S71" s="44" t="e">
        <f>IF($D$4="Agreed",(SUMIFS(#REF!,#REF!,"in construction (agreed)",#REF!,$B21,#REF!,S$5)+SUMIFS(#REF!,#REF!,"in planning (agreed)",#REF!,$B21,#REF!,S$5)+SUMIFS(#REF!,#REF!,"agreed with nzta",#REF!,$B21,#REF!,S$5)+SUMIFS(#REF!,#REF!,"completed",#REF!,$B21,#REF!,S$5)),SUMIFS(#REF!,#REF!,"completed",#REF!,$B21,#REF!,S$5))</f>
        <v>#REF!</v>
      </c>
      <c r="T71" s="44" t="e">
        <f>IF($D$4="Agreed",(SUMIFS(#REF!,#REF!,"in construction (agreed)",#REF!,$B21,#REF!,T$5)+SUMIFS(#REF!,#REF!,"in planning (agreed)",#REF!,$B21,#REF!,T$5)+SUMIFS(#REF!,#REF!,"agreed with nzta",#REF!,$B21,#REF!,T$5)+SUMIFS(#REF!,#REF!,"completed",#REF!,$B21,#REF!,T$5)),SUMIFS(#REF!,#REF!,"completed",#REF!,$B21,#REF!,T$5))</f>
        <v>#REF!</v>
      </c>
      <c r="U71" s="13" t="e">
        <f t="shared" si="8"/>
        <v>#REF!</v>
      </c>
      <c r="V71" s="22"/>
      <c r="W71" s="22"/>
      <c r="X71" s="22"/>
      <c r="Y71" s="22"/>
      <c r="Z71" s="22"/>
      <c r="AA71" s="22"/>
      <c r="AB71" s="22"/>
      <c r="AC71" s="22"/>
      <c r="AD71" s="22"/>
      <c r="AE71" s="22"/>
      <c r="AF71" s="22"/>
    </row>
    <row r="72" spans="1:32" ht="12" customHeight="1" x14ac:dyDescent="0.15">
      <c r="A72" s="20"/>
      <c r="B72" s="37" t="str">
        <f t="shared" si="7"/>
        <v>Surface treatment (safety)</v>
      </c>
      <c r="C72" s="44" t="e">
        <f>IF($D$4="Agreed",(SUMIFS(#REF!,#REF!,"in construction (agreed)",#REF!,$B22,#REF!,C$5)+SUMIFS(#REF!,#REF!,"in planning (agreed)",#REF!,$B22,#REF!,C$5)+SUMIFS(#REF!,#REF!,"agreed with nzta",#REF!,$B22,#REF!,C$5)+SUMIFS(#REF!,#REF!,"completed",#REF!,$B22,#REF!,C$5)),SUMIFS(#REF!,#REF!,"completed",#REF!,$B22,#REF!,C$5))</f>
        <v>#REF!</v>
      </c>
      <c r="D72" s="44" t="e">
        <f>IF($D$4="Agreed",(SUMIFS(#REF!,#REF!,"in construction (agreed)",#REF!,$B22,#REF!,D$5)+SUMIFS(#REF!,#REF!,"in planning (agreed)",#REF!,$B22,#REF!,D$5)+SUMIFS(#REF!,#REF!,"agreed with nzta",#REF!,$B22,#REF!,D$5)+SUMIFS(#REF!,#REF!,"completed",#REF!,$B22,#REF!,D$5)),SUMIFS(#REF!,#REF!,"completed",#REF!,$B22,#REF!,D$5))</f>
        <v>#REF!</v>
      </c>
      <c r="E72" s="44" t="e">
        <f>IF($D$4="Agreed",(SUMIFS(#REF!,#REF!,"in construction (agreed)",#REF!,$B22,#REF!,E$5)+SUMIFS(#REF!,#REF!,"in planning (agreed)",#REF!,$B22,#REF!,E$5)+SUMIFS(#REF!,#REF!,"agreed with nzta",#REF!,$B22,#REF!,E$5)+SUMIFS(#REF!,#REF!,"completed",#REF!,$B22,#REF!,E$5)),SUMIFS(#REF!,#REF!,"completed",#REF!,$B22,#REF!,E$5))</f>
        <v>#REF!</v>
      </c>
      <c r="F72" s="44" t="e">
        <f>IF($D$4="Agreed",(SUMIFS(#REF!,#REF!,"in construction (agreed)",#REF!,$B22,#REF!,F$5)+SUMIFS(#REF!,#REF!,"in planning (agreed)",#REF!,$B22,#REF!,F$5)+SUMIFS(#REF!,#REF!,"agreed with nzta",#REF!,$B22,#REF!,F$5)+SUMIFS(#REF!,#REF!,"completed",#REF!,$B22,#REF!,F$5)),SUMIFS(#REF!,#REF!,"completed",#REF!,$B22,#REF!,F$5))</f>
        <v>#REF!</v>
      </c>
      <c r="G72" s="44" t="e">
        <f>IF($D$4="Agreed",(SUMIFS(#REF!,#REF!,"in construction (agreed)",#REF!,$B22,#REF!,G$5)+SUMIFS(#REF!,#REF!,"in planning (agreed)",#REF!,$B22,#REF!,G$5)+SUMIFS(#REF!,#REF!,"agreed with nzta",#REF!,$B22,#REF!,G$5)+SUMIFS(#REF!,#REF!,"completed",#REF!,$B22,#REF!,G$5)),SUMIFS(#REF!,#REF!,"completed",#REF!,$B22,#REF!,G$5))</f>
        <v>#REF!</v>
      </c>
      <c r="H72" s="44" t="e">
        <f>IF($D$4="Agreed",(SUMIFS(#REF!,#REF!,"in construction (agreed)",#REF!,$B22,#REF!,H$5)+SUMIFS(#REF!,#REF!,"in planning (agreed)",#REF!,$B22,#REF!,H$5)+SUMIFS(#REF!,#REF!,"agreed with nzta",#REF!,$B22,#REF!,H$5)+SUMIFS(#REF!,#REF!,"completed",#REF!,$B22,#REF!,H$5)),SUMIFS(#REF!,#REF!,"completed",#REF!,$B22,#REF!,H$5))</f>
        <v>#REF!</v>
      </c>
      <c r="I72" s="44" t="e">
        <f>IF($D$4="Agreed",(SUMIFS(#REF!,#REF!,"in construction (agreed)",#REF!,$B22,#REF!,I$5)+SUMIFS(#REF!,#REF!,"in planning (agreed)",#REF!,$B22,#REF!,I$5)+SUMIFS(#REF!,#REF!,"agreed with nzta",#REF!,$B22,#REF!,I$5)+SUMIFS(#REF!,#REF!,"completed",#REF!,$B22,#REF!,I$5)),SUMIFS(#REF!,#REF!,"completed",#REF!,$B22,#REF!,I$5))</f>
        <v>#REF!</v>
      </c>
      <c r="J72" s="44" t="e">
        <f>IF($D$4="Agreed",(SUMIFS(#REF!,#REF!,"in construction (agreed)",#REF!,$B22,#REF!,J$5)+SUMIFS(#REF!,#REF!,"in planning (agreed)",#REF!,$B22,#REF!,J$5)+SUMIFS(#REF!,#REF!,"agreed with nzta",#REF!,$B22,#REF!,J$5)+SUMIFS(#REF!,#REF!,"completed",#REF!,$B22,#REF!,J$5)),SUMIFS(#REF!,#REF!,"completed",#REF!,$B22,#REF!,J$5))</f>
        <v>#REF!</v>
      </c>
      <c r="K72" s="44" t="e">
        <f>IF($D$4="Agreed",(SUMIFS(#REF!,#REF!,"in construction (agreed)",#REF!,$B22,#REF!,K$5)+SUMIFS(#REF!,#REF!,"in planning (agreed)",#REF!,$B22,#REF!,K$5)+SUMIFS(#REF!,#REF!,"agreed with nzta",#REF!,$B22,#REF!,K$5)+SUMIFS(#REF!,#REF!,"completed",#REF!,$B22,#REF!,K$5)),SUMIFS(#REF!,#REF!,"completed",#REF!,$B22,#REF!,K$5))</f>
        <v>#REF!</v>
      </c>
      <c r="L72" s="44" t="e">
        <f>IF($D$4="Agreed",(SUMIFS(#REF!,#REF!,"in construction (agreed)",#REF!,$B22,#REF!,L$5)+SUMIFS(#REF!,#REF!,"in planning (agreed)",#REF!,$B22,#REF!,L$5)+SUMIFS(#REF!,#REF!,"agreed with nzta",#REF!,$B22,#REF!,L$5)+SUMIFS(#REF!,#REF!,"completed",#REF!,$B22,#REF!,L$5)),SUMIFS(#REF!,#REF!,"completed",#REF!,$B22,#REF!,L$5))</f>
        <v>#REF!</v>
      </c>
      <c r="M72" s="44" t="e">
        <f>IF($D$4="Agreed",(SUMIFS(#REF!,#REF!,"in construction (agreed)",#REF!,$B22,#REF!,M$5)+SUMIFS(#REF!,#REF!,"in planning (agreed)",#REF!,$B22,#REF!,M$5)+SUMIFS(#REF!,#REF!,"agreed with nzta",#REF!,$B22,#REF!,M$5)+SUMIFS(#REF!,#REF!,"completed",#REF!,$B22,#REF!,M$5)),SUMIFS(#REF!,#REF!,"completed",#REF!,$B22,#REF!,M$5))</f>
        <v>#REF!</v>
      </c>
      <c r="N72" s="44" t="e">
        <f>IF($D$4="Agreed",(SUMIFS(#REF!,#REF!,"in construction (agreed)",#REF!,$B22,#REF!,N$5)+SUMIFS(#REF!,#REF!,"in planning (agreed)",#REF!,$B22,#REF!,N$5)+SUMIFS(#REF!,#REF!,"agreed with nzta",#REF!,$B22,#REF!,N$5)+SUMIFS(#REF!,#REF!,"completed",#REF!,$B22,#REF!,N$5)),SUMIFS(#REF!,#REF!,"completed",#REF!,$B22,#REF!,N$5))</f>
        <v>#REF!</v>
      </c>
      <c r="O72" s="44" t="e">
        <f>IF($D$4="Agreed",(SUMIFS(#REF!,#REF!,"in construction (agreed)",#REF!,$B22,#REF!,O$5)+SUMIFS(#REF!,#REF!,"in planning (agreed)",#REF!,$B22,#REF!,O$5)+SUMIFS(#REF!,#REF!,"agreed with nzta",#REF!,$B22,#REF!,O$5)+SUMIFS(#REF!,#REF!,"completed",#REF!,$B22,#REF!,O$5)),SUMIFS(#REF!,#REF!,"completed",#REF!,$B22,#REF!,O$5))</f>
        <v>#REF!</v>
      </c>
      <c r="P72" s="44" t="e">
        <f>IF($D$4="Agreed",(SUMIFS(#REF!,#REF!,"in construction (agreed)",#REF!,$B22,#REF!,P$5)+SUMIFS(#REF!,#REF!,"in planning (agreed)",#REF!,$B22,#REF!,P$5)+SUMIFS(#REF!,#REF!,"agreed with nzta",#REF!,$B22,#REF!,P$5)+SUMIFS(#REF!,#REF!,"completed",#REF!,$B22,#REF!,P$5)),SUMIFS(#REF!,#REF!,"completed",#REF!,$B22,#REF!,P$5))</f>
        <v>#REF!</v>
      </c>
      <c r="Q72" s="44" t="e">
        <f>IF($D$4="Agreed",(SUMIFS(#REF!,#REF!,"in construction (agreed)",#REF!,$B22,#REF!,Q$5)+SUMIFS(#REF!,#REF!,"in planning (agreed)",#REF!,$B22,#REF!,Q$5)+SUMIFS(#REF!,#REF!,"agreed with nzta",#REF!,$B22,#REF!,Q$5)+SUMIFS(#REF!,#REF!,"completed",#REF!,$B22,#REF!,Q$5)),SUMIFS(#REF!,#REF!,"completed",#REF!,$B22,#REF!,Q$5))</f>
        <v>#REF!</v>
      </c>
      <c r="R72" s="44" t="e">
        <f>IF($D$4="Agreed",(SUMIFS(#REF!,#REF!,"in construction (agreed)",#REF!,$B22,#REF!,R$5)+SUMIFS(#REF!,#REF!,"in planning (agreed)",#REF!,$B22,#REF!,R$5)+SUMIFS(#REF!,#REF!,"agreed with nzta",#REF!,$B22,#REF!,R$5)+SUMIFS(#REF!,#REF!,"completed",#REF!,$B22,#REF!,R$5)),SUMIFS(#REF!,#REF!,"completed",#REF!,$B22,#REF!,R$5))</f>
        <v>#REF!</v>
      </c>
      <c r="S72" s="44" t="e">
        <f>IF($D$4="Agreed",(SUMIFS(#REF!,#REF!,"in construction (agreed)",#REF!,$B22,#REF!,S$5)+SUMIFS(#REF!,#REF!,"in planning (agreed)",#REF!,$B22,#REF!,S$5)+SUMIFS(#REF!,#REF!,"agreed with nzta",#REF!,$B22,#REF!,S$5)+SUMIFS(#REF!,#REF!,"completed",#REF!,$B22,#REF!,S$5)),SUMIFS(#REF!,#REF!,"completed",#REF!,$B22,#REF!,S$5))</f>
        <v>#REF!</v>
      </c>
      <c r="T72" s="44" t="e">
        <f>IF($D$4="Agreed",(SUMIFS(#REF!,#REF!,"in construction (agreed)",#REF!,$B22,#REF!,T$5)+SUMIFS(#REF!,#REF!,"in planning (agreed)",#REF!,$B22,#REF!,T$5)+SUMIFS(#REF!,#REF!,"agreed with nzta",#REF!,$B22,#REF!,T$5)+SUMIFS(#REF!,#REF!,"completed",#REF!,$B22,#REF!,T$5)),SUMIFS(#REF!,#REF!,"completed",#REF!,$B22,#REF!,T$5))</f>
        <v>#REF!</v>
      </c>
      <c r="U72" s="13" t="e">
        <f t="shared" si="8"/>
        <v>#REF!</v>
      </c>
      <c r="V72" s="22"/>
      <c r="W72" s="22"/>
      <c r="X72" s="22"/>
      <c r="Y72" s="22"/>
      <c r="Z72" s="22"/>
      <c r="AA72" s="22"/>
      <c r="AB72" s="22"/>
      <c r="AC72" s="22"/>
      <c r="AD72" s="22"/>
      <c r="AE72" s="22"/>
      <c r="AF72" s="22"/>
    </row>
    <row r="73" spans="1:32" ht="12" customHeight="1" x14ac:dyDescent="0.15">
      <c r="A73" s="20"/>
      <c r="B73" s="37" t="str">
        <f t="shared" si="7"/>
        <v>Technology based intervention</v>
      </c>
      <c r="C73" s="44" t="e">
        <f>IF($D$4="Agreed",(SUMIFS(#REF!,#REF!,"in construction (agreed)",#REF!,$B23,#REF!,C$5)+SUMIFS(#REF!,#REF!,"in planning (agreed)",#REF!,$B23,#REF!,C$5)+SUMIFS(#REF!,#REF!,"agreed with nzta",#REF!,$B23,#REF!,C$5)+SUMIFS(#REF!,#REF!,"completed",#REF!,$B23,#REF!,C$5)),SUMIFS(#REF!,#REF!,"completed",#REF!,$B23,#REF!,C$5))</f>
        <v>#REF!</v>
      </c>
      <c r="D73" s="44" t="e">
        <f>IF($D$4="Agreed",(SUMIFS(#REF!,#REF!,"in construction (agreed)",#REF!,$B23,#REF!,D$5)+SUMIFS(#REF!,#REF!,"in planning (agreed)",#REF!,$B23,#REF!,D$5)+SUMIFS(#REF!,#REF!,"agreed with nzta",#REF!,$B23,#REF!,D$5)+SUMIFS(#REF!,#REF!,"completed",#REF!,$B23,#REF!,D$5)),SUMIFS(#REF!,#REF!,"completed",#REF!,$B23,#REF!,D$5))</f>
        <v>#REF!</v>
      </c>
      <c r="E73" s="44" t="e">
        <f>IF($D$4="Agreed",(SUMIFS(#REF!,#REF!,"in construction (agreed)",#REF!,$B23,#REF!,E$5)+SUMIFS(#REF!,#REF!,"in planning (agreed)",#REF!,$B23,#REF!,E$5)+SUMIFS(#REF!,#REF!,"agreed with nzta",#REF!,$B23,#REF!,E$5)+SUMIFS(#REF!,#REF!,"completed",#REF!,$B23,#REF!,E$5)),SUMIFS(#REF!,#REF!,"completed",#REF!,$B23,#REF!,E$5))</f>
        <v>#REF!</v>
      </c>
      <c r="F73" s="44" t="e">
        <f>IF($D$4="Agreed",(SUMIFS(#REF!,#REF!,"in construction (agreed)",#REF!,$B23,#REF!,F$5)+SUMIFS(#REF!,#REF!,"in planning (agreed)",#REF!,$B23,#REF!,F$5)+SUMIFS(#REF!,#REF!,"agreed with nzta",#REF!,$B23,#REF!,F$5)+SUMIFS(#REF!,#REF!,"completed",#REF!,$B23,#REF!,F$5)),SUMIFS(#REF!,#REF!,"completed",#REF!,$B23,#REF!,F$5))</f>
        <v>#REF!</v>
      </c>
      <c r="G73" s="44" t="e">
        <f>IF($D$4="Agreed",(SUMIFS(#REF!,#REF!,"in construction (agreed)",#REF!,$B23,#REF!,G$5)+SUMIFS(#REF!,#REF!,"in planning (agreed)",#REF!,$B23,#REF!,G$5)+SUMIFS(#REF!,#REF!,"agreed with nzta",#REF!,$B23,#REF!,G$5)+SUMIFS(#REF!,#REF!,"completed",#REF!,$B23,#REF!,G$5)),SUMIFS(#REF!,#REF!,"completed",#REF!,$B23,#REF!,G$5))</f>
        <v>#REF!</v>
      </c>
      <c r="H73" s="44" t="e">
        <f>IF($D$4="Agreed",(SUMIFS(#REF!,#REF!,"in construction (agreed)",#REF!,$B23,#REF!,H$5)+SUMIFS(#REF!,#REF!,"in planning (agreed)",#REF!,$B23,#REF!,H$5)+SUMIFS(#REF!,#REF!,"agreed with nzta",#REF!,$B23,#REF!,H$5)+SUMIFS(#REF!,#REF!,"completed",#REF!,$B23,#REF!,H$5)),SUMIFS(#REF!,#REF!,"completed",#REF!,$B23,#REF!,H$5))</f>
        <v>#REF!</v>
      </c>
      <c r="I73" s="44" t="e">
        <f>IF($D$4="Agreed",(SUMIFS(#REF!,#REF!,"in construction (agreed)",#REF!,$B23,#REF!,I$5)+SUMIFS(#REF!,#REF!,"in planning (agreed)",#REF!,$B23,#REF!,I$5)+SUMIFS(#REF!,#REF!,"agreed with nzta",#REF!,$B23,#REF!,I$5)+SUMIFS(#REF!,#REF!,"completed",#REF!,$B23,#REF!,I$5)),SUMIFS(#REF!,#REF!,"completed",#REF!,$B23,#REF!,I$5))</f>
        <v>#REF!</v>
      </c>
      <c r="J73" s="44" t="e">
        <f>IF($D$4="Agreed",(SUMIFS(#REF!,#REF!,"in construction (agreed)",#REF!,$B23,#REF!,J$5)+SUMIFS(#REF!,#REF!,"in planning (agreed)",#REF!,$B23,#REF!,J$5)+SUMIFS(#REF!,#REF!,"agreed with nzta",#REF!,$B23,#REF!,J$5)+SUMIFS(#REF!,#REF!,"completed",#REF!,$B23,#REF!,J$5)),SUMIFS(#REF!,#REF!,"completed",#REF!,$B23,#REF!,J$5))</f>
        <v>#REF!</v>
      </c>
      <c r="K73" s="44" t="e">
        <f>IF($D$4="Agreed",(SUMIFS(#REF!,#REF!,"in construction (agreed)",#REF!,$B23,#REF!,K$5)+SUMIFS(#REF!,#REF!,"in planning (agreed)",#REF!,$B23,#REF!,K$5)+SUMIFS(#REF!,#REF!,"agreed with nzta",#REF!,$B23,#REF!,K$5)+SUMIFS(#REF!,#REF!,"completed",#REF!,$B23,#REF!,K$5)),SUMIFS(#REF!,#REF!,"completed",#REF!,$B23,#REF!,K$5))</f>
        <v>#REF!</v>
      </c>
      <c r="L73" s="44" t="e">
        <f>IF($D$4="Agreed",(SUMIFS(#REF!,#REF!,"in construction (agreed)",#REF!,$B23,#REF!,L$5)+SUMIFS(#REF!,#REF!,"in planning (agreed)",#REF!,$B23,#REF!,L$5)+SUMIFS(#REF!,#REF!,"agreed with nzta",#REF!,$B23,#REF!,L$5)+SUMIFS(#REF!,#REF!,"completed",#REF!,$B23,#REF!,L$5)),SUMIFS(#REF!,#REF!,"completed",#REF!,$B23,#REF!,L$5))</f>
        <v>#REF!</v>
      </c>
      <c r="M73" s="44" t="e">
        <f>IF($D$4="Agreed",(SUMIFS(#REF!,#REF!,"in construction (agreed)",#REF!,$B23,#REF!,M$5)+SUMIFS(#REF!,#REF!,"in planning (agreed)",#REF!,$B23,#REF!,M$5)+SUMIFS(#REF!,#REF!,"agreed with nzta",#REF!,$B23,#REF!,M$5)+SUMIFS(#REF!,#REF!,"completed",#REF!,$B23,#REF!,M$5)),SUMIFS(#REF!,#REF!,"completed",#REF!,$B23,#REF!,M$5))</f>
        <v>#REF!</v>
      </c>
      <c r="N73" s="44" t="e">
        <f>IF($D$4="Agreed",(SUMIFS(#REF!,#REF!,"in construction (agreed)",#REF!,$B23,#REF!,N$5)+SUMIFS(#REF!,#REF!,"in planning (agreed)",#REF!,$B23,#REF!,N$5)+SUMIFS(#REF!,#REF!,"agreed with nzta",#REF!,$B23,#REF!,N$5)+SUMIFS(#REF!,#REF!,"completed",#REF!,$B23,#REF!,N$5)),SUMIFS(#REF!,#REF!,"completed",#REF!,$B23,#REF!,N$5))</f>
        <v>#REF!</v>
      </c>
      <c r="O73" s="44" t="e">
        <f>IF($D$4="Agreed",(SUMIFS(#REF!,#REF!,"in construction (agreed)",#REF!,$B23,#REF!,O$5)+SUMIFS(#REF!,#REF!,"in planning (agreed)",#REF!,$B23,#REF!,O$5)+SUMIFS(#REF!,#REF!,"agreed with nzta",#REF!,$B23,#REF!,O$5)+SUMIFS(#REF!,#REF!,"completed",#REF!,$B23,#REF!,O$5)),SUMIFS(#REF!,#REF!,"completed",#REF!,$B23,#REF!,O$5))</f>
        <v>#REF!</v>
      </c>
      <c r="P73" s="44" t="e">
        <f>IF($D$4="Agreed",(SUMIFS(#REF!,#REF!,"in construction (agreed)",#REF!,$B23,#REF!,P$5)+SUMIFS(#REF!,#REF!,"in planning (agreed)",#REF!,$B23,#REF!,P$5)+SUMIFS(#REF!,#REF!,"agreed with nzta",#REF!,$B23,#REF!,P$5)+SUMIFS(#REF!,#REF!,"completed",#REF!,$B23,#REF!,P$5)),SUMIFS(#REF!,#REF!,"completed",#REF!,$B23,#REF!,P$5))</f>
        <v>#REF!</v>
      </c>
      <c r="Q73" s="44" t="e">
        <f>IF($D$4="Agreed",(SUMIFS(#REF!,#REF!,"in construction (agreed)",#REF!,$B23,#REF!,Q$5)+SUMIFS(#REF!,#REF!,"in planning (agreed)",#REF!,$B23,#REF!,Q$5)+SUMIFS(#REF!,#REF!,"agreed with nzta",#REF!,$B23,#REF!,Q$5)+SUMIFS(#REF!,#REF!,"completed",#REF!,$B23,#REF!,Q$5)),SUMIFS(#REF!,#REF!,"completed",#REF!,$B23,#REF!,Q$5))</f>
        <v>#REF!</v>
      </c>
      <c r="R73" s="44" t="e">
        <f>IF($D$4="Agreed",(SUMIFS(#REF!,#REF!,"in construction (agreed)",#REF!,$B23,#REF!,R$5)+SUMIFS(#REF!,#REF!,"in planning (agreed)",#REF!,$B23,#REF!,R$5)+SUMIFS(#REF!,#REF!,"agreed with nzta",#REF!,$B23,#REF!,R$5)+SUMIFS(#REF!,#REF!,"completed",#REF!,$B23,#REF!,R$5)),SUMIFS(#REF!,#REF!,"completed",#REF!,$B23,#REF!,R$5))</f>
        <v>#REF!</v>
      </c>
      <c r="S73" s="44" t="e">
        <f>IF($D$4="Agreed",(SUMIFS(#REF!,#REF!,"in construction (agreed)",#REF!,$B23,#REF!,S$5)+SUMIFS(#REF!,#REF!,"in planning (agreed)",#REF!,$B23,#REF!,S$5)+SUMIFS(#REF!,#REF!,"agreed with nzta",#REF!,$B23,#REF!,S$5)+SUMIFS(#REF!,#REF!,"completed",#REF!,$B23,#REF!,S$5)),SUMIFS(#REF!,#REF!,"completed",#REF!,$B23,#REF!,S$5))</f>
        <v>#REF!</v>
      </c>
      <c r="T73" s="44" t="e">
        <f>IF($D$4="Agreed",(SUMIFS(#REF!,#REF!,"in construction (agreed)",#REF!,$B23,#REF!,T$5)+SUMIFS(#REF!,#REF!,"in planning (agreed)",#REF!,$B23,#REF!,T$5)+SUMIFS(#REF!,#REF!,"agreed with nzta",#REF!,$B23,#REF!,T$5)+SUMIFS(#REF!,#REF!,"completed",#REF!,$B23,#REF!,T$5)),SUMIFS(#REF!,#REF!,"completed",#REF!,$B23,#REF!,T$5))</f>
        <v>#REF!</v>
      </c>
      <c r="U73" s="13" t="e">
        <f t="shared" si="8"/>
        <v>#REF!</v>
      </c>
      <c r="V73" s="22"/>
      <c r="W73" s="22"/>
      <c r="X73" s="22"/>
      <c r="Y73" s="22"/>
      <c r="Z73" s="22"/>
      <c r="AA73" s="22"/>
      <c r="AB73" s="22"/>
      <c r="AC73" s="22"/>
      <c r="AD73" s="22"/>
      <c r="AE73" s="22"/>
      <c r="AF73" s="22"/>
    </row>
    <row r="74" spans="1:32" ht="12" customHeight="1" x14ac:dyDescent="0.15">
      <c r="A74" s="20"/>
      <c r="B74" s="37" t="str">
        <f t="shared" si="7"/>
        <v>Traffic calming</v>
      </c>
      <c r="C74" s="44" t="e">
        <f>IF($D$4="Agreed",(SUMIFS(#REF!,#REF!,"in construction (agreed)",#REF!,$B24,#REF!,C$5)+SUMIFS(#REF!,#REF!,"in planning (agreed)",#REF!,$B24,#REF!,C$5)+SUMIFS(#REF!,#REF!,"agreed with nzta",#REF!,$B24,#REF!,C$5)+SUMIFS(#REF!,#REF!,"completed",#REF!,$B24,#REF!,C$5)),SUMIFS(#REF!,#REF!,"completed",#REF!,$B24,#REF!,C$5))</f>
        <v>#REF!</v>
      </c>
      <c r="D74" s="44" t="e">
        <f>IF($D$4="Agreed",(SUMIFS(#REF!,#REF!,"in construction (agreed)",#REF!,$B24,#REF!,D$5)+SUMIFS(#REF!,#REF!,"in planning (agreed)",#REF!,$B24,#REF!,D$5)+SUMIFS(#REF!,#REF!,"agreed with nzta",#REF!,$B24,#REF!,D$5)+SUMIFS(#REF!,#REF!,"completed",#REF!,$B24,#REF!,D$5)),SUMIFS(#REF!,#REF!,"completed",#REF!,$B24,#REF!,D$5))</f>
        <v>#REF!</v>
      </c>
      <c r="E74" s="44" t="e">
        <f>IF($D$4="Agreed",(SUMIFS(#REF!,#REF!,"in construction (agreed)",#REF!,$B24,#REF!,E$5)+SUMIFS(#REF!,#REF!,"in planning (agreed)",#REF!,$B24,#REF!,E$5)+SUMIFS(#REF!,#REF!,"agreed with nzta",#REF!,$B24,#REF!,E$5)+SUMIFS(#REF!,#REF!,"completed",#REF!,$B24,#REF!,E$5)),SUMIFS(#REF!,#REF!,"completed",#REF!,$B24,#REF!,E$5))</f>
        <v>#REF!</v>
      </c>
      <c r="F74" s="44" t="e">
        <f>IF($D$4="Agreed",(SUMIFS(#REF!,#REF!,"in construction (agreed)",#REF!,$B24,#REF!,F$5)+SUMIFS(#REF!,#REF!,"in planning (agreed)",#REF!,$B24,#REF!,F$5)+SUMIFS(#REF!,#REF!,"agreed with nzta",#REF!,$B24,#REF!,F$5)+SUMIFS(#REF!,#REF!,"completed",#REF!,$B24,#REF!,F$5)),SUMIFS(#REF!,#REF!,"completed",#REF!,$B24,#REF!,F$5))</f>
        <v>#REF!</v>
      </c>
      <c r="G74" s="44" t="e">
        <f>IF($D$4="Agreed",(SUMIFS(#REF!,#REF!,"in construction (agreed)",#REF!,$B24,#REF!,G$5)+SUMIFS(#REF!,#REF!,"in planning (agreed)",#REF!,$B24,#REF!,G$5)+SUMIFS(#REF!,#REF!,"agreed with nzta",#REF!,$B24,#REF!,G$5)+SUMIFS(#REF!,#REF!,"completed",#REF!,$B24,#REF!,G$5)),SUMIFS(#REF!,#REF!,"completed",#REF!,$B24,#REF!,G$5))</f>
        <v>#REF!</v>
      </c>
      <c r="H74" s="44" t="e">
        <f>IF($D$4="Agreed",(SUMIFS(#REF!,#REF!,"in construction (agreed)",#REF!,$B24,#REF!,H$5)+SUMIFS(#REF!,#REF!,"in planning (agreed)",#REF!,$B24,#REF!,H$5)+SUMIFS(#REF!,#REF!,"agreed with nzta",#REF!,$B24,#REF!,H$5)+SUMIFS(#REF!,#REF!,"completed",#REF!,$B24,#REF!,H$5)),SUMIFS(#REF!,#REF!,"completed",#REF!,$B24,#REF!,H$5))</f>
        <v>#REF!</v>
      </c>
      <c r="I74" s="44" t="e">
        <f>IF($D$4="Agreed",(SUMIFS(#REF!,#REF!,"in construction (agreed)",#REF!,$B24,#REF!,I$5)+SUMIFS(#REF!,#REF!,"in planning (agreed)",#REF!,$B24,#REF!,I$5)+SUMIFS(#REF!,#REF!,"agreed with nzta",#REF!,$B24,#REF!,I$5)+SUMIFS(#REF!,#REF!,"completed",#REF!,$B24,#REF!,I$5)),SUMIFS(#REF!,#REF!,"completed",#REF!,$B24,#REF!,I$5))</f>
        <v>#REF!</v>
      </c>
      <c r="J74" s="44" t="e">
        <f>IF($D$4="Agreed",(SUMIFS(#REF!,#REF!,"in construction (agreed)",#REF!,$B24,#REF!,J$5)+SUMIFS(#REF!,#REF!,"in planning (agreed)",#REF!,$B24,#REF!,J$5)+SUMIFS(#REF!,#REF!,"agreed with nzta",#REF!,$B24,#REF!,J$5)+SUMIFS(#REF!,#REF!,"completed",#REF!,$B24,#REF!,J$5)),SUMIFS(#REF!,#REF!,"completed",#REF!,$B24,#REF!,J$5))</f>
        <v>#REF!</v>
      </c>
      <c r="K74" s="44" t="e">
        <f>IF($D$4="Agreed",(SUMIFS(#REF!,#REF!,"in construction (agreed)",#REF!,$B24,#REF!,K$5)+SUMIFS(#REF!,#REF!,"in planning (agreed)",#REF!,$B24,#REF!,K$5)+SUMIFS(#REF!,#REF!,"agreed with nzta",#REF!,$B24,#REF!,K$5)+SUMIFS(#REF!,#REF!,"completed",#REF!,$B24,#REF!,K$5)),SUMIFS(#REF!,#REF!,"completed",#REF!,$B24,#REF!,K$5))</f>
        <v>#REF!</v>
      </c>
      <c r="L74" s="44" t="e">
        <f>IF($D$4="Agreed",(SUMIFS(#REF!,#REF!,"in construction (agreed)",#REF!,$B24,#REF!,L$5)+SUMIFS(#REF!,#REF!,"in planning (agreed)",#REF!,$B24,#REF!,L$5)+SUMIFS(#REF!,#REF!,"agreed with nzta",#REF!,$B24,#REF!,L$5)+SUMIFS(#REF!,#REF!,"completed",#REF!,$B24,#REF!,L$5)),SUMIFS(#REF!,#REF!,"completed",#REF!,$B24,#REF!,L$5))</f>
        <v>#REF!</v>
      </c>
      <c r="M74" s="44" t="e">
        <f>IF($D$4="Agreed",(SUMIFS(#REF!,#REF!,"in construction (agreed)",#REF!,$B24,#REF!,M$5)+SUMIFS(#REF!,#REF!,"in planning (agreed)",#REF!,$B24,#REF!,M$5)+SUMIFS(#REF!,#REF!,"agreed with nzta",#REF!,$B24,#REF!,M$5)+SUMIFS(#REF!,#REF!,"completed",#REF!,$B24,#REF!,M$5)),SUMIFS(#REF!,#REF!,"completed",#REF!,$B24,#REF!,M$5))</f>
        <v>#REF!</v>
      </c>
      <c r="N74" s="44" t="e">
        <f>IF($D$4="Agreed",(SUMIFS(#REF!,#REF!,"in construction (agreed)",#REF!,$B24,#REF!,N$5)+SUMIFS(#REF!,#REF!,"in planning (agreed)",#REF!,$B24,#REF!,N$5)+SUMIFS(#REF!,#REF!,"agreed with nzta",#REF!,$B24,#REF!,N$5)+SUMIFS(#REF!,#REF!,"completed",#REF!,$B24,#REF!,N$5)),SUMIFS(#REF!,#REF!,"completed",#REF!,$B24,#REF!,N$5))</f>
        <v>#REF!</v>
      </c>
      <c r="O74" s="44" t="e">
        <f>IF($D$4="Agreed",(SUMIFS(#REF!,#REF!,"in construction (agreed)",#REF!,$B24,#REF!,O$5)+SUMIFS(#REF!,#REF!,"in planning (agreed)",#REF!,$B24,#REF!,O$5)+SUMIFS(#REF!,#REF!,"agreed with nzta",#REF!,$B24,#REF!,O$5)+SUMIFS(#REF!,#REF!,"completed",#REF!,$B24,#REF!,O$5)),SUMIFS(#REF!,#REF!,"completed",#REF!,$B24,#REF!,O$5))</f>
        <v>#REF!</v>
      </c>
      <c r="P74" s="44" t="e">
        <f>IF($D$4="Agreed",(SUMIFS(#REF!,#REF!,"in construction (agreed)",#REF!,$B24,#REF!,P$5)+SUMIFS(#REF!,#REF!,"in planning (agreed)",#REF!,$B24,#REF!,P$5)+SUMIFS(#REF!,#REF!,"agreed with nzta",#REF!,$B24,#REF!,P$5)+SUMIFS(#REF!,#REF!,"completed",#REF!,$B24,#REF!,P$5)),SUMIFS(#REF!,#REF!,"completed",#REF!,$B24,#REF!,P$5))</f>
        <v>#REF!</v>
      </c>
      <c r="Q74" s="44" t="e">
        <f>IF($D$4="Agreed",(SUMIFS(#REF!,#REF!,"in construction (agreed)",#REF!,$B24,#REF!,Q$5)+SUMIFS(#REF!,#REF!,"in planning (agreed)",#REF!,$B24,#REF!,Q$5)+SUMIFS(#REF!,#REF!,"agreed with nzta",#REF!,$B24,#REF!,Q$5)+SUMIFS(#REF!,#REF!,"completed",#REF!,$B24,#REF!,Q$5)),SUMIFS(#REF!,#REF!,"completed",#REF!,$B24,#REF!,Q$5))</f>
        <v>#REF!</v>
      </c>
      <c r="R74" s="44" t="e">
        <f>IF($D$4="Agreed",(SUMIFS(#REF!,#REF!,"in construction (agreed)",#REF!,$B24,#REF!,R$5)+SUMIFS(#REF!,#REF!,"in planning (agreed)",#REF!,$B24,#REF!,R$5)+SUMIFS(#REF!,#REF!,"agreed with nzta",#REF!,$B24,#REF!,R$5)+SUMIFS(#REF!,#REF!,"completed",#REF!,$B24,#REF!,R$5)),SUMIFS(#REF!,#REF!,"completed",#REF!,$B24,#REF!,R$5))</f>
        <v>#REF!</v>
      </c>
      <c r="S74" s="44" t="e">
        <f>IF($D$4="Agreed",(SUMIFS(#REF!,#REF!,"in construction (agreed)",#REF!,$B24,#REF!,S$5)+SUMIFS(#REF!,#REF!,"in planning (agreed)",#REF!,$B24,#REF!,S$5)+SUMIFS(#REF!,#REF!,"agreed with nzta",#REF!,$B24,#REF!,S$5)+SUMIFS(#REF!,#REF!,"completed",#REF!,$B24,#REF!,S$5)),SUMIFS(#REF!,#REF!,"completed",#REF!,$B24,#REF!,S$5))</f>
        <v>#REF!</v>
      </c>
      <c r="T74" s="44" t="e">
        <f>IF($D$4="Agreed",(SUMIFS(#REF!,#REF!,"in construction (agreed)",#REF!,$B24,#REF!,T$5)+SUMIFS(#REF!,#REF!,"in planning (agreed)",#REF!,$B24,#REF!,T$5)+SUMIFS(#REF!,#REF!,"agreed with nzta",#REF!,$B24,#REF!,T$5)+SUMIFS(#REF!,#REF!,"completed",#REF!,$B24,#REF!,T$5)),SUMIFS(#REF!,#REF!,"completed",#REF!,$B24,#REF!,T$5))</f>
        <v>#REF!</v>
      </c>
      <c r="U74" s="13" t="e">
        <f t="shared" si="8"/>
        <v>#REF!</v>
      </c>
      <c r="V74" s="22"/>
      <c r="W74" s="22"/>
      <c r="X74" s="22"/>
      <c r="Y74" s="22"/>
      <c r="Z74" s="22"/>
      <c r="AA74" s="22"/>
      <c r="AB74" s="22"/>
      <c r="AC74" s="22"/>
      <c r="AD74" s="22"/>
      <c r="AE74" s="22"/>
      <c r="AF74" s="22"/>
    </row>
    <row r="75" spans="1:32" ht="12" customHeight="1" x14ac:dyDescent="0.15">
      <c r="A75" s="20"/>
      <c r="B75" s="37" t="str">
        <f t="shared" si="7"/>
        <v>Traffic management systems</v>
      </c>
      <c r="C75" s="44" t="e">
        <f>IF($D$4="Agreed",(SUMIFS(#REF!,#REF!,"in construction (agreed)",#REF!,$B25,#REF!,C$5)+SUMIFS(#REF!,#REF!,"in planning (agreed)",#REF!,$B25,#REF!,C$5)+SUMIFS(#REF!,#REF!,"agreed with nzta",#REF!,$B25,#REF!,C$5)+SUMIFS(#REF!,#REF!,"completed",#REF!,$B25,#REF!,C$5)),SUMIFS(#REF!,#REF!,"completed",#REF!,$B25,#REF!,C$5))</f>
        <v>#REF!</v>
      </c>
      <c r="D75" s="44" t="e">
        <f>IF($D$4="Agreed",(SUMIFS(#REF!,#REF!,"in construction (agreed)",#REF!,$B25,#REF!,D$5)+SUMIFS(#REF!,#REF!,"in planning (agreed)",#REF!,$B25,#REF!,D$5)+SUMIFS(#REF!,#REF!,"agreed with nzta",#REF!,$B25,#REF!,D$5)+SUMIFS(#REF!,#REF!,"completed",#REF!,$B25,#REF!,D$5)),SUMIFS(#REF!,#REF!,"completed",#REF!,$B25,#REF!,D$5))</f>
        <v>#REF!</v>
      </c>
      <c r="E75" s="44" t="e">
        <f>IF($D$4="Agreed",(SUMIFS(#REF!,#REF!,"in construction (agreed)",#REF!,$B25,#REF!,E$5)+SUMIFS(#REF!,#REF!,"in planning (agreed)",#REF!,$B25,#REF!,E$5)+SUMIFS(#REF!,#REF!,"agreed with nzta",#REF!,$B25,#REF!,E$5)+SUMIFS(#REF!,#REF!,"completed",#REF!,$B25,#REF!,E$5)),SUMIFS(#REF!,#REF!,"completed",#REF!,$B25,#REF!,E$5))</f>
        <v>#REF!</v>
      </c>
      <c r="F75" s="44" t="e">
        <f>IF($D$4="Agreed",(SUMIFS(#REF!,#REF!,"in construction (agreed)",#REF!,$B25,#REF!,F$5)+SUMIFS(#REF!,#REF!,"in planning (agreed)",#REF!,$B25,#REF!,F$5)+SUMIFS(#REF!,#REF!,"agreed with nzta",#REF!,$B25,#REF!,F$5)+SUMIFS(#REF!,#REF!,"completed",#REF!,$B25,#REF!,F$5)),SUMIFS(#REF!,#REF!,"completed",#REF!,$B25,#REF!,F$5))</f>
        <v>#REF!</v>
      </c>
      <c r="G75" s="44" t="e">
        <f>IF($D$4="Agreed",(SUMIFS(#REF!,#REF!,"in construction (agreed)",#REF!,$B25,#REF!,G$5)+SUMIFS(#REF!,#REF!,"in planning (agreed)",#REF!,$B25,#REF!,G$5)+SUMIFS(#REF!,#REF!,"agreed with nzta",#REF!,$B25,#REF!,G$5)+SUMIFS(#REF!,#REF!,"completed",#REF!,$B25,#REF!,G$5)),SUMIFS(#REF!,#REF!,"completed",#REF!,$B25,#REF!,G$5))</f>
        <v>#REF!</v>
      </c>
      <c r="H75" s="44" t="e">
        <f>IF($D$4="Agreed",(SUMIFS(#REF!,#REF!,"in construction (agreed)",#REF!,$B25,#REF!,H$5)+SUMIFS(#REF!,#REF!,"in planning (agreed)",#REF!,$B25,#REF!,H$5)+SUMIFS(#REF!,#REF!,"agreed with nzta",#REF!,$B25,#REF!,H$5)+SUMIFS(#REF!,#REF!,"completed",#REF!,$B25,#REF!,H$5)),SUMIFS(#REF!,#REF!,"completed",#REF!,$B25,#REF!,H$5))</f>
        <v>#REF!</v>
      </c>
      <c r="I75" s="44" t="e">
        <f>IF($D$4="Agreed",(SUMIFS(#REF!,#REF!,"in construction (agreed)",#REF!,$B25,#REF!,I$5)+SUMIFS(#REF!,#REF!,"in planning (agreed)",#REF!,$B25,#REF!,I$5)+SUMIFS(#REF!,#REF!,"agreed with nzta",#REF!,$B25,#REF!,I$5)+SUMIFS(#REF!,#REF!,"completed",#REF!,$B25,#REF!,I$5)),SUMIFS(#REF!,#REF!,"completed",#REF!,$B25,#REF!,I$5))</f>
        <v>#REF!</v>
      </c>
      <c r="J75" s="44" t="e">
        <f>IF($D$4="Agreed",(SUMIFS(#REF!,#REF!,"in construction (agreed)",#REF!,$B25,#REF!,J$5)+SUMIFS(#REF!,#REF!,"in planning (agreed)",#REF!,$B25,#REF!,J$5)+SUMIFS(#REF!,#REF!,"agreed with nzta",#REF!,$B25,#REF!,J$5)+SUMIFS(#REF!,#REF!,"completed",#REF!,$B25,#REF!,J$5)),SUMIFS(#REF!,#REF!,"completed",#REF!,$B25,#REF!,J$5))</f>
        <v>#REF!</v>
      </c>
      <c r="K75" s="44" t="e">
        <f>IF($D$4="Agreed",(SUMIFS(#REF!,#REF!,"in construction (agreed)",#REF!,$B25,#REF!,K$5)+SUMIFS(#REF!,#REF!,"in planning (agreed)",#REF!,$B25,#REF!,K$5)+SUMIFS(#REF!,#REF!,"agreed with nzta",#REF!,$B25,#REF!,K$5)+SUMIFS(#REF!,#REF!,"completed",#REF!,$B25,#REF!,K$5)),SUMIFS(#REF!,#REF!,"completed",#REF!,$B25,#REF!,K$5))</f>
        <v>#REF!</v>
      </c>
      <c r="L75" s="44" t="e">
        <f>IF($D$4="Agreed",(SUMIFS(#REF!,#REF!,"in construction (agreed)",#REF!,$B25,#REF!,L$5)+SUMIFS(#REF!,#REF!,"in planning (agreed)",#REF!,$B25,#REF!,L$5)+SUMIFS(#REF!,#REF!,"agreed with nzta",#REF!,$B25,#REF!,L$5)+SUMIFS(#REF!,#REF!,"completed",#REF!,$B25,#REF!,L$5)),SUMIFS(#REF!,#REF!,"completed",#REF!,$B25,#REF!,L$5))</f>
        <v>#REF!</v>
      </c>
      <c r="M75" s="44" t="e">
        <f>IF($D$4="Agreed",(SUMIFS(#REF!,#REF!,"in construction (agreed)",#REF!,$B25,#REF!,M$5)+SUMIFS(#REF!,#REF!,"in planning (agreed)",#REF!,$B25,#REF!,M$5)+SUMIFS(#REF!,#REF!,"agreed with nzta",#REF!,$B25,#REF!,M$5)+SUMIFS(#REF!,#REF!,"completed",#REF!,$B25,#REF!,M$5)),SUMIFS(#REF!,#REF!,"completed",#REF!,$B25,#REF!,M$5))</f>
        <v>#REF!</v>
      </c>
      <c r="N75" s="44" t="e">
        <f>IF($D$4="Agreed",(SUMIFS(#REF!,#REF!,"in construction (agreed)",#REF!,$B25,#REF!,N$5)+SUMIFS(#REF!,#REF!,"in planning (agreed)",#REF!,$B25,#REF!,N$5)+SUMIFS(#REF!,#REF!,"agreed with nzta",#REF!,$B25,#REF!,N$5)+SUMIFS(#REF!,#REF!,"completed",#REF!,$B25,#REF!,N$5)),SUMIFS(#REF!,#REF!,"completed",#REF!,$B25,#REF!,N$5))</f>
        <v>#REF!</v>
      </c>
      <c r="O75" s="44" t="e">
        <f>IF($D$4="Agreed",(SUMIFS(#REF!,#REF!,"in construction (agreed)",#REF!,$B25,#REF!,O$5)+SUMIFS(#REF!,#REF!,"in planning (agreed)",#REF!,$B25,#REF!,O$5)+SUMIFS(#REF!,#REF!,"agreed with nzta",#REF!,$B25,#REF!,O$5)+SUMIFS(#REF!,#REF!,"completed",#REF!,$B25,#REF!,O$5)),SUMIFS(#REF!,#REF!,"completed",#REF!,$B25,#REF!,O$5))</f>
        <v>#REF!</v>
      </c>
      <c r="P75" s="44" t="e">
        <f>IF($D$4="Agreed",(SUMIFS(#REF!,#REF!,"in construction (agreed)",#REF!,$B25,#REF!,P$5)+SUMIFS(#REF!,#REF!,"in planning (agreed)",#REF!,$B25,#REF!,P$5)+SUMIFS(#REF!,#REF!,"agreed with nzta",#REF!,$B25,#REF!,P$5)+SUMIFS(#REF!,#REF!,"completed",#REF!,$B25,#REF!,P$5)),SUMIFS(#REF!,#REF!,"completed",#REF!,$B25,#REF!,P$5))</f>
        <v>#REF!</v>
      </c>
      <c r="Q75" s="44" t="e">
        <f>IF($D$4="Agreed",(SUMIFS(#REF!,#REF!,"in construction (agreed)",#REF!,$B25,#REF!,Q$5)+SUMIFS(#REF!,#REF!,"in planning (agreed)",#REF!,$B25,#REF!,Q$5)+SUMIFS(#REF!,#REF!,"agreed with nzta",#REF!,$B25,#REF!,Q$5)+SUMIFS(#REF!,#REF!,"completed",#REF!,$B25,#REF!,Q$5)),SUMIFS(#REF!,#REF!,"completed",#REF!,$B25,#REF!,Q$5))</f>
        <v>#REF!</v>
      </c>
      <c r="R75" s="44" t="e">
        <f>IF($D$4="Agreed",(SUMIFS(#REF!,#REF!,"in construction (agreed)",#REF!,$B25,#REF!,R$5)+SUMIFS(#REF!,#REF!,"in planning (agreed)",#REF!,$B25,#REF!,R$5)+SUMIFS(#REF!,#REF!,"agreed with nzta",#REF!,$B25,#REF!,R$5)+SUMIFS(#REF!,#REF!,"completed",#REF!,$B25,#REF!,R$5)),SUMIFS(#REF!,#REF!,"completed",#REF!,$B25,#REF!,R$5))</f>
        <v>#REF!</v>
      </c>
      <c r="S75" s="44" t="e">
        <f>IF($D$4="Agreed",(SUMIFS(#REF!,#REF!,"in construction (agreed)",#REF!,$B25,#REF!,S$5)+SUMIFS(#REF!,#REF!,"in planning (agreed)",#REF!,$B25,#REF!,S$5)+SUMIFS(#REF!,#REF!,"agreed with nzta",#REF!,$B25,#REF!,S$5)+SUMIFS(#REF!,#REF!,"completed",#REF!,$B25,#REF!,S$5)),SUMIFS(#REF!,#REF!,"completed",#REF!,$B25,#REF!,S$5))</f>
        <v>#REF!</v>
      </c>
      <c r="T75" s="44" t="e">
        <f>IF($D$4="Agreed",(SUMIFS(#REF!,#REF!,"in construction (agreed)",#REF!,$B25,#REF!,T$5)+SUMIFS(#REF!,#REF!,"in planning (agreed)",#REF!,$B25,#REF!,T$5)+SUMIFS(#REF!,#REF!,"agreed with nzta",#REF!,$B25,#REF!,T$5)+SUMIFS(#REF!,#REF!,"completed",#REF!,$B25,#REF!,T$5)),SUMIFS(#REF!,#REF!,"completed",#REF!,$B25,#REF!,T$5))</f>
        <v>#REF!</v>
      </c>
      <c r="U75" s="13" t="e">
        <f t="shared" si="8"/>
        <v>#REF!</v>
      </c>
      <c r="V75" s="22"/>
      <c r="W75" s="22"/>
      <c r="X75" s="22"/>
      <c r="Y75" s="22"/>
      <c r="Z75" s="22"/>
      <c r="AA75" s="22"/>
      <c r="AB75" s="22"/>
      <c r="AC75" s="22"/>
      <c r="AD75" s="22"/>
      <c r="AE75" s="22"/>
      <c r="AF75" s="22"/>
    </row>
    <row r="76" spans="1:32" ht="12" customHeight="1" x14ac:dyDescent="0.15">
      <c r="A76" s="20"/>
      <c r="B76" s="37" t="str">
        <f t="shared" si="7"/>
        <v>Walking improvements (incl. pedestrian, pram or Kea crossings; pedestrian refuges; mid-block crossing; new footpaths)</v>
      </c>
      <c r="C76" s="44" t="e">
        <f>IF($D$4="Agreed",(SUMIFS(#REF!,#REF!,"in construction (agreed)",#REF!,$B26,#REF!,C$5)+SUMIFS(#REF!,#REF!,"in planning (agreed)",#REF!,$B26,#REF!,C$5)+SUMIFS(#REF!,#REF!,"agreed with nzta",#REF!,$B26,#REF!,C$5)+SUMIFS(#REF!,#REF!,"completed",#REF!,$B26,#REF!,C$5)),SUMIFS(#REF!,#REF!,"completed",#REF!,$B26,#REF!,C$5))</f>
        <v>#REF!</v>
      </c>
      <c r="D76" s="44" t="e">
        <f>IF($D$4="Agreed",(SUMIFS(#REF!,#REF!,"in construction (agreed)",#REF!,$B26,#REF!,D$5)+SUMIFS(#REF!,#REF!,"in planning (agreed)",#REF!,$B26,#REF!,D$5)+SUMIFS(#REF!,#REF!,"agreed with nzta",#REF!,$B26,#REF!,D$5)+SUMIFS(#REF!,#REF!,"completed",#REF!,$B26,#REF!,D$5)),SUMIFS(#REF!,#REF!,"completed",#REF!,$B26,#REF!,D$5))</f>
        <v>#REF!</v>
      </c>
      <c r="E76" s="44" t="e">
        <f>IF($D$4="Agreed",(SUMIFS(#REF!,#REF!,"in construction (agreed)",#REF!,$B26,#REF!,E$5)+SUMIFS(#REF!,#REF!,"in planning (agreed)",#REF!,$B26,#REF!,E$5)+SUMIFS(#REF!,#REF!,"agreed with nzta",#REF!,$B26,#REF!,E$5)+SUMIFS(#REF!,#REF!,"completed",#REF!,$B26,#REF!,E$5)),SUMIFS(#REF!,#REF!,"completed",#REF!,$B26,#REF!,E$5))</f>
        <v>#REF!</v>
      </c>
      <c r="F76" s="44" t="e">
        <f>IF($D$4="Agreed",(SUMIFS(#REF!,#REF!,"in construction (agreed)",#REF!,$B26,#REF!,F$5)+SUMIFS(#REF!,#REF!,"in planning (agreed)",#REF!,$B26,#REF!,F$5)+SUMIFS(#REF!,#REF!,"agreed with nzta",#REF!,$B26,#REF!,F$5)+SUMIFS(#REF!,#REF!,"completed",#REF!,$B26,#REF!,F$5)),SUMIFS(#REF!,#REF!,"completed",#REF!,$B26,#REF!,F$5))</f>
        <v>#REF!</v>
      </c>
      <c r="G76" s="44" t="e">
        <f>IF($D$4="Agreed",(SUMIFS(#REF!,#REF!,"in construction (agreed)",#REF!,$B26,#REF!,G$5)+SUMIFS(#REF!,#REF!,"in planning (agreed)",#REF!,$B26,#REF!,G$5)+SUMIFS(#REF!,#REF!,"agreed with nzta",#REF!,$B26,#REF!,G$5)+SUMIFS(#REF!,#REF!,"completed",#REF!,$B26,#REF!,G$5)),SUMIFS(#REF!,#REF!,"completed",#REF!,$B26,#REF!,G$5))</f>
        <v>#REF!</v>
      </c>
      <c r="H76" s="44" t="e">
        <f>IF($D$4="Agreed",(SUMIFS(#REF!,#REF!,"in construction (agreed)",#REF!,$B26,#REF!,H$5)+SUMIFS(#REF!,#REF!,"in planning (agreed)",#REF!,$B26,#REF!,H$5)+SUMIFS(#REF!,#REF!,"agreed with nzta",#REF!,$B26,#REF!,H$5)+SUMIFS(#REF!,#REF!,"completed",#REF!,$B26,#REF!,H$5)),SUMIFS(#REF!,#REF!,"completed",#REF!,$B26,#REF!,H$5))</f>
        <v>#REF!</v>
      </c>
      <c r="I76" s="44" t="e">
        <f>IF($D$4="Agreed",(SUMIFS(#REF!,#REF!,"in construction (agreed)",#REF!,$B26,#REF!,I$5)+SUMIFS(#REF!,#REF!,"in planning (agreed)",#REF!,$B26,#REF!,I$5)+SUMIFS(#REF!,#REF!,"agreed with nzta",#REF!,$B26,#REF!,I$5)+SUMIFS(#REF!,#REF!,"completed",#REF!,$B26,#REF!,I$5)),SUMIFS(#REF!,#REF!,"completed",#REF!,$B26,#REF!,I$5))</f>
        <v>#REF!</v>
      </c>
      <c r="J76" s="44" t="e">
        <f>IF($D$4="Agreed",(SUMIFS(#REF!,#REF!,"in construction (agreed)",#REF!,$B26,#REF!,J$5)+SUMIFS(#REF!,#REF!,"in planning (agreed)",#REF!,$B26,#REF!,J$5)+SUMIFS(#REF!,#REF!,"agreed with nzta",#REF!,$B26,#REF!,J$5)+SUMIFS(#REF!,#REF!,"completed",#REF!,$B26,#REF!,J$5)),SUMIFS(#REF!,#REF!,"completed",#REF!,$B26,#REF!,J$5))</f>
        <v>#REF!</v>
      </c>
      <c r="K76" s="44" t="e">
        <f>IF($D$4="Agreed",(SUMIFS(#REF!,#REF!,"in construction (agreed)",#REF!,$B26,#REF!,K$5)+SUMIFS(#REF!,#REF!,"in planning (agreed)",#REF!,$B26,#REF!,K$5)+SUMIFS(#REF!,#REF!,"agreed with nzta",#REF!,$B26,#REF!,K$5)+SUMIFS(#REF!,#REF!,"completed",#REF!,$B26,#REF!,K$5)),SUMIFS(#REF!,#REF!,"completed",#REF!,$B26,#REF!,K$5))</f>
        <v>#REF!</v>
      </c>
      <c r="L76" s="44" t="e">
        <f>IF($D$4="Agreed",(SUMIFS(#REF!,#REF!,"in construction (agreed)",#REF!,$B26,#REF!,L$5)+SUMIFS(#REF!,#REF!,"in planning (agreed)",#REF!,$B26,#REF!,L$5)+SUMIFS(#REF!,#REF!,"agreed with nzta",#REF!,$B26,#REF!,L$5)+SUMIFS(#REF!,#REF!,"completed",#REF!,$B26,#REF!,L$5)),SUMIFS(#REF!,#REF!,"completed",#REF!,$B26,#REF!,L$5))</f>
        <v>#REF!</v>
      </c>
      <c r="M76" s="44" t="e">
        <f>IF($D$4="Agreed",(SUMIFS(#REF!,#REF!,"in construction (agreed)",#REF!,$B26,#REF!,M$5)+SUMIFS(#REF!,#REF!,"in planning (agreed)",#REF!,$B26,#REF!,M$5)+SUMIFS(#REF!,#REF!,"agreed with nzta",#REF!,$B26,#REF!,M$5)+SUMIFS(#REF!,#REF!,"completed",#REF!,$B26,#REF!,M$5)),SUMIFS(#REF!,#REF!,"completed",#REF!,$B26,#REF!,M$5))</f>
        <v>#REF!</v>
      </c>
      <c r="N76" s="44" t="e">
        <f>IF($D$4="Agreed",(SUMIFS(#REF!,#REF!,"in construction (agreed)",#REF!,$B26,#REF!,N$5)+SUMIFS(#REF!,#REF!,"in planning (agreed)",#REF!,$B26,#REF!,N$5)+SUMIFS(#REF!,#REF!,"agreed with nzta",#REF!,$B26,#REF!,N$5)+SUMIFS(#REF!,#REF!,"completed",#REF!,$B26,#REF!,N$5)),SUMIFS(#REF!,#REF!,"completed",#REF!,$B26,#REF!,N$5))</f>
        <v>#REF!</v>
      </c>
      <c r="O76" s="44" t="e">
        <f>IF($D$4="Agreed",(SUMIFS(#REF!,#REF!,"in construction (agreed)",#REF!,$B26,#REF!,O$5)+SUMIFS(#REF!,#REF!,"in planning (agreed)",#REF!,$B26,#REF!,O$5)+SUMIFS(#REF!,#REF!,"agreed with nzta",#REF!,$B26,#REF!,O$5)+SUMIFS(#REF!,#REF!,"completed",#REF!,$B26,#REF!,O$5)),SUMIFS(#REF!,#REF!,"completed",#REF!,$B26,#REF!,O$5))</f>
        <v>#REF!</v>
      </c>
      <c r="P76" s="44" t="e">
        <f>IF($D$4="Agreed",(SUMIFS(#REF!,#REF!,"in construction (agreed)",#REF!,$B26,#REF!,P$5)+SUMIFS(#REF!,#REF!,"in planning (agreed)",#REF!,$B26,#REF!,P$5)+SUMIFS(#REF!,#REF!,"agreed with nzta",#REF!,$B26,#REF!,P$5)+SUMIFS(#REF!,#REF!,"completed",#REF!,$B26,#REF!,P$5)),SUMIFS(#REF!,#REF!,"completed",#REF!,$B26,#REF!,P$5))</f>
        <v>#REF!</v>
      </c>
      <c r="Q76" s="44" t="e">
        <f>IF($D$4="Agreed",(SUMIFS(#REF!,#REF!,"in construction (agreed)",#REF!,$B26,#REF!,Q$5)+SUMIFS(#REF!,#REF!,"in planning (agreed)",#REF!,$B26,#REF!,Q$5)+SUMIFS(#REF!,#REF!,"agreed with nzta",#REF!,$B26,#REF!,Q$5)+SUMIFS(#REF!,#REF!,"completed",#REF!,$B26,#REF!,Q$5)),SUMIFS(#REF!,#REF!,"completed",#REF!,$B26,#REF!,Q$5))</f>
        <v>#REF!</v>
      </c>
      <c r="R76" s="44" t="e">
        <f>IF($D$4="Agreed",(SUMIFS(#REF!,#REF!,"in construction (agreed)",#REF!,$B26,#REF!,R$5)+SUMIFS(#REF!,#REF!,"in planning (agreed)",#REF!,$B26,#REF!,R$5)+SUMIFS(#REF!,#REF!,"agreed with nzta",#REF!,$B26,#REF!,R$5)+SUMIFS(#REF!,#REF!,"completed",#REF!,$B26,#REF!,R$5)),SUMIFS(#REF!,#REF!,"completed",#REF!,$B26,#REF!,R$5))</f>
        <v>#REF!</v>
      </c>
      <c r="S76" s="44" t="e">
        <f>IF($D$4="Agreed",(SUMIFS(#REF!,#REF!,"in construction (agreed)",#REF!,$B26,#REF!,S$5)+SUMIFS(#REF!,#REF!,"in planning (agreed)",#REF!,$B26,#REF!,S$5)+SUMIFS(#REF!,#REF!,"agreed with nzta",#REF!,$B26,#REF!,S$5)+SUMIFS(#REF!,#REF!,"completed",#REF!,$B26,#REF!,S$5)),SUMIFS(#REF!,#REF!,"completed",#REF!,$B26,#REF!,S$5))</f>
        <v>#REF!</v>
      </c>
      <c r="T76" s="44" t="e">
        <f>IF($D$4="Agreed",(SUMIFS(#REF!,#REF!,"in construction (agreed)",#REF!,$B26,#REF!,T$5)+SUMIFS(#REF!,#REF!,"in planning (agreed)",#REF!,$B26,#REF!,T$5)+SUMIFS(#REF!,#REF!,"agreed with nzta",#REF!,$B26,#REF!,T$5)+SUMIFS(#REF!,#REF!,"completed",#REF!,$B26,#REF!,T$5)),SUMIFS(#REF!,#REF!,"completed",#REF!,$B26,#REF!,T$5))</f>
        <v>#REF!</v>
      </c>
      <c r="U76" s="13" t="e">
        <f t="shared" si="8"/>
        <v>#REF!</v>
      </c>
      <c r="V76" s="22"/>
      <c r="W76" s="22"/>
      <c r="X76" s="22"/>
      <c r="Y76" s="22"/>
      <c r="Z76" s="22"/>
      <c r="AA76" s="22"/>
      <c r="AB76" s="22"/>
      <c r="AC76" s="22"/>
      <c r="AD76" s="22"/>
      <c r="AE76" s="22"/>
      <c r="AF76" s="22"/>
    </row>
    <row r="77" spans="1:32" ht="12" customHeight="1" x14ac:dyDescent="0.15">
      <c r="A77" s="20"/>
      <c r="B77" s="37" t="str">
        <f t="shared" si="7"/>
        <v>Other, as agreed with NZTA</v>
      </c>
      <c r="C77" s="44" t="e">
        <f>IF($D$4="Agreed",(SUMIFS(#REF!,#REF!,"in construction (agreed)",#REF!,$B27,#REF!,C$5)+SUMIFS(#REF!,#REF!,"in planning (agreed)",#REF!,$B27,#REF!,C$5)+SUMIFS(#REF!,#REF!,"agreed with nzta",#REF!,$B27,#REF!,C$5)+SUMIFS(#REF!,#REF!,"completed",#REF!,$B27,#REF!,C$5)),SUMIFS(#REF!,#REF!,"completed",#REF!,$B27,#REF!,C$5))</f>
        <v>#REF!</v>
      </c>
      <c r="D77" s="44" t="e">
        <f>IF($D$4="Agreed",(SUMIFS(#REF!,#REF!,"in construction (agreed)",#REF!,$B27,#REF!,D$5)+SUMIFS(#REF!,#REF!,"in planning (agreed)",#REF!,$B27,#REF!,D$5)+SUMIFS(#REF!,#REF!,"agreed with nzta",#REF!,$B27,#REF!,D$5)+SUMIFS(#REF!,#REF!,"completed",#REF!,$B27,#REF!,D$5)),SUMIFS(#REF!,#REF!,"completed",#REF!,$B27,#REF!,D$5))</f>
        <v>#REF!</v>
      </c>
      <c r="E77" s="44" t="e">
        <f>IF($D$4="Agreed",(SUMIFS(#REF!,#REF!,"in construction (agreed)",#REF!,$B27,#REF!,E$5)+SUMIFS(#REF!,#REF!,"in planning (agreed)",#REF!,$B27,#REF!,E$5)+SUMIFS(#REF!,#REF!,"agreed with nzta",#REF!,$B27,#REF!,E$5)+SUMIFS(#REF!,#REF!,"completed",#REF!,$B27,#REF!,E$5)),SUMIFS(#REF!,#REF!,"completed",#REF!,$B27,#REF!,E$5))</f>
        <v>#REF!</v>
      </c>
      <c r="F77" s="44" t="e">
        <f>IF($D$4="Agreed",(SUMIFS(#REF!,#REF!,"in construction (agreed)",#REF!,$B27,#REF!,F$5)+SUMIFS(#REF!,#REF!,"in planning (agreed)",#REF!,$B27,#REF!,F$5)+SUMIFS(#REF!,#REF!,"agreed with nzta",#REF!,$B27,#REF!,F$5)+SUMIFS(#REF!,#REF!,"completed",#REF!,$B27,#REF!,F$5)),SUMIFS(#REF!,#REF!,"completed",#REF!,$B27,#REF!,F$5))</f>
        <v>#REF!</v>
      </c>
      <c r="G77" s="44" t="e">
        <f>IF($D$4="Agreed",(SUMIFS(#REF!,#REF!,"in construction (agreed)",#REF!,$B27,#REF!,G$5)+SUMIFS(#REF!,#REF!,"in planning (agreed)",#REF!,$B27,#REF!,G$5)+SUMIFS(#REF!,#REF!,"agreed with nzta",#REF!,$B27,#REF!,G$5)+SUMIFS(#REF!,#REF!,"completed",#REF!,$B27,#REF!,G$5)),SUMIFS(#REF!,#REF!,"completed",#REF!,$B27,#REF!,G$5))</f>
        <v>#REF!</v>
      </c>
      <c r="H77" s="44" t="e">
        <f>IF($D$4="Agreed",(SUMIFS(#REF!,#REF!,"in construction (agreed)",#REF!,$B27,#REF!,H$5)+SUMIFS(#REF!,#REF!,"in planning (agreed)",#REF!,$B27,#REF!,H$5)+SUMIFS(#REF!,#REF!,"agreed with nzta",#REF!,$B27,#REF!,H$5)+SUMIFS(#REF!,#REF!,"completed",#REF!,$B27,#REF!,H$5)),SUMIFS(#REF!,#REF!,"completed",#REF!,$B27,#REF!,H$5))</f>
        <v>#REF!</v>
      </c>
      <c r="I77" s="44" t="e">
        <f>IF($D$4="Agreed",(SUMIFS(#REF!,#REF!,"in construction (agreed)",#REF!,$B27,#REF!,I$5)+SUMIFS(#REF!,#REF!,"in planning (agreed)",#REF!,$B27,#REF!,I$5)+SUMIFS(#REF!,#REF!,"agreed with nzta",#REF!,$B27,#REF!,I$5)+SUMIFS(#REF!,#REF!,"completed",#REF!,$B27,#REF!,I$5)),SUMIFS(#REF!,#REF!,"completed",#REF!,$B27,#REF!,I$5))</f>
        <v>#REF!</v>
      </c>
      <c r="J77" s="44" t="e">
        <f>IF($D$4="Agreed",(SUMIFS(#REF!,#REF!,"in construction (agreed)",#REF!,$B27,#REF!,J$5)+SUMIFS(#REF!,#REF!,"in planning (agreed)",#REF!,$B27,#REF!,J$5)+SUMIFS(#REF!,#REF!,"agreed with nzta",#REF!,$B27,#REF!,J$5)+SUMIFS(#REF!,#REF!,"completed",#REF!,$B27,#REF!,J$5)),SUMIFS(#REF!,#REF!,"completed",#REF!,$B27,#REF!,J$5))</f>
        <v>#REF!</v>
      </c>
      <c r="K77" s="44" t="e">
        <f>IF($D$4="Agreed",(SUMIFS(#REF!,#REF!,"in construction (agreed)",#REF!,$B27,#REF!,K$5)+SUMIFS(#REF!,#REF!,"in planning (agreed)",#REF!,$B27,#REF!,K$5)+SUMIFS(#REF!,#REF!,"agreed with nzta",#REF!,$B27,#REF!,K$5)+SUMIFS(#REF!,#REF!,"completed",#REF!,$B27,#REF!,K$5)),SUMIFS(#REF!,#REF!,"completed",#REF!,$B27,#REF!,K$5))</f>
        <v>#REF!</v>
      </c>
      <c r="L77" s="44" t="e">
        <f>IF($D$4="Agreed",(SUMIFS(#REF!,#REF!,"in construction (agreed)",#REF!,$B27,#REF!,L$5)+SUMIFS(#REF!,#REF!,"in planning (agreed)",#REF!,$B27,#REF!,L$5)+SUMIFS(#REF!,#REF!,"agreed with nzta",#REF!,$B27,#REF!,L$5)+SUMIFS(#REF!,#REF!,"completed",#REF!,$B27,#REF!,L$5)),SUMIFS(#REF!,#REF!,"completed",#REF!,$B27,#REF!,L$5))</f>
        <v>#REF!</v>
      </c>
      <c r="M77" s="44" t="e">
        <f>IF($D$4="Agreed",(SUMIFS(#REF!,#REF!,"in construction (agreed)",#REF!,$B27,#REF!,M$5)+SUMIFS(#REF!,#REF!,"in planning (agreed)",#REF!,$B27,#REF!,M$5)+SUMIFS(#REF!,#REF!,"agreed with nzta",#REF!,$B27,#REF!,M$5)+SUMIFS(#REF!,#REF!,"completed",#REF!,$B27,#REF!,M$5)),SUMIFS(#REF!,#REF!,"completed",#REF!,$B27,#REF!,M$5))</f>
        <v>#REF!</v>
      </c>
      <c r="N77" s="44" t="e">
        <f>IF($D$4="Agreed",(SUMIFS(#REF!,#REF!,"in construction (agreed)",#REF!,$B27,#REF!,N$5)+SUMIFS(#REF!,#REF!,"in planning (agreed)",#REF!,$B27,#REF!,N$5)+SUMIFS(#REF!,#REF!,"agreed with nzta",#REF!,$B27,#REF!,N$5)+SUMIFS(#REF!,#REF!,"completed",#REF!,$B27,#REF!,N$5)),SUMIFS(#REF!,#REF!,"completed",#REF!,$B27,#REF!,N$5))</f>
        <v>#REF!</v>
      </c>
      <c r="O77" s="44" t="e">
        <f>IF($D$4="Agreed",(SUMIFS(#REF!,#REF!,"in construction (agreed)",#REF!,$B27,#REF!,O$5)+SUMIFS(#REF!,#REF!,"in planning (agreed)",#REF!,$B27,#REF!,O$5)+SUMIFS(#REF!,#REF!,"agreed with nzta",#REF!,$B27,#REF!,O$5)+SUMIFS(#REF!,#REF!,"completed",#REF!,$B27,#REF!,O$5)),SUMIFS(#REF!,#REF!,"completed",#REF!,$B27,#REF!,O$5))</f>
        <v>#REF!</v>
      </c>
      <c r="P77" s="44" t="e">
        <f>IF($D$4="Agreed",(SUMIFS(#REF!,#REF!,"in construction (agreed)",#REF!,$B27,#REF!,P$5)+SUMIFS(#REF!,#REF!,"in planning (agreed)",#REF!,$B27,#REF!,P$5)+SUMIFS(#REF!,#REF!,"agreed with nzta",#REF!,$B27,#REF!,P$5)+SUMIFS(#REF!,#REF!,"completed",#REF!,$B27,#REF!,P$5)),SUMIFS(#REF!,#REF!,"completed",#REF!,$B27,#REF!,P$5))</f>
        <v>#REF!</v>
      </c>
      <c r="Q77" s="44" t="e">
        <f>IF($D$4="Agreed",(SUMIFS(#REF!,#REF!,"in construction (agreed)",#REF!,$B27,#REF!,Q$5)+SUMIFS(#REF!,#REF!,"in planning (agreed)",#REF!,$B27,#REF!,Q$5)+SUMIFS(#REF!,#REF!,"agreed with nzta",#REF!,$B27,#REF!,Q$5)+SUMIFS(#REF!,#REF!,"completed",#REF!,$B27,#REF!,Q$5)),SUMIFS(#REF!,#REF!,"completed",#REF!,$B27,#REF!,Q$5))</f>
        <v>#REF!</v>
      </c>
      <c r="R77" s="44" t="e">
        <f>IF($D$4="Agreed",(SUMIFS(#REF!,#REF!,"in construction (agreed)",#REF!,$B27,#REF!,R$5)+SUMIFS(#REF!,#REF!,"in planning (agreed)",#REF!,$B27,#REF!,R$5)+SUMIFS(#REF!,#REF!,"agreed with nzta",#REF!,$B27,#REF!,R$5)+SUMIFS(#REF!,#REF!,"completed",#REF!,$B27,#REF!,R$5)),SUMIFS(#REF!,#REF!,"completed",#REF!,$B27,#REF!,R$5))</f>
        <v>#REF!</v>
      </c>
      <c r="S77" s="44" t="e">
        <f>IF($D$4="Agreed",(SUMIFS(#REF!,#REF!,"in construction (agreed)",#REF!,$B27,#REF!,S$5)+SUMIFS(#REF!,#REF!,"in planning (agreed)",#REF!,$B27,#REF!,S$5)+SUMIFS(#REF!,#REF!,"agreed with nzta",#REF!,$B27,#REF!,S$5)+SUMIFS(#REF!,#REF!,"completed",#REF!,$B27,#REF!,S$5)),SUMIFS(#REF!,#REF!,"completed",#REF!,$B27,#REF!,S$5))</f>
        <v>#REF!</v>
      </c>
      <c r="T77" s="44" t="e">
        <f>IF($D$4="Agreed",(SUMIFS(#REF!,#REF!,"in construction (agreed)",#REF!,$B27,#REF!,T$5)+SUMIFS(#REF!,#REF!,"in planning (agreed)",#REF!,$B27,#REF!,T$5)+SUMIFS(#REF!,#REF!,"agreed with nzta",#REF!,$B27,#REF!,T$5)+SUMIFS(#REF!,#REF!,"completed",#REF!,$B27,#REF!,T$5)),SUMIFS(#REF!,#REF!,"completed",#REF!,$B27,#REF!,T$5))</f>
        <v>#REF!</v>
      </c>
      <c r="U77" s="13" t="e">
        <f t="shared" si="8"/>
        <v>#REF!</v>
      </c>
      <c r="V77" s="22"/>
      <c r="W77" s="22"/>
      <c r="X77" s="22"/>
      <c r="Y77" s="22"/>
      <c r="Z77" s="22"/>
      <c r="AA77" s="22"/>
      <c r="AB77" s="22"/>
      <c r="AC77" s="22"/>
      <c r="AD77" s="22"/>
      <c r="AE77" s="22"/>
      <c r="AF77" s="22"/>
    </row>
    <row r="78" spans="1:32" x14ac:dyDescent="0.15">
      <c r="A78" s="20"/>
      <c r="B78" s="38" t="s">
        <v>23</v>
      </c>
      <c r="C78" s="15" t="e">
        <f t="shared" ref="C78:U78" si="9">SUM(C56:C77)</f>
        <v>#REF!</v>
      </c>
      <c r="D78" s="15" t="e">
        <f t="shared" si="9"/>
        <v>#REF!</v>
      </c>
      <c r="E78" s="15" t="e">
        <f t="shared" si="9"/>
        <v>#REF!</v>
      </c>
      <c r="F78" s="15" t="e">
        <f t="shared" si="9"/>
        <v>#REF!</v>
      </c>
      <c r="G78" s="15" t="e">
        <f t="shared" si="9"/>
        <v>#REF!</v>
      </c>
      <c r="H78" s="15" t="e">
        <f t="shared" si="9"/>
        <v>#REF!</v>
      </c>
      <c r="I78" s="15" t="e">
        <f t="shared" si="9"/>
        <v>#REF!</v>
      </c>
      <c r="J78" s="15" t="e">
        <f t="shared" si="9"/>
        <v>#REF!</v>
      </c>
      <c r="K78" s="15" t="e">
        <f t="shared" si="9"/>
        <v>#REF!</v>
      </c>
      <c r="L78" s="15" t="e">
        <f t="shared" si="9"/>
        <v>#REF!</v>
      </c>
      <c r="M78" s="15" t="e">
        <f t="shared" si="9"/>
        <v>#REF!</v>
      </c>
      <c r="N78" s="15" t="e">
        <f t="shared" si="9"/>
        <v>#REF!</v>
      </c>
      <c r="O78" s="15" t="e">
        <f t="shared" si="9"/>
        <v>#REF!</v>
      </c>
      <c r="P78" s="15" t="e">
        <f t="shared" si="9"/>
        <v>#REF!</v>
      </c>
      <c r="Q78" s="15" t="e">
        <f t="shared" si="9"/>
        <v>#REF!</v>
      </c>
      <c r="R78" s="15" t="e">
        <f t="shared" si="9"/>
        <v>#REF!</v>
      </c>
      <c r="S78" s="15" t="e">
        <f t="shared" si="9"/>
        <v>#REF!</v>
      </c>
      <c r="T78" s="15" t="e">
        <f t="shared" si="9"/>
        <v>#REF!</v>
      </c>
      <c r="U78" s="15" t="e">
        <f t="shared" si="9"/>
        <v>#REF!</v>
      </c>
      <c r="V78" s="22"/>
      <c r="W78" s="22"/>
      <c r="X78" s="22"/>
      <c r="Y78" s="22"/>
      <c r="Z78" s="22"/>
      <c r="AA78" s="22"/>
      <c r="AB78" s="22"/>
      <c r="AC78" s="22"/>
      <c r="AD78" s="22"/>
      <c r="AE78" s="22"/>
      <c r="AF78" s="22"/>
    </row>
    <row r="79" spans="1:32" x14ac:dyDescent="0.15">
      <c r="A79" s="20"/>
      <c r="B79" s="38"/>
      <c r="C79" s="16"/>
      <c r="D79" s="16"/>
      <c r="E79" s="16"/>
      <c r="F79" s="16"/>
      <c r="G79" s="16"/>
      <c r="H79" s="16"/>
      <c r="I79" s="16"/>
      <c r="J79" s="16"/>
      <c r="K79" s="16"/>
      <c r="L79" s="16"/>
      <c r="M79" s="16"/>
      <c r="N79" s="16"/>
      <c r="O79" s="16"/>
      <c r="P79" s="16"/>
      <c r="Q79" s="16"/>
      <c r="R79" s="16"/>
      <c r="S79" s="16"/>
      <c r="T79" s="16"/>
      <c r="U79" s="16"/>
      <c r="V79" s="22"/>
      <c r="W79" s="22"/>
      <c r="X79" s="22"/>
      <c r="Y79" s="22"/>
      <c r="Z79" s="22"/>
      <c r="AA79" s="22"/>
      <c r="AB79" s="22"/>
      <c r="AC79" s="22"/>
      <c r="AD79" s="22"/>
      <c r="AE79" s="22"/>
      <c r="AF79" s="22"/>
    </row>
    <row r="80" spans="1:32" x14ac:dyDescent="0.15">
      <c r="A80" s="20"/>
      <c r="B80" s="39"/>
      <c r="C80" s="12"/>
      <c r="D80" s="12"/>
      <c r="E80" s="12"/>
      <c r="F80" s="12"/>
      <c r="G80" s="12"/>
      <c r="H80" s="12"/>
      <c r="I80" s="12"/>
      <c r="J80" s="12"/>
      <c r="K80" s="12"/>
      <c r="L80" s="12"/>
      <c r="M80" s="12"/>
      <c r="N80" s="12"/>
      <c r="O80" s="12"/>
      <c r="P80" s="12"/>
      <c r="Q80" s="12"/>
      <c r="R80" s="12"/>
      <c r="S80" s="12"/>
      <c r="T80" s="12"/>
      <c r="U80" s="12"/>
      <c r="V80" s="22"/>
      <c r="W80" s="22"/>
      <c r="X80" s="22"/>
      <c r="Y80" s="22"/>
      <c r="Z80" s="22"/>
      <c r="AA80" s="22"/>
      <c r="AB80" s="22"/>
      <c r="AC80" s="22"/>
      <c r="AD80" s="22"/>
      <c r="AE80" s="22"/>
      <c r="AF80" s="22"/>
    </row>
    <row r="81" spans="1:32" x14ac:dyDescent="0.15">
      <c r="A81" s="20"/>
      <c r="B81" s="17" t="s">
        <v>86</v>
      </c>
      <c r="C81" s="17"/>
      <c r="D81" s="17"/>
      <c r="E81" s="17"/>
      <c r="F81" s="17"/>
      <c r="G81" s="17"/>
      <c r="H81" s="17"/>
      <c r="I81" s="17"/>
      <c r="J81" s="17"/>
      <c r="K81" s="17"/>
      <c r="L81" s="17"/>
      <c r="M81" s="17"/>
      <c r="N81" s="17"/>
      <c r="O81" s="17"/>
      <c r="P81" s="17"/>
      <c r="Q81" s="17"/>
      <c r="R81" s="17"/>
      <c r="S81" s="17"/>
      <c r="T81" s="17"/>
      <c r="U81" s="17"/>
      <c r="V81" s="22"/>
      <c r="W81" s="22"/>
      <c r="X81" s="22"/>
      <c r="Y81" s="22"/>
      <c r="Z81" s="22"/>
      <c r="AA81" s="22"/>
      <c r="AB81" s="22"/>
      <c r="AC81" s="22"/>
      <c r="AD81" s="22"/>
      <c r="AE81" s="22"/>
      <c r="AF81" s="22"/>
    </row>
    <row r="82" spans="1:32" ht="24.75" x14ac:dyDescent="0.15">
      <c r="A82" s="20"/>
      <c r="B82" s="17" t="e">
        <f>#REF!</f>
        <v>#REF!</v>
      </c>
      <c r="C82" s="76" t="str">
        <f t="shared" ref="C82:T82" si="10">C5</f>
        <v>Throughput</v>
      </c>
      <c r="D82" s="76" t="str">
        <f t="shared" si="10"/>
        <v>Reliability</v>
      </c>
      <c r="E82" s="76" t="str">
        <f t="shared" si="10"/>
        <v>Travel time</v>
      </c>
      <c r="F82" s="76" t="str">
        <f t="shared" si="10"/>
        <v>Availability and access</v>
      </c>
      <c r="G82" s="76" t="str">
        <f t="shared" si="10"/>
        <v>Resilience</v>
      </c>
      <c r="H82" s="76" t="str">
        <f t="shared" si="10"/>
        <v>Comfort and customer experience</v>
      </c>
      <c r="I82" s="76" t="str">
        <f t="shared" si="10"/>
        <v>Safety</v>
      </c>
      <c r="J82" s="76" t="str">
        <f t="shared" si="10"/>
        <v>Physical health</v>
      </c>
      <c r="K82" s="76" t="str">
        <f t="shared" si="10"/>
        <v>Pollution (NO2 PM10)</v>
      </c>
      <c r="L82" s="76" t="str">
        <f t="shared" si="10"/>
        <v>Health Noise</v>
      </c>
      <c r="M82" s="76" t="str">
        <f t="shared" si="10"/>
        <v>Pollution and greenhouse gases</v>
      </c>
      <c r="N82" s="76" t="str">
        <f t="shared" si="10"/>
        <v>Environmental Noise</v>
      </c>
      <c r="O82" s="76" t="str">
        <f t="shared" si="10"/>
        <v>Resource consumption</v>
      </c>
      <c r="P82" s="76" t="str">
        <f t="shared" si="10"/>
        <v>Biodiversity</v>
      </c>
      <c r="Q82" s="76" t="str">
        <f t="shared" si="10"/>
        <v>Community cohesion</v>
      </c>
      <c r="R82" s="76" t="str">
        <f t="shared" si="10"/>
        <v>Amenity value</v>
      </c>
      <c r="S82" s="76" t="str">
        <f t="shared" si="10"/>
        <v>Financial cost of using transport</v>
      </c>
      <c r="T82" s="76" t="str">
        <f t="shared" si="10"/>
        <v>Pricing</v>
      </c>
      <c r="U82" s="31" t="s">
        <v>23</v>
      </c>
      <c r="V82" s="22"/>
      <c r="W82" s="22"/>
      <c r="X82" s="22"/>
      <c r="Y82" s="22"/>
      <c r="Z82" s="22"/>
      <c r="AA82" s="22"/>
      <c r="AB82" s="22"/>
      <c r="AC82" s="22"/>
      <c r="AD82" s="22"/>
      <c r="AE82" s="22"/>
      <c r="AF82" s="22"/>
    </row>
    <row r="83" spans="1:32" ht="8.25" customHeight="1" x14ac:dyDescent="0.15">
      <c r="A83" s="20"/>
      <c r="B83" s="48" t="str">
        <f t="shared" ref="B83:B104" si="11">B6</f>
        <v>Behaviour change</v>
      </c>
      <c r="C83" s="18" t="e">
        <f t="shared" ref="C83:T83" si="12">C6+C31+C56</f>
        <v>#REF!</v>
      </c>
      <c r="D83" s="18" t="e">
        <f t="shared" si="12"/>
        <v>#REF!</v>
      </c>
      <c r="E83" s="18" t="e">
        <f t="shared" si="12"/>
        <v>#REF!</v>
      </c>
      <c r="F83" s="18" t="e">
        <f t="shared" si="12"/>
        <v>#REF!</v>
      </c>
      <c r="G83" s="18" t="e">
        <f t="shared" si="12"/>
        <v>#REF!</v>
      </c>
      <c r="H83" s="18" t="e">
        <f t="shared" si="12"/>
        <v>#REF!</v>
      </c>
      <c r="I83" s="18" t="e">
        <f t="shared" si="12"/>
        <v>#REF!</v>
      </c>
      <c r="J83" s="18" t="e">
        <f t="shared" si="12"/>
        <v>#REF!</v>
      </c>
      <c r="K83" s="18" t="e">
        <f t="shared" si="12"/>
        <v>#REF!</v>
      </c>
      <c r="L83" s="18" t="e">
        <f t="shared" si="12"/>
        <v>#REF!</v>
      </c>
      <c r="M83" s="18" t="e">
        <f t="shared" si="12"/>
        <v>#REF!</v>
      </c>
      <c r="N83" s="18" t="e">
        <f t="shared" si="12"/>
        <v>#REF!</v>
      </c>
      <c r="O83" s="18" t="e">
        <f t="shared" si="12"/>
        <v>#REF!</v>
      </c>
      <c r="P83" s="18" t="e">
        <f t="shared" si="12"/>
        <v>#REF!</v>
      </c>
      <c r="Q83" s="18" t="e">
        <f t="shared" si="12"/>
        <v>#REF!</v>
      </c>
      <c r="R83" s="18" t="e">
        <f t="shared" si="12"/>
        <v>#REF!</v>
      </c>
      <c r="S83" s="18" t="e">
        <f t="shared" si="12"/>
        <v>#REF!</v>
      </c>
      <c r="T83" s="18" t="e">
        <f t="shared" si="12"/>
        <v>#REF!</v>
      </c>
      <c r="U83" s="18" t="e">
        <f t="shared" ref="U83:U104" si="13">SUM(C83:T83)</f>
        <v>#REF!</v>
      </c>
      <c r="V83" s="22"/>
      <c r="W83" s="22"/>
      <c r="X83" s="22"/>
      <c r="Y83" s="22"/>
      <c r="Z83" s="22"/>
      <c r="AA83" s="22"/>
      <c r="AB83" s="22"/>
      <c r="AC83" s="22"/>
      <c r="AD83" s="22"/>
      <c r="AE83" s="22"/>
      <c r="AF83" s="22"/>
    </row>
    <row r="84" spans="1:32" ht="8.25" customHeight="1" x14ac:dyDescent="0.15">
      <c r="A84" s="20"/>
      <c r="B84" s="48" t="str">
        <f t="shared" si="11"/>
        <v>Cycling improvements (incl. paths; lanes; markings; signage; facilities; promotion)</v>
      </c>
      <c r="C84" s="18" t="e">
        <f t="shared" ref="C84:T84" si="14">C7+C32+C57</f>
        <v>#REF!</v>
      </c>
      <c r="D84" s="18" t="e">
        <f t="shared" si="14"/>
        <v>#REF!</v>
      </c>
      <c r="E84" s="18" t="e">
        <f t="shared" si="14"/>
        <v>#REF!</v>
      </c>
      <c r="F84" s="18" t="e">
        <f t="shared" si="14"/>
        <v>#REF!</v>
      </c>
      <c r="G84" s="18" t="e">
        <f t="shared" si="14"/>
        <v>#REF!</v>
      </c>
      <c r="H84" s="18" t="e">
        <f t="shared" si="14"/>
        <v>#REF!</v>
      </c>
      <c r="I84" s="18" t="e">
        <f t="shared" si="14"/>
        <v>#REF!</v>
      </c>
      <c r="J84" s="18" t="e">
        <f t="shared" si="14"/>
        <v>#REF!</v>
      </c>
      <c r="K84" s="18" t="e">
        <f t="shared" si="14"/>
        <v>#REF!</v>
      </c>
      <c r="L84" s="18" t="e">
        <f t="shared" si="14"/>
        <v>#REF!</v>
      </c>
      <c r="M84" s="18" t="e">
        <f t="shared" si="14"/>
        <v>#REF!</v>
      </c>
      <c r="N84" s="18" t="e">
        <f t="shared" si="14"/>
        <v>#REF!</v>
      </c>
      <c r="O84" s="18" t="e">
        <f t="shared" si="14"/>
        <v>#REF!</v>
      </c>
      <c r="P84" s="18" t="e">
        <f t="shared" si="14"/>
        <v>#REF!</v>
      </c>
      <c r="Q84" s="18" t="e">
        <f t="shared" si="14"/>
        <v>#REF!</v>
      </c>
      <c r="R84" s="18" t="e">
        <f t="shared" si="14"/>
        <v>#REF!</v>
      </c>
      <c r="S84" s="18" t="e">
        <f t="shared" si="14"/>
        <v>#REF!</v>
      </c>
      <c r="T84" s="18" t="e">
        <f t="shared" si="14"/>
        <v>#REF!</v>
      </c>
      <c r="U84" s="18" t="e">
        <f t="shared" si="13"/>
        <v>#REF!</v>
      </c>
      <c r="V84" s="22"/>
      <c r="W84" s="22"/>
      <c r="X84" s="22"/>
      <c r="Y84" s="22"/>
      <c r="Z84" s="22"/>
      <c r="AA84" s="22"/>
      <c r="AB84" s="22"/>
      <c r="AC84" s="22"/>
      <c r="AD84" s="22"/>
      <c r="AE84" s="22"/>
      <c r="AF84" s="22"/>
    </row>
    <row r="85" spans="1:32" ht="8.25" customHeight="1" x14ac:dyDescent="0.15">
      <c r="A85" s="20"/>
      <c r="B85" s="48" t="str">
        <f t="shared" si="11"/>
        <v>Drainage (incl. kerb and channel)</v>
      </c>
      <c r="C85" s="18" t="e">
        <f t="shared" ref="C85:T85" si="15">C8+C33+C58</f>
        <v>#REF!</v>
      </c>
      <c r="D85" s="18" t="e">
        <f t="shared" si="15"/>
        <v>#REF!</v>
      </c>
      <c r="E85" s="18" t="e">
        <f t="shared" si="15"/>
        <v>#REF!</v>
      </c>
      <c r="F85" s="18" t="e">
        <f t="shared" si="15"/>
        <v>#REF!</v>
      </c>
      <c r="G85" s="18" t="e">
        <f t="shared" si="15"/>
        <v>#REF!</v>
      </c>
      <c r="H85" s="18" t="e">
        <f t="shared" si="15"/>
        <v>#REF!</v>
      </c>
      <c r="I85" s="18" t="e">
        <f t="shared" si="15"/>
        <v>#REF!</v>
      </c>
      <c r="J85" s="18" t="e">
        <f t="shared" si="15"/>
        <v>#REF!</v>
      </c>
      <c r="K85" s="18" t="e">
        <f t="shared" si="15"/>
        <v>#REF!</v>
      </c>
      <c r="L85" s="18" t="e">
        <f t="shared" si="15"/>
        <v>#REF!</v>
      </c>
      <c r="M85" s="18" t="e">
        <f t="shared" si="15"/>
        <v>#REF!</v>
      </c>
      <c r="N85" s="18" t="e">
        <f t="shared" si="15"/>
        <v>#REF!</v>
      </c>
      <c r="O85" s="18" t="e">
        <f t="shared" si="15"/>
        <v>#REF!</v>
      </c>
      <c r="P85" s="18" t="e">
        <f t="shared" si="15"/>
        <v>#REF!</v>
      </c>
      <c r="Q85" s="18" t="e">
        <f t="shared" si="15"/>
        <v>#REF!</v>
      </c>
      <c r="R85" s="18" t="e">
        <f t="shared" si="15"/>
        <v>#REF!</v>
      </c>
      <c r="S85" s="18" t="e">
        <f t="shared" si="15"/>
        <v>#REF!</v>
      </c>
      <c r="T85" s="18" t="e">
        <f t="shared" si="15"/>
        <v>#REF!</v>
      </c>
      <c r="U85" s="18" t="e">
        <f t="shared" si="13"/>
        <v>#REF!</v>
      </c>
      <c r="V85" s="22"/>
      <c r="W85" s="22"/>
      <c r="X85" s="22"/>
      <c r="Y85" s="22"/>
      <c r="Z85" s="22"/>
      <c r="AA85" s="22"/>
      <c r="AB85" s="22"/>
      <c r="AC85" s="22"/>
      <c r="AD85" s="22"/>
      <c r="AE85" s="22"/>
      <c r="AF85" s="22"/>
    </row>
    <row r="86" spans="1:32" ht="8.25" customHeight="1" x14ac:dyDescent="0.15">
      <c r="A86" s="20"/>
      <c r="B86" s="48" t="str">
        <f t="shared" si="11"/>
        <v>Clear zone improvements</v>
      </c>
      <c r="C86" s="18" t="e">
        <f t="shared" ref="C86:T86" si="16">C9+C34+C59</f>
        <v>#REF!</v>
      </c>
      <c r="D86" s="18" t="e">
        <f t="shared" si="16"/>
        <v>#REF!</v>
      </c>
      <c r="E86" s="18" t="e">
        <f t="shared" si="16"/>
        <v>#REF!</v>
      </c>
      <c r="F86" s="18" t="e">
        <f t="shared" si="16"/>
        <v>#REF!</v>
      </c>
      <c r="G86" s="18" t="e">
        <f t="shared" si="16"/>
        <v>#REF!</v>
      </c>
      <c r="H86" s="18" t="e">
        <f t="shared" si="16"/>
        <v>#REF!</v>
      </c>
      <c r="I86" s="18" t="e">
        <f t="shared" si="16"/>
        <v>#REF!</v>
      </c>
      <c r="J86" s="18" t="e">
        <f t="shared" si="16"/>
        <v>#REF!</v>
      </c>
      <c r="K86" s="18" t="e">
        <f t="shared" si="16"/>
        <v>#REF!</v>
      </c>
      <c r="L86" s="18" t="e">
        <f t="shared" si="16"/>
        <v>#REF!</v>
      </c>
      <c r="M86" s="18" t="e">
        <f t="shared" si="16"/>
        <v>#REF!</v>
      </c>
      <c r="N86" s="18" t="e">
        <f t="shared" si="16"/>
        <v>#REF!</v>
      </c>
      <c r="O86" s="18" t="e">
        <f t="shared" si="16"/>
        <v>#REF!</v>
      </c>
      <c r="P86" s="18" t="e">
        <f t="shared" si="16"/>
        <v>#REF!</v>
      </c>
      <c r="Q86" s="18" t="e">
        <f t="shared" si="16"/>
        <v>#REF!</v>
      </c>
      <c r="R86" s="18" t="e">
        <f t="shared" si="16"/>
        <v>#REF!</v>
      </c>
      <c r="S86" s="18" t="e">
        <f t="shared" si="16"/>
        <v>#REF!</v>
      </c>
      <c r="T86" s="18" t="e">
        <f t="shared" si="16"/>
        <v>#REF!</v>
      </c>
      <c r="U86" s="18" t="e">
        <f t="shared" si="13"/>
        <v>#REF!</v>
      </c>
      <c r="V86" s="22"/>
      <c r="W86" s="22"/>
      <c r="X86" s="22"/>
      <c r="Y86" s="22"/>
      <c r="Z86" s="22"/>
      <c r="AA86" s="22"/>
      <c r="AB86" s="22"/>
      <c r="AC86" s="22"/>
      <c r="AD86" s="22"/>
      <c r="AE86" s="22"/>
      <c r="AF86" s="22"/>
    </row>
    <row r="87" spans="1:32" ht="8.25" customHeight="1" x14ac:dyDescent="0.15">
      <c r="A87" s="20"/>
      <c r="B87" s="48" t="str">
        <f t="shared" si="11"/>
        <v>Guardrail improvements</v>
      </c>
      <c r="C87" s="18" t="e">
        <f t="shared" ref="C87:T87" si="17">C10+C35+C60</f>
        <v>#REF!</v>
      </c>
      <c r="D87" s="18" t="e">
        <f t="shared" si="17"/>
        <v>#REF!</v>
      </c>
      <c r="E87" s="18" t="e">
        <f t="shared" si="17"/>
        <v>#REF!</v>
      </c>
      <c r="F87" s="18" t="e">
        <f t="shared" si="17"/>
        <v>#REF!</v>
      </c>
      <c r="G87" s="18" t="e">
        <f t="shared" si="17"/>
        <v>#REF!</v>
      </c>
      <c r="H87" s="18" t="e">
        <f t="shared" si="17"/>
        <v>#REF!</v>
      </c>
      <c r="I87" s="18" t="e">
        <f t="shared" si="17"/>
        <v>#REF!</v>
      </c>
      <c r="J87" s="18" t="e">
        <f t="shared" si="17"/>
        <v>#REF!</v>
      </c>
      <c r="K87" s="18" t="e">
        <f t="shared" si="17"/>
        <v>#REF!</v>
      </c>
      <c r="L87" s="18" t="e">
        <f t="shared" si="17"/>
        <v>#REF!</v>
      </c>
      <c r="M87" s="18" t="e">
        <f t="shared" si="17"/>
        <v>#REF!</v>
      </c>
      <c r="N87" s="18" t="e">
        <f t="shared" si="17"/>
        <v>#REF!</v>
      </c>
      <c r="O87" s="18" t="e">
        <f t="shared" si="17"/>
        <v>#REF!</v>
      </c>
      <c r="P87" s="18" t="e">
        <f t="shared" si="17"/>
        <v>#REF!</v>
      </c>
      <c r="Q87" s="18" t="e">
        <f t="shared" si="17"/>
        <v>#REF!</v>
      </c>
      <c r="R87" s="18" t="e">
        <f t="shared" si="17"/>
        <v>#REF!</v>
      </c>
      <c r="S87" s="18" t="e">
        <f t="shared" si="17"/>
        <v>#REF!</v>
      </c>
      <c r="T87" s="18" t="e">
        <f t="shared" si="17"/>
        <v>#REF!</v>
      </c>
      <c r="U87" s="18" t="e">
        <f t="shared" si="13"/>
        <v>#REF!</v>
      </c>
      <c r="V87" s="22"/>
      <c r="W87" s="22"/>
      <c r="X87" s="22"/>
      <c r="Y87" s="22"/>
      <c r="Z87" s="22"/>
      <c r="AA87" s="22"/>
      <c r="AB87" s="22"/>
      <c r="AC87" s="22"/>
      <c r="AD87" s="22"/>
      <c r="AE87" s="22"/>
      <c r="AF87" s="22"/>
    </row>
    <row r="88" spans="1:32" ht="8.25" customHeight="1" x14ac:dyDescent="0.15">
      <c r="A88" s="20"/>
      <c r="B88" s="48" t="str">
        <f t="shared" si="11"/>
        <v>Intersection improvements (inc. signalisation / roundabouts, traffic islands, slip lanes)</v>
      </c>
      <c r="C88" s="18" t="e">
        <f t="shared" ref="C88:T88" si="18">C11+C36+C61</f>
        <v>#REF!</v>
      </c>
      <c r="D88" s="18" t="e">
        <f t="shared" si="18"/>
        <v>#REF!</v>
      </c>
      <c r="E88" s="18" t="e">
        <f t="shared" si="18"/>
        <v>#REF!</v>
      </c>
      <c r="F88" s="18" t="e">
        <f t="shared" si="18"/>
        <v>#REF!</v>
      </c>
      <c r="G88" s="18" t="e">
        <f t="shared" si="18"/>
        <v>#REF!</v>
      </c>
      <c r="H88" s="18" t="e">
        <f t="shared" si="18"/>
        <v>#REF!</v>
      </c>
      <c r="I88" s="18" t="e">
        <f t="shared" si="18"/>
        <v>#REF!</v>
      </c>
      <c r="J88" s="18" t="e">
        <f t="shared" si="18"/>
        <v>#REF!</v>
      </c>
      <c r="K88" s="18" t="e">
        <f t="shared" si="18"/>
        <v>#REF!</v>
      </c>
      <c r="L88" s="18" t="e">
        <f t="shared" si="18"/>
        <v>#REF!</v>
      </c>
      <c r="M88" s="18" t="e">
        <f t="shared" si="18"/>
        <v>#REF!</v>
      </c>
      <c r="N88" s="18" t="e">
        <f t="shared" si="18"/>
        <v>#REF!</v>
      </c>
      <c r="O88" s="18" t="e">
        <f t="shared" si="18"/>
        <v>#REF!</v>
      </c>
      <c r="P88" s="18" t="e">
        <f t="shared" si="18"/>
        <v>#REF!</v>
      </c>
      <c r="Q88" s="18" t="e">
        <f t="shared" si="18"/>
        <v>#REF!</v>
      </c>
      <c r="R88" s="18" t="e">
        <f t="shared" si="18"/>
        <v>#REF!</v>
      </c>
      <c r="S88" s="18" t="e">
        <f t="shared" si="18"/>
        <v>#REF!</v>
      </c>
      <c r="T88" s="18" t="e">
        <f t="shared" si="18"/>
        <v>#REF!</v>
      </c>
      <c r="U88" s="18" t="e">
        <f t="shared" si="13"/>
        <v>#REF!</v>
      </c>
      <c r="V88" s="22"/>
      <c r="W88" s="22"/>
      <c r="X88" s="22"/>
      <c r="Y88" s="22"/>
      <c r="Z88" s="22"/>
      <c r="AA88" s="22"/>
      <c r="AB88" s="22"/>
      <c r="AC88" s="22"/>
      <c r="AD88" s="22"/>
      <c r="AE88" s="22"/>
      <c r="AF88" s="22"/>
    </row>
    <row r="89" spans="1:32" ht="8.25" customHeight="1" x14ac:dyDescent="0.15">
      <c r="A89" s="20"/>
      <c r="B89" s="48" t="str">
        <f t="shared" si="11"/>
        <v>Lighting improvements</v>
      </c>
      <c r="C89" s="18" t="e">
        <f t="shared" ref="C89:T89" si="19">C12+C37+C62</f>
        <v>#REF!</v>
      </c>
      <c r="D89" s="18" t="e">
        <f t="shared" si="19"/>
        <v>#REF!</v>
      </c>
      <c r="E89" s="18" t="e">
        <f t="shared" si="19"/>
        <v>#REF!</v>
      </c>
      <c r="F89" s="18" t="e">
        <f t="shared" si="19"/>
        <v>#REF!</v>
      </c>
      <c r="G89" s="18" t="e">
        <f t="shared" si="19"/>
        <v>#REF!</v>
      </c>
      <c r="H89" s="18" t="e">
        <f t="shared" si="19"/>
        <v>#REF!</v>
      </c>
      <c r="I89" s="18" t="e">
        <f t="shared" si="19"/>
        <v>#REF!</v>
      </c>
      <c r="J89" s="18" t="e">
        <f t="shared" si="19"/>
        <v>#REF!</v>
      </c>
      <c r="K89" s="18" t="e">
        <f t="shared" si="19"/>
        <v>#REF!</v>
      </c>
      <c r="L89" s="18" t="e">
        <f t="shared" si="19"/>
        <v>#REF!</v>
      </c>
      <c r="M89" s="18" t="e">
        <f t="shared" si="19"/>
        <v>#REF!</v>
      </c>
      <c r="N89" s="18" t="e">
        <f t="shared" si="19"/>
        <v>#REF!</v>
      </c>
      <c r="O89" s="18" t="e">
        <f t="shared" si="19"/>
        <v>#REF!</v>
      </c>
      <c r="P89" s="18" t="e">
        <f t="shared" si="19"/>
        <v>#REF!</v>
      </c>
      <c r="Q89" s="18" t="e">
        <f t="shared" si="19"/>
        <v>#REF!</v>
      </c>
      <c r="R89" s="18" t="e">
        <f t="shared" si="19"/>
        <v>#REF!</v>
      </c>
      <c r="S89" s="18" t="e">
        <f t="shared" si="19"/>
        <v>#REF!</v>
      </c>
      <c r="T89" s="18" t="e">
        <f t="shared" si="19"/>
        <v>#REF!</v>
      </c>
      <c r="U89" s="18" t="e">
        <f t="shared" si="13"/>
        <v>#REF!</v>
      </c>
      <c r="V89" s="22"/>
      <c r="W89" s="22"/>
      <c r="X89" s="22"/>
      <c r="Y89" s="22"/>
      <c r="Z89" s="22"/>
      <c r="AA89" s="22"/>
      <c r="AB89" s="22"/>
      <c r="AC89" s="22"/>
      <c r="AD89" s="22"/>
      <c r="AE89" s="22"/>
      <c r="AF89" s="22"/>
    </row>
    <row r="90" spans="1:32" ht="8.25" customHeight="1" x14ac:dyDescent="0.15">
      <c r="A90" s="20"/>
      <c r="B90" s="48" t="str">
        <f t="shared" si="11"/>
        <v>Minor geometric improvements</v>
      </c>
      <c r="C90" s="18" t="e">
        <f t="shared" ref="C90:T90" si="20">C13+C38+C63</f>
        <v>#REF!</v>
      </c>
      <c r="D90" s="18" t="e">
        <f t="shared" si="20"/>
        <v>#REF!</v>
      </c>
      <c r="E90" s="18" t="e">
        <f t="shared" si="20"/>
        <v>#REF!</v>
      </c>
      <c r="F90" s="18" t="e">
        <f t="shared" si="20"/>
        <v>#REF!</v>
      </c>
      <c r="G90" s="18" t="e">
        <f t="shared" si="20"/>
        <v>#REF!</v>
      </c>
      <c r="H90" s="18" t="e">
        <f t="shared" si="20"/>
        <v>#REF!</v>
      </c>
      <c r="I90" s="18" t="e">
        <f t="shared" si="20"/>
        <v>#REF!</v>
      </c>
      <c r="J90" s="18" t="e">
        <f t="shared" si="20"/>
        <v>#REF!</v>
      </c>
      <c r="K90" s="18" t="e">
        <f t="shared" si="20"/>
        <v>#REF!</v>
      </c>
      <c r="L90" s="18" t="e">
        <f t="shared" si="20"/>
        <v>#REF!</v>
      </c>
      <c r="M90" s="18" t="e">
        <f t="shared" si="20"/>
        <v>#REF!</v>
      </c>
      <c r="N90" s="18" t="e">
        <f t="shared" si="20"/>
        <v>#REF!</v>
      </c>
      <c r="O90" s="18" t="e">
        <f t="shared" si="20"/>
        <v>#REF!</v>
      </c>
      <c r="P90" s="18" t="e">
        <f t="shared" si="20"/>
        <v>#REF!</v>
      </c>
      <c r="Q90" s="18" t="e">
        <f t="shared" si="20"/>
        <v>#REF!</v>
      </c>
      <c r="R90" s="18" t="e">
        <f t="shared" si="20"/>
        <v>#REF!</v>
      </c>
      <c r="S90" s="18" t="e">
        <f t="shared" si="20"/>
        <v>#REF!</v>
      </c>
      <c r="T90" s="18" t="e">
        <f t="shared" si="20"/>
        <v>#REF!</v>
      </c>
      <c r="U90" s="18" t="e">
        <f t="shared" si="13"/>
        <v>#REF!</v>
      </c>
      <c r="V90" s="22"/>
      <c r="W90" s="22"/>
      <c r="X90" s="22"/>
      <c r="Y90" s="22"/>
      <c r="Z90" s="22"/>
      <c r="AA90" s="22"/>
      <c r="AB90" s="22"/>
      <c r="AC90" s="22"/>
      <c r="AD90" s="22"/>
      <c r="AE90" s="22"/>
      <c r="AF90" s="22"/>
    </row>
    <row r="91" spans="1:32" x14ac:dyDescent="0.15">
      <c r="A91" s="20"/>
      <c r="B91" s="48" t="str">
        <f t="shared" si="11"/>
        <v>Bus or transit lane / priority improvements</v>
      </c>
      <c r="C91" s="18" t="e">
        <f t="shared" ref="C91:T91" si="21">C14+C39+C64</f>
        <v>#REF!</v>
      </c>
      <c r="D91" s="18" t="e">
        <f t="shared" si="21"/>
        <v>#REF!</v>
      </c>
      <c r="E91" s="18" t="e">
        <f t="shared" si="21"/>
        <v>#REF!</v>
      </c>
      <c r="F91" s="18" t="e">
        <f t="shared" si="21"/>
        <v>#REF!</v>
      </c>
      <c r="G91" s="18" t="e">
        <f t="shared" si="21"/>
        <v>#REF!</v>
      </c>
      <c r="H91" s="18" t="e">
        <f t="shared" si="21"/>
        <v>#REF!</v>
      </c>
      <c r="I91" s="18" t="e">
        <f t="shared" si="21"/>
        <v>#REF!</v>
      </c>
      <c r="J91" s="18" t="e">
        <f t="shared" si="21"/>
        <v>#REF!</v>
      </c>
      <c r="K91" s="18" t="e">
        <f t="shared" si="21"/>
        <v>#REF!</v>
      </c>
      <c r="L91" s="18" t="e">
        <f t="shared" si="21"/>
        <v>#REF!</v>
      </c>
      <c r="M91" s="18" t="e">
        <f t="shared" si="21"/>
        <v>#REF!</v>
      </c>
      <c r="N91" s="18" t="e">
        <f t="shared" si="21"/>
        <v>#REF!</v>
      </c>
      <c r="O91" s="18" t="e">
        <f t="shared" si="21"/>
        <v>#REF!</v>
      </c>
      <c r="P91" s="18" t="e">
        <f t="shared" si="21"/>
        <v>#REF!</v>
      </c>
      <c r="Q91" s="18" t="e">
        <f t="shared" si="21"/>
        <v>#REF!</v>
      </c>
      <c r="R91" s="18" t="e">
        <f t="shared" si="21"/>
        <v>#REF!</v>
      </c>
      <c r="S91" s="18" t="e">
        <f t="shared" si="21"/>
        <v>#REF!</v>
      </c>
      <c r="T91" s="18" t="e">
        <f t="shared" si="21"/>
        <v>#REF!</v>
      </c>
      <c r="U91" s="18" t="e">
        <f t="shared" si="13"/>
        <v>#REF!</v>
      </c>
      <c r="V91" s="22"/>
      <c r="W91" s="22"/>
      <c r="X91" s="22"/>
      <c r="Y91" s="22"/>
      <c r="Z91" s="22"/>
      <c r="AA91" s="22"/>
      <c r="AB91" s="22"/>
      <c r="AC91" s="22"/>
      <c r="AD91" s="22"/>
      <c r="AE91" s="22"/>
      <c r="AF91" s="22"/>
    </row>
    <row r="92" spans="1:32" x14ac:dyDescent="0.15">
      <c r="A92" s="20"/>
      <c r="B92" s="48" t="str">
        <f t="shared" si="11"/>
        <v>Replacement bridges and structures</v>
      </c>
      <c r="C92" s="18" t="e">
        <f t="shared" ref="C92:T92" si="22">C15+C40+C65</f>
        <v>#REF!</v>
      </c>
      <c r="D92" s="18" t="e">
        <f t="shared" si="22"/>
        <v>#REF!</v>
      </c>
      <c r="E92" s="18" t="e">
        <f t="shared" si="22"/>
        <v>#REF!</v>
      </c>
      <c r="F92" s="18" t="e">
        <f t="shared" si="22"/>
        <v>#REF!</v>
      </c>
      <c r="G92" s="18" t="e">
        <f t="shared" si="22"/>
        <v>#REF!</v>
      </c>
      <c r="H92" s="18" t="e">
        <f t="shared" si="22"/>
        <v>#REF!</v>
      </c>
      <c r="I92" s="18" t="e">
        <f t="shared" si="22"/>
        <v>#REF!</v>
      </c>
      <c r="J92" s="18" t="e">
        <f t="shared" si="22"/>
        <v>#REF!</v>
      </c>
      <c r="K92" s="18" t="e">
        <f t="shared" si="22"/>
        <v>#REF!</v>
      </c>
      <c r="L92" s="18" t="e">
        <f t="shared" si="22"/>
        <v>#REF!</v>
      </c>
      <c r="M92" s="18" t="e">
        <f t="shared" si="22"/>
        <v>#REF!</v>
      </c>
      <c r="N92" s="18" t="e">
        <f t="shared" si="22"/>
        <v>#REF!</v>
      </c>
      <c r="O92" s="18" t="e">
        <f t="shared" si="22"/>
        <v>#REF!</v>
      </c>
      <c r="P92" s="18" t="e">
        <f t="shared" si="22"/>
        <v>#REF!</v>
      </c>
      <c r="Q92" s="18" t="e">
        <f t="shared" si="22"/>
        <v>#REF!</v>
      </c>
      <c r="R92" s="18" t="e">
        <f t="shared" si="22"/>
        <v>#REF!</v>
      </c>
      <c r="S92" s="18" t="e">
        <f t="shared" si="22"/>
        <v>#REF!</v>
      </c>
      <c r="T92" s="18" t="e">
        <f t="shared" si="22"/>
        <v>#REF!</v>
      </c>
      <c r="U92" s="18" t="e">
        <f t="shared" si="13"/>
        <v>#REF!</v>
      </c>
      <c r="V92" s="22"/>
      <c r="W92" s="22"/>
      <c r="X92" s="22"/>
      <c r="Y92" s="22"/>
      <c r="Z92" s="22"/>
      <c r="AA92" s="22"/>
      <c r="AB92" s="22"/>
      <c r="AC92" s="22"/>
      <c r="AD92" s="22"/>
      <c r="AE92" s="22"/>
      <c r="AF92" s="22"/>
    </row>
    <row r="93" spans="1:32" x14ac:dyDescent="0.15">
      <c r="A93" s="20"/>
      <c r="B93" s="48" t="str">
        <f t="shared" si="11"/>
        <v>Resilience improvements</v>
      </c>
      <c r="C93" s="18" t="e">
        <f t="shared" ref="C93:T93" si="23">C16+C41+C66</f>
        <v>#REF!</v>
      </c>
      <c r="D93" s="18" t="e">
        <f t="shared" si="23"/>
        <v>#REF!</v>
      </c>
      <c r="E93" s="18" t="e">
        <f t="shared" si="23"/>
        <v>#REF!</v>
      </c>
      <c r="F93" s="18" t="e">
        <f t="shared" si="23"/>
        <v>#REF!</v>
      </c>
      <c r="G93" s="18" t="e">
        <f t="shared" si="23"/>
        <v>#REF!</v>
      </c>
      <c r="H93" s="18" t="e">
        <f t="shared" si="23"/>
        <v>#REF!</v>
      </c>
      <c r="I93" s="18" t="e">
        <f t="shared" si="23"/>
        <v>#REF!</v>
      </c>
      <c r="J93" s="18" t="e">
        <f t="shared" si="23"/>
        <v>#REF!</v>
      </c>
      <c r="K93" s="18" t="e">
        <f t="shared" si="23"/>
        <v>#REF!</v>
      </c>
      <c r="L93" s="18" t="e">
        <f t="shared" si="23"/>
        <v>#REF!</v>
      </c>
      <c r="M93" s="18" t="e">
        <f t="shared" si="23"/>
        <v>#REF!</v>
      </c>
      <c r="N93" s="18" t="e">
        <f t="shared" si="23"/>
        <v>#REF!</v>
      </c>
      <c r="O93" s="18" t="e">
        <f t="shared" si="23"/>
        <v>#REF!</v>
      </c>
      <c r="P93" s="18" t="e">
        <f t="shared" si="23"/>
        <v>#REF!</v>
      </c>
      <c r="Q93" s="18" t="e">
        <f t="shared" si="23"/>
        <v>#REF!</v>
      </c>
      <c r="R93" s="18" t="e">
        <f t="shared" si="23"/>
        <v>#REF!</v>
      </c>
      <c r="S93" s="18" t="e">
        <f t="shared" si="23"/>
        <v>#REF!</v>
      </c>
      <c r="T93" s="18" t="e">
        <f t="shared" si="23"/>
        <v>#REF!</v>
      </c>
      <c r="U93" s="18" t="e">
        <f t="shared" si="13"/>
        <v>#REF!</v>
      </c>
      <c r="V93" s="22"/>
      <c r="W93" s="22"/>
      <c r="X93" s="22"/>
      <c r="Y93" s="22"/>
      <c r="Z93" s="22"/>
      <c r="AA93" s="22"/>
      <c r="AB93" s="22"/>
      <c r="AC93" s="22"/>
      <c r="AD93" s="22"/>
      <c r="AE93" s="22"/>
      <c r="AF93" s="22"/>
    </row>
    <row r="94" spans="1:32" x14ac:dyDescent="0.15">
      <c r="A94" s="20"/>
      <c r="B94" s="48" t="str">
        <f t="shared" si="11"/>
        <v>Seal widening</v>
      </c>
      <c r="C94" s="18" t="e">
        <f t="shared" ref="C94:T94" si="24">C17+C42+C67</f>
        <v>#REF!</v>
      </c>
      <c r="D94" s="18" t="e">
        <f t="shared" si="24"/>
        <v>#REF!</v>
      </c>
      <c r="E94" s="18" t="e">
        <f t="shared" si="24"/>
        <v>#REF!</v>
      </c>
      <c r="F94" s="18" t="e">
        <f t="shared" si="24"/>
        <v>#REF!</v>
      </c>
      <c r="G94" s="18" t="e">
        <f t="shared" si="24"/>
        <v>#REF!</v>
      </c>
      <c r="H94" s="18" t="e">
        <f t="shared" si="24"/>
        <v>#REF!</v>
      </c>
      <c r="I94" s="18" t="e">
        <f t="shared" si="24"/>
        <v>#REF!</v>
      </c>
      <c r="J94" s="18" t="e">
        <f t="shared" si="24"/>
        <v>#REF!</v>
      </c>
      <c r="K94" s="18" t="e">
        <f t="shared" si="24"/>
        <v>#REF!</v>
      </c>
      <c r="L94" s="18" t="e">
        <f t="shared" si="24"/>
        <v>#REF!</v>
      </c>
      <c r="M94" s="18" t="e">
        <f t="shared" si="24"/>
        <v>#REF!</v>
      </c>
      <c r="N94" s="18" t="e">
        <f t="shared" si="24"/>
        <v>#REF!</v>
      </c>
      <c r="O94" s="18" t="e">
        <f t="shared" si="24"/>
        <v>#REF!</v>
      </c>
      <c r="P94" s="18" t="e">
        <f t="shared" si="24"/>
        <v>#REF!</v>
      </c>
      <c r="Q94" s="18" t="e">
        <f t="shared" si="24"/>
        <v>#REF!</v>
      </c>
      <c r="R94" s="18" t="e">
        <f t="shared" si="24"/>
        <v>#REF!</v>
      </c>
      <c r="S94" s="18" t="e">
        <f t="shared" si="24"/>
        <v>#REF!</v>
      </c>
      <c r="T94" s="18" t="e">
        <f t="shared" si="24"/>
        <v>#REF!</v>
      </c>
      <c r="U94" s="18" t="e">
        <f t="shared" si="13"/>
        <v>#REF!</v>
      </c>
      <c r="V94" s="22"/>
      <c r="W94" s="22"/>
      <c r="X94" s="22"/>
      <c r="Y94" s="22"/>
      <c r="Z94" s="22"/>
      <c r="AA94" s="22"/>
      <c r="AB94" s="22"/>
      <c r="AC94" s="22"/>
      <c r="AD94" s="22"/>
      <c r="AE94" s="22"/>
      <c r="AF94" s="22"/>
    </row>
    <row r="95" spans="1:32" x14ac:dyDescent="0.15">
      <c r="A95" s="20"/>
      <c r="B95" s="48" t="str">
        <f t="shared" si="11"/>
        <v>Sight benching</v>
      </c>
      <c r="C95" s="18" t="e">
        <f t="shared" ref="C95:T95" si="25">C18+C43+C68</f>
        <v>#REF!</v>
      </c>
      <c r="D95" s="18" t="e">
        <f t="shared" si="25"/>
        <v>#REF!</v>
      </c>
      <c r="E95" s="18" t="e">
        <f t="shared" si="25"/>
        <v>#REF!</v>
      </c>
      <c r="F95" s="18" t="e">
        <f t="shared" si="25"/>
        <v>#REF!</v>
      </c>
      <c r="G95" s="18" t="e">
        <f t="shared" si="25"/>
        <v>#REF!</v>
      </c>
      <c r="H95" s="18" t="e">
        <f t="shared" si="25"/>
        <v>#REF!</v>
      </c>
      <c r="I95" s="18" t="e">
        <f t="shared" si="25"/>
        <v>#REF!</v>
      </c>
      <c r="J95" s="18" t="e">
        <f t="shared" si="25"/>
        <v>#REF!</v>
      </c>
      <c r="K95" s="18" t="e">
        <f t="shared" si="25"/>
        <v>#REF!</v>
      </c>
      <c r="L95" s="18" t="e">
        <f t="shared" si="25"/>
        <v>#REF!</v>
      </c>
      <c r="M95" s="18" t="e">
        <f t="shared" si="25"/>
        <v>#REF!</v>
      </c>
      <c r="N95" s="18" t="e">
        <f t="shared" si="25"/>
        <v>#REF!</v>
      </c>
      <c r="O95" s="18" t="e">
        <f t="shared" si="25"/>
        <v>#REF!</v>
      </c>
      <c r="P95" s="18" t="e">
        <f t="shared" si="25"/>
        <v>#REF!</v>
      </c>
      <c r="Q95" s="18" t="e">
        <f t="shared" si="25"/>
        <v>#REF!</v>
      </c>
      <c r="R95" s="18" t="e">
        <f t="shared" si="25"/>
        <v>#REF!</v>
      </c>
      <c r="S95" s="18" t="e">
        <f t="shared" si="25"/>
        <v>#REF!</v>
      </c>
      <c r="T95" s="18" t="e">
        <f t="shared" si="25"/>
        <v>#REF!</v>
      </c>
      <c r="U95" s="18" t="e">
        <f t="shared" si="13"/>
        <v>#REF!</v>
      </c>
      <c r="V95" s="22"/>
      <c r="W95" s="22"/>
      <c r="X95" s="22"/>
      <c r="Y95" s="22"/>
      <c r="Z95" s="22"/>
      <c r="AA95" s="22"/>
      <c r="AB95" s="22"/>
      <c r="AC95" s="22"/>
      <c r="AD95" s="22"/>
      <c r="AE95" s="22"/>
      <c r="AF95" s="22"/>
    </row>
    <row r="96" spans="1:32" x14ac:dyDescent="0.15">
      <c r="A96" s="20"/>
      <c r="B96" s="48" t="str">
        <f t="shared" si="11"/>
        <v>Signage / delineation / pavement marking</v>
      </c>
      <c r="C96" s="18" t="e">
        <f t="shared" ref="C96:T96" si="26">C19+C44+C69</f>
        <v>#REF!</v>
      </c>
      <c r="D96" s="18" t="e">
        <f t="shared" si="26"/>
        <v>#REF!</v>
      </c>
      <c r="E96" s="18" t="e">
        <f t="shared" si="26"/>
        <v>#REF!</v>
      </c>
      <c r="F96" s="18" t="e">
        <f t="shared" si="26"/>
        <v>#REF!</v>
      </c>
      <c r="G96" s="18" t="e">
        <f t="shared" si="26"/>
        <v>#REF!</v>
      </c>
      <c r="H96" s="18" t="e">
        <f t="shared" si="26"/>
        <v>#REF!</v>
      </c>
      <c r="I96" s="18" t="e">
        <f t="shared" si="26"/>
        <v>#REF!</v>
      </c>
      <c r="J96" s="18" t="e">
        <f t="shared" si="26"/>
        <v>#REF!</v>
      </c>
      <c r="K96" s="18" t="e">
        <f t="shared" si="26"/>
        <v>#REF!</v>
      </c>
      <c r="L96" s="18" t="e">
        <f t="shared" si="26"/>
        <v>#REF!</v>
      </c>
      <c r="M96" s="18" t="e">
        <f t="shared" si="26"/>
        <v>#REF!</v>
      </c>
      <c r="N96" s="18" t="e">
        <f t="shared" si="26"/>
        <v>#REF!</v>
      </c>
      <c r="O96" s="18" t="e">
        <f t="shared" si="26"/>
        <v>#REF!</v>
      </c>
      <c r="P96" s="18" t="e">
        <f t="shared" si="26"/>
        <v>#REF!</v>
      </c>
      <c r="Q96" s="18" t="e">
        <f t="shared" si="26"/>
        <v>#REF!</v>
      </c>
      <c r="R96" s="18" t="e">
        <f t="shared" si="26"/>
        <v>#REF!</v>
      </c>
      <c r="S96" s="18" t="e">
        <f t="shared" si="26"/>
        <v>#REF!</v>
      </c>
      <c r="T96" s="18" t="e">
        <f t="shared" si="26"/>
        <v>#REF!</v>
      </c>
      <c r="U96" s="18" t="e">
        <f t="shared" si="13"/>
        <v>#REF!</v>
      </c>
      <c r="V96" s="22"/>
      <c r="W96" s="22"/>
      <c r="X96" s="22"/>
      <c r="Y96" s="22"/>
      <c r="Z96" s="22"/>
      <c r="AA96" s="22"/>
      <c r="AB96" s="22"/>
      <c r="AC96" s="22"/>
      <c r="AD96" s="22"/>
      <c r="AE96" s="22"/>
      <c r="AF96" s="22"/>
    </row>
    <row r="97" spans="1:32" x14ac:dyDescent="0.15">
      <c r="A97" s="20"/>
      <c r="B97" s="48" t="str">
        <f t="shared" si="11"/>
        <v>Stock effluent facilities</v>
      </c>
      <c r="C97" s="18" t="e">
        <f t="shared" ref="C97:T97" si="27">C20+C45+C70</f>
        <v>#REF!</v>
      </c>
      <c r="D97" s="18" t="e">
        <f t="shared" si="27"/>
        <v>#REF!</v>
      </c>
      <c r="E97" s="18" t="e">
        <f t="shared" si="27"/>
        <v>#REF!</v>
      </c>
      <c r="F97" s="18" t="e">
        <f t="shared" si="27"/>
        <v>#REF!</v>
      </c>
      <c r="G97" s="18" t="e">
        <f t="shared" si="27"/>
        <v>#REF!</v>
      </c>
      <c r="H97" s="18" t="e">
        <f t="shared" si="27"/>
        <v>#REF!</v>
      </c>
      <c r="I97" s="18" t="e">
        <f t="shared" si="27"/>
        <v>#REF!</v>
      </c>
      <c r="J97" s="18" t="e">
        <f t="shared" si="27"/>
        <v>#REF!</v>
      </c>
      <c r="K97" s="18" t="e">
        <f t="shared" si="27"/>
        <v>#REF!</v>
      </c>
      <c r="L97" s="18" t="e">
        <f t="shared" si="27"/>
        <v>#REF!</v>
      </c>
      <c r="M97" s="18" t="e">
        <f t="shared" si="27"/>
        <v>#REF!</v>
      </c>
      <c r="N97" s="18" t="e">
        <f t="shared" si="27"/>
        <v>#REF!</v>
      </c>
      <c r="O97" s="18" t="e">
        <f t="shared" si="27"/>
        <v>#REF!</v>
      </c>
      <c r="P97" s="18" t="e">
        <f t="shared" si="27"/>
        <v>#REF!</v>
      </c>
      <c r="Q97" s="18" t="e">
        <f t="shared" si="27"/>
        <v>#REF!</v>
      </c>
      <c r="R97" s="18" t="e">
        <f t="shared" si="27"/>
        <v>#REF!</v>
      </c>
      <c r="S97" s="18" t="e">
        <f t="shared" si="27"/>
        <v>#REF!</v>
      </c>
      <c r="T97" s="18" t="e">
        <f t="shared" si="27"/>
        <v>#REF!</v>
      </c>
      <c r="U97" s="18" t="e">
        <f t="shared" si="13"/>
        <v>#REF!</v>
      </c>
      <c r="V97" s="22"/>
      <c r="W97" s="22"/>
      <c r="X97" s="22"/>
      <c r="Y97" s="22"/>
      <c r="Z97" s="22"/>
      <c r="AA97" s="22"/>
      <c r="AB97" s="22"/>
      <c r="AC97" s="22"/>
      <c r="AD97" s="22"/>
      <c r="AE97" s="22"/>
      <c r="AF97" s="22"/>
    </row>
    <row r="98" spans="1:32" x14ac:dyDescent="0.15">
      <c r="A98" s="20"/>
      <c r="B98" s="48" t="str">
        <f t="shared" si="11"/>
        <v>Stock underpasses</v>
      </c>
      <c r="C98" s="18" t="e">
        <f t="shared" ref="C98:T98" si="28">C21+C46+C71</f>
        <v>#REF!</v>
      </c>
      <c r="D98" s="18" t="e">
        <f t="shared" si="28"/>
        <v>#REF!</v>
      </c>
      <c r="E98" s="18" t="e">
        <f t="shared" si="28"/>
        <v>#REF!</v>
      </c>
      <c r="F98" s="18" t="e">
        <f t="shared" si="28"/>
        <v>#REF!</v>
      </c>
      <c r="G98" s="18" t="e">
        <f t="shared" si="28"/>
        <v>#REF!</v>
      </c>
      <c r="H98" s="18" t="e">
        <f t="shared" si="28"/>
        <v>#REF!</v>
      </c>
      <c r="I98" s="18" t="e">
        <f t="shared" si="28"/>
        <v>#REF!</v>
      </c>
      <c r="J98" s="18" t="e">
        <f t="shared" si="28"/>
        <v>#REF!</v>
      </c>
      <c r="K98" s="18" t="e">
        <f t="shared" si="28"/>
        <v>#REF!</v>
      </c>
      <c r="L98" s="18" t="e">
        <f t="shared" si="28"/>
        <v>#REF!</v>
      </c>
      <c r="M98" s="18" t="e">
        <f t="shared" si="28"/>
        <v>#REF!</v>
      </c>
      <c r="N98" s="18" t="e">
        <f t="shared" si="28"/>
        <v>#REF!</v>
      </c>
      <c r="O98" s="18" t="e">
        <f t="shared" si="28"/>
        <v>#REF!</v>
      </c>
      <c r="P98" s="18" t="e">
        <f t="shared" si="28"/>
        <v>#REF!</v>
      </c>
      <c r="Q98" s="18" t="e">
        <f t="shared" si="28"/>
        <v>#REF!</v>
      </c>
      <c r="R98" s="18" t="e">
        <f t="shared" si="28"/>
        <v>#REF!</v>
      </c>
      <c r="S98" s="18" t="e">
        <f t="shared" si="28"/>
        <v>#REF!</v>
      </c>
      <c r="T98" s="18" t="e">
        <f t="shared" si="28"/>
        <v>#REF!</v>
      </c>
      <c r="U98" s="18" t="e">
        <f t="shared" si="13"/>
        <v>#REF!</v>
      </c>
      <c r="V98" s="22"/>
      <c r="W98" s="22"/>
      <c r="X98" s="22"/>
      <c r="Y98" s="22"/>
      <c r="Z98" s="22"/>
      <c r="AA98" s="22"/>
      <c r="AB98" s="22"/>
      <c r="AC98" s="22"/>
      <c r="AD98" s="22"/>
      <c r="AE98" s="22"/>
      <c r="AF98" s="22"/>
    </row>
    <row r="99" spans="1:32" x14ac:dyDescent="0.15">
      <c r="A99" s="20"/>
      <c r="B99" s="48" t="str">
        <f t="shared" si="11"/>
        <v>Surface treatment (safety)</v>
      </c>
      <c r="C99" s="18" t="e">
        <f t="shared" ref="C99:T99" si="29">C22+C47+C72</f>
        <v>#REF!</v>
      </c>
      <c r="D99" s="18" t="e">
        <f t="shared" si="29"/>
        <v>#REF!</v>
      </c>
      <c r="E99" s="18" t="e">
        <f t="shared" si="29"/>
        <v>#REF!</v>
      </c>
      <c r="F99" s="18" t="e">
        <f t="shared" si="29"/>
        <v>#REF!</v>
      </c>
      <c r="G99" s="18" t="e">
        <f t="shared" si="29"/>
        <v>#REF!</v>
      </c>
      <c r="H99" s="18" t="e">
        <f t="shared" si="29"/>
        <v>#REF!</v>
      </c>
      <c r="I99" s="18" t="e">
        <f t="shared" si="29"/>
        <v>#REF!</v>
      </c>
      <c r="J99" s="18" t="e">
        <f t="shared" si="29"/>
        <v>#REF!</v>
      </c>
      <c r="K99" s="18" t="e">
        <f t="shared" si="29"/>
        <v>#REF!</v>
      </c>
      <c r="L99" s="18" t="e">
        <f t="shared" si="29"/>
        <v>#REF!</v>
      </c>
      <c r="M99" s="18" t="e">
        <f t="shared" si="29"/>
        <v>#REF!</v>
      </c>
      <c r="N99" s="18" t="e">
        <f t="shared" si="29"/>
        <v>#REF!</v>
      </c>
      <c r="O99" s="18" t="e">
        <f t="shared" si="29"/>
        <v>#REF!</v>
      </c>
      <c r="P99" s="18" t="e">
        <f t="shared" si="29"/>
        <v>#REF!</v>
      </c>
      <c r="Q99" s="18" t="e">
        <f t="shared" si="29"/>
        <v>#REF!</v>
      </c>
      <c r="R99" s="18" t="e">
        <f t="shared" si="29"/>
        <v>#REF!</v>
      </c>
      <c r="S99" s="18" t="e">
        <f t="shared" si="29"/>
        <v>#REF!</v>
      </c>
      <c r="T99" s="18" t="e">
        <f t="shared" si="29"/>
        <v>#REF!</v>
      </c>
      <c r="U99" s="18" t="e">
        <f t="shared" si="13"/>
        <v>#REF!</v>
      </c>
      <c r="V99" s="22"/>
      <c r="W99" s="22"/>
      <c r="X99" s="22"/>
      <c r="Y99" s="22"/>
      <c r="Z99" s="22"/>
      <c r="AA99" s="22"/>
      <c r="AB99" s="22"/>
      <c r="AC99" s="22"/>
      <c r="AD99" s="22"/>
      <c r="AE99" s="22"/>
      <c r="AF99" s="22"/>
    </row>
    <row r="100" spans="1:32" x14ac:dyDescent="0.15">
      <c r="A100" s="20"/>
      <c r="B100" s="48" t="str">
        <f t="shared" si="11"/>
        <v>Technology based intervention</v>
      </c>
      <c r="C100" s="18" t="e">
        <f t="shared" ref="C100:T100" si="30">C23+C48+C73</f>
        <v>#REF!</v>
      </c>
      <c r="D100" s="18" t="e">
        <f t="shared" si="30"/>
        <v>#REF!</v>
      </c>
      <c r="E100" s="18" t="e">
        <f t="shared" si="30"/>
        <v>#REF!</v>
      </c>
      <c r="F100" s="18" t="e">
        <f t="shared" si="30"/>
        <v>#REF!</v>
      </c>
      <c r="G100" s="18" t="e">
        <f t="shared" si="30"/>
        <v>#REF!</v>
      </c>
      <c r="H100" s="18" t="e">
        <f t="shared" si="30"/>
        <v>#REF!</v>
      </c>
      <c r="I100" s="18" t="e">
        <f t="shared" si="30"/>
        <v>#REF!</v>
      </c>
      <c r="J100" s="18" t="e">
        <f t="shared" si="30"/>
        <v>#REF!</v>
      </c>
      <c r="K100" s="18" t="e">
        <f t="shared" si="30"/>
        <v>#REF!</v>
      </c>
      <c r="L100" s="18" t="e">
        <f t="shared" si="30"/>
        <v>#REF!</v>
      </c>
      <c r="M100" s="18" t="e">
        <f t="shared" si="30"/>
        <v>#REF!</v>
      </c>
      <c r="N100" s="18" t="e">
        <f t="shared" si="30"/>
        <v>#REF!</v>
      </c>
      <c r="O100" s="18" t="e">
        <f t="shared" si="30"/>
        <v>#REF!</v>
      </c>
      <c r="P100" s="18" t="e">
        <f t="shared" si="30"/>
        <v>#REF!</v>
      </c>
      <c r="Q100" s="18" t="e">
        <f t="shared" si="30"/>
        <v>#REF!</v>
      </c>
      <c r="R100" s="18" t="e">
        <f t="shared" si="30"/>
        <v>#REF!</v>
      </c>
      <c r="S100" s="18" t="e">
        <f t="shared" si="30"/>
        <v>#REF!</v>
      </c>
      <c r="T100" s="18" t="e">
        <f t="shared" si="30"/>
        <v>#REF!</v>
      </c>
      <c r="U100" s="18" t="e">
        <f t="shared" si="13"/>
        <v>#REF!</v>
      </c>
      <c r="V100" s="22"/>
      <c r="W100" s="22"/>
      <c r="X100" s="22"/>
      <c r="Y100" s="22"/>
      <c r="Z100" s="22"/>
      <c r="AA100" s="22"/>
      <c r="AB100" s="22"/>
      <c r="AC100" s="22"/>
      <c r="AD100" s="22"/>
      <c r="AE100" s="22"/>
      <c r="AF100" s="22"/>
    </row>
    <row r="101" spans="1:32" x14ac:dyDescent="0.15">
      <c r="A101" s="20"/>
      <c r="B101" s="48" t="str">
        <f t="shared" si="11"/>
        <v>Traffic calming</v>
      </c>
      <c r="C101" s="18" t="e">
        <f t="shared" ref="C101:T101" si="31">C24+C49+C74</f>
        <v>#REF!</v>
      </c>
      <c r="D101" s="18" t="e">
        <f t="shared" si="31"/>
        <v>#REF!</v>
      </c>
      <c r="E101" s="18" t="e">
        <f t="shared" si="31"/>
        <v>#REF!</v>
      </c>
      <c r="F101" s="18" t="e">
        <f t="shared" si="31"/>
        <v>#REF!</v>
      </c>
      <c r="G101" s="18" t="e">
        <f t="shared" si="31"/>
        <v>#REF!</v>
      </c>
      <c r="H101" s="18" t="e">
        <f t="shared" si="31"/>
        <v>#REF!</v>
      </c>
      <c r="I101" s="18" t="e">
        <f t="shared" si="31"/>
        <v>#REF!</v>
      </c>
      <c r="J101" s="18" t="e">
        <f t="shared" si="31"/>
        <v>#REF!</v>
      </c>
      <c r="K101" s="18" t="e">
        <f t="shared" si="31"/>
        <v>#REF!</v>
      </c>
      <c r="L101" s="18" t="e">
        <f t="shared" si="31"/>
        <v>#REF!</v>
      </c>
      <c r="M101" s="18" t="e">
        <f t="shared" si="31"/>
        <v>#REF!</v>
      </c>
      <c r="N101" s="18" t="e">
        <f t="shared" si="31"/>
        <v>#REF!</v>
      </c>
      <c r="O101" s="18" t="e">
        <f t="shared" si="31"/>
        <v>#REF!</v>
      </c>
      <c r="P101" s="18" t="e">
        <f t="shared" si="31"/>
        <v>#REF!</v>
      </c>
      <c r="Q101" s="18" t="e">
        <f t="shared" si="31"/>
        <v>#REF!</v>
      </c>
      <c r="R101" s="18" t="e">
        <f t="shared" si="31"/>
        <v>#REF!</v>
      </c>
      <c r="S101" s="18" t="e">
        <f t="shared" si="31"/>
        <v>#REF!</v>
      </c>
      <c r="T101" s="18" t="e">
        <f t="shared" si="31"/>
        <v>#REF!</v>
      </c>
      <c r="U101" s="18" t="e">
        <f t="shared" si="13"/>
        <v>#REF!</v>
      </c>
      <c r="V101" s="22"/>
      <c r="W101" s="22"/>
      <c r="X101" s="22"/>
      <c r="Y101" s="22"/>
      <c r="Z101" s="22"/>
      <c r="AA101" s="22"/>
      <c r="AB101" s="22"/>
      <c r="AC101" s="22"/>
      <c r="AD101" s="22"/>
      <c r="AE101" s="22"/>
      <c r="AF101" s="22"/>
    </row>
    <row r="102" spans="1:32" x14ac:dyDescent="0.15">
      <c r="A102" s="20"/>
      <c r="B102" s="48" t="str">
        <f t="shared" si="11"/>
        <v>Traffic management systems</v>
      </c>
      <c r="C102" s="18" t="e">
        <f t="shared" ref="C102:T102" si="32">C25+C50+C75</f>
        <v>#REF!</v>
      </c>
      <c r="D102" s="18" t="e">
        <f t="shared" si="32"/>
        <v>#REF!</v>
      </c>
      <c r="E102" s="18" t="e">
        <f t="shared" si="32"/>
        <v>#REF!</v>
      </c>
      <c r="F102" s="18" t="e">
        <f t="shared" si="32"/>
        <v>#REF!</v>
      </c>
      <c r="G102" s="18" t="e">
        <f t="shared" si="32"/>
        <v>#REF!</v>
      </c>
      <c r="H102" s="18" t="e">
        <f t="shared" si="32"/>
        <v>#REF!</v>
      </c>
      <c r="I102" s="18" t="e">
        <f t="shared" si="32"/>
        <v>#REF!</v>
      </c>
      <c r="J102" s="18" t="e">
        <f t="shared" si="32"/>
        <v>#REF!</v>
      </c>
      <c r="K102" s="18" t="e">
        <f t="shared" si="32"/>
        <v>#REF!</v>
      </c>
      <c r="L102" s="18" t="e">
        <f t="shared" si="32"/>
        <v>#REF!</v>
      </c>
      <c r="M102" s="18" t="e">
        <f t="shared" si="32"/>
        <v>#REF!</v>
      </c>
      <c r="N102" s="18" t="e">
        <f t="shared" si="32"/>
        <v>#REF!</v>
      </c>
      <c r="O102" s="18" t="e">
        <f t="shared" si="32"/>
        <v>#REF!</v>
      </c>
      <c r="P102" s="18" t="e">
        <f t="shared" si="32"/>
        <v>#REF!</v>
      </c>
      <c r="Q102" s="18" t="e">
        <f t="shared" si="32"/>
        <v>#REF!</v>
      </c>
      <c r="R102" s="18" t="e">
        <f t="shared" si="32"/>
        <v>#REF!</v>
      </c>
      <c r="S102" s="18" t="e">
        <f t="shared" si="32"/>
        <v>#REF!</v>
      </c>
      <c r="T102" s="18" t="e">
        <f t="shared" si="32"/>
        <v>#REF!</v>
      </c>
      <c r="U102" s="18" t="e">
        <f t="shared" si="13"/>
        <v>#REF!</v>
      </c>
      <c r="V102" s="22"/>
      <c r="W102" s="22"/>
      <c r="X102" s="22"/>
      <c r="Y102" s="22"/>
      <c r="Z102" s="22"/>
      <c r="AA102" s="22"/>
      <c r="AB102" s="22"/>
      <c r="AC102" s="22"/>
      <c r="AD102" s="22"/>
      <c r="AE102" s="22"/>
      <c r="AF102" s="22"/>
    </row>
    <row r="103" spans="1:32" ht="16.5" x14ac:dyDescent="0.15">
      <c r="A103" s="20"/>
      <c r="B103" s="48" t="str">
        <f t="shared" si="11"/>
        <v>Walking improvements (incl. pedestrian, pram or Kea crossings; pedestrian refuges; mid-block crossing; new footpaths)</v>
      </c>
      <c r="C103" s="18" t="e">
        <f t="shared" ref="C103:T103" si="33">C26+C51+C76</f>
        <v>#REF!</v>
      </c>
      <c r="D103" s="18" t="e">
        <f t="shared" si="33"/>
        <v>#REF!</v>
      </c>
      <c r="E103" s="18" t="e">
        <f t="shared" si="33"/>
        <v>#REF!</v>
      </c>
      <c r="F103" s="18" t="e">
        <f t="shared" si="33"/>
        <v>#REF!</v>
      </c>
      <c r="G103" s="18" t="e">
        <f t="shared" si="33"/>
        <v>#REF!</v>
      </c>
      <c r="H103" s="18" t="e">
        <f t="shared" si="33"/>
        <v>#REF!</v>
      </c>
      <c r="I103" s="18" t="e">
        <f t="shared" si="33"/>
        <v>#REF!</v>
      </c>
      <c r="J103" s="18" t="e">
        <f t="shared" si="33"/>
        <v>#REF!</v>
      </c>
      <c r="K103" s="18" t="e">
        <f t="shared" si="33"/>
        <v>#REF!</v>
      </c>
      <c r="L103" s="18" t="e">
        <f t="shared" si="33"/>
        <v>#REF!</v>
      </c>
      <c r="M103" s="18" t="e">
        <f t="shared" si="33"/>
        <v>#REF!</v>
      </c>
      <c r="N103" s="18" t="e">
        <f t="shared" si="33"/>
        <v>#REF!</v>
      </c>
      <c r="O103" s="18" t="e">
        <f t="shared" si="33"/>
        <v>#REF!</v>
      </c>
      <c r="P103" s="18" t="e">
        <f t="shared" si="33"/>
        <v>#REF!</v>
      </c>
      <c r="Q103" s="18" t="e">
        <f t="shared" si="33"/>
        <v>#REF!</v>
      </c>
      <c r="R103" s="18" t="e">
        <f t="shared" si="33"/>
        <v>#REF!</v>
      </c>
      <c r="S103" s="18" t="e">
        <f t="shared" si="33"/>
        <v>#REF!</v>
      </c>
      <c r="T103" s="18" t="e">
        <f t="shared" si="33"/>
        <v>#REF!</v>
      </c>
      <c r="U103" s="18" t="e">
        <f t="shared" si="13"/>
        <v>#REF!</v>
      </c>
      <c r="V103" s="22"/>
      <c r="W103" s="22"/>
      <c r="X103" s="22"/>
      <c r="Y103" s="22"/>
      <c r="Z103" s="22"/>
      <c r="AA103" s="22"/>
      <c r="AB103" s="22"/>
      <c r="AC103" s="22"/>
      <c r="AD103" s="22"/>
      <c r="AE103" s="22"/>
      <c r="AF103" s="22"/>
    </row>
    <row r="104" spans="1:32" x14ac:dyDescent="0.15">
      <c r="A104" s="20"/>
      <c r="B104" s="48" t="str">
        <f t="shared" si="11"/>
        <v>Other, as agreed with NZTA</v>
      </c>
      <c r="C104" s="18" t="e">
        <f t="shared" ref="C104:T104" si="34">C27+C52+C77</f>
        <v>#REF!</v>
      </c>
      <c r="D104" s="18" t="e">
        <f t="shared" si="34"/>
        <v>#REF!</v>
      </c>
      <c r="E104" s="18" t="e">
        <f t="shared" si="34"/>
        <v>#REF!</v>
      </c>
      <c r="F104" s="18" t="e">
        <f t="shared" si="34"/>
        <v>#REF!</v>
      </c>
      <c r="G104" s="18" t="e">
        <f t="shared" si="34"/>
        <v>#REF!</v>
      </c>
      <c r="H104" s="18" t="e">
        <f t="shared" si="34"/>
        <v>#REF!</v>
      </c>
      <c r="I104" s="18" t="e">
        <f t="shared" si="34"/>
        <v>#REF!</v>
      </c>
      <c r="J104" s="18" t="e">
        <f t="shared" si="34"/>
        <v>#REF!</v>
      </c>
      <c r="K104" s="18" t="e">
        <f t="shared" si="34"/>
        <v>#REF!</v>
      </c>
      <c r="L104" s="18" t="e">
        <f t="shared" si="34"/>
        <v>#REF!</v>
      </c>
      <c r="M104" s="18" t="e">
        <f t="shared" si="34"/>
        <v>#REF!</v>
      </c>
      <c r="N104" s="18" t="e">
        <f t="shared" si="34"/>
        <v>#REF!</v>
      </c>
      <c r="O104" s="18" t="e">
        <f t="shared" si="34"/>
        <v>#REF!</v>
      </c>
      <c r="P104" s="18" t="e">
        <f t="shared" si="34"/>
        <v>#REF!</v>
      </c>
      <c r="Q104" s="18" t="e">
        <f t="shared" si="34"/>
        <v>#REF!</v>
      </c>
      <c r="R104" s="18" t="e">
        <f t="shared" si="34"/>
        <v>#REF!</v>
      </c>
      <c r="S104" s="18" t="e">
        <f t="shared" si="34"/>
        <v>#REF!</v>
      </c>
      <c r="T104" s="18" t="e">
        <f t="shared" si="34"/>
        <v>#REF!</v>
      </c>
      <c r="U104" s="18" t="e">
        <f t="shared" si="13"/>
        <v>#REF!</v>
      </c>
      <c r="V104" s="22"/>
      <c r="W104" s="22"/>
      <c r="X104" s="22"/>
      <c r="Y104" s="22"/>
      <c r="Z104" s="22"/>
      <c r="AA104" s="22"/>
      <c r="AB104" s="22"/>
      <c r="AC104" s="22"/>
      <c r="AD104" s="22"/>
      <c r="AE104" s="22"/>
      <c r="AF104" s="22"/>
    </row>
    <row r="105" spans="1:32" x14ac:dyDescent="0.15">
      <c r="A105" s="20"/>
      <c r="B105" s="40" t="s">
        <v>23</v>
      </c>
      <c r="C105" s="19" t="e">
        <f t="shared" ref="C105:U105" si="35">SUM(C83:C104)</f>
        <v>#REF!</v>
      </c>
      <c r="D105" s="19" t="e">
        <f t="shared" si="35"/>
        <v>#REF!</v>
      </c>
      <c r="E105" s="19" t="e">
        <f t="shared" si="35"/>
        <v>#REF!</v>
      </c>
      <c r="F105" s="19" t="e">
        <f t="shared" si="35"/>
        <v>#REF!</v>
      </c>
      <c r="G105" s="19" t="e">
        <f t="shared" si="35"/>
        <v>#REF!</v>
      </c>
      <c r="H105" s="19" t="e">
        <f t="shared" si="35"/>
        <v>#REF!</v>
      </c>
      <c r="I105" s="19" t="e">
        <f t="shared" si="35"/>
        <v>#REF!</v>
      </c>
      <c r="J105" s="19" t="e">
        <f t="shared" si="35"/>
        <v>#REF!</v>
      </c>
      <c r="K105" s="19" t="e">
        <f t="shared" si="35"/>
        <v>#REF!</v>
      </c>
      <c r="L105" s="19" t="e">
        <f t="shared" si="35"/>
        <v>#REF!</v>
      </c>
      <c r="M105" s="19" t="e">
        <f t="shared" si="35"/>
        <v>#REF!</v>
      </c>
      <c r="N105" s="19" t="e">
        <f t="shared" si="35"/>
        <v>#REF!</v>
      </c>
      <c r="O105" s="19" t="e">
        <f t="shared" si="35"/>
        <v>#REF!</v>
      </c>
      <c r="P105" s="19" t="e">
        <f t="shared" si="35"/>
        <v>#REF!</v>
      </c>
      <c r="Q105" s="19" t="e">
        <f t="shared" si="35"/>
        <v>#REF!</v>
      </c>
      <c r="R105" s="19" t="e">
        <f t="shared" si="35"/>
        <v>#REF!</v>
      </c>
      <c r="S105" s="19" t="e">
        <f t="shared" si="35"/>
        <v>#REF!</v>
      </c>
      <c r="T105" s="19" t="e">
        <f t="shared" si="35"/>
        <v>#REF!</v>
      </c>
      <c r="U105" s="19" t="e">
        <f t="shared" si="35"/>
        <v>#REF!</v>
      </c>
      <c r="V105" s="22"/>
      <c r="W105" s="22"/>
      <c r="X105" s="22"/>
      <c r="Y105" s="22"/>
      <c r="Z105" s="22"/>
      <c r="AA105" s="22"/>
      <c r="AB105" s="22"/>
      <c r="AC105" s="22"/>
      <c r="AD105" s="22"/>
      <c r="AE105" s="22"/>
      <c r="AF105" s="22"/>
    </row>
    <row r="106" spans="1:32" s="29" customFormat="1" x14ac:dyDescent="0.1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row>
    <row r="107" spans="1:32" s="29" customFormat="1" x14ac:dyDescent="0.15">
      <c r="A107" s="22" t="e">
        <f>+A107:K125A107:L126</f>
        <v>#NAME?</v>
      </c>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row>
    <row r="108" spans="1:32" s="29" customFormat="1" x14ac:dyDescent="0.15">
      <c r="A108" s="22"/>
      <c r="B108" s="17" t="s">
        <v>87</v>
      </c>
      <c r="C108" s="17"/>
      <c r="D108" s="17"/>
      <c r="E108" s="17"/>
      <c r="F108" s="17"/>
      <c r="G108" s="17"/>
      <c r="H108" s="17"/>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row>
    <row r="109" spans="1:32" s="29" customFormat="1" ht="24.75" x14ac:dyDescent="0.15">
      <c r="A109" s="22"/>
      <c r="B109" s="17" t="e">
        <f>#REF!</f>
        <v>#REF!</v>
      </c>
      <c r="C109" s="41" t="s">
        <v>82</v>
      </c>
      <c r="D109" s="41" t="s">
        <v>68</v>
      </c>
      <c r="E109" s="41" t="s">
        <v>83</v>
      </c>
      <c r="F109" s="41" t="s">
        <v>84</v>
      </c>
      <c r="G109" s="41" t="s">
        <v>85</v>
      </c>
      <c r="H109" s="41" t="s">
        <v>23</v>
      </c>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row>
    <row r="110" spans="1:32" s="29" customFormat="1" x14ac:dyDescent="0.15">
      <c r="A110" s="22"/>
      <c r="B110" s="48" t="str">
        <f t="shared" ref="B110:B131" si="36">B6</f>
        <v>Behaviour change</v>
      </c>
      <c r="C110" s="42" t="e">
        <f t="shared" ref="C110:C131" si="37">SUM(C83:H83)</f>
        <v>#REF!</v>
      </c>
      <c r="D110" s="42" t="e">
        <f t="shared" ref="D110:D131" si="38">SUM(I83)</f>
        <v>#REF!</v>
      </c>
      <c r="E110" s="42" t="e">
        <f t="shared" ref="E110:E131" si="39">SUM(J83:L83)</f>
        <v>#REF!</v>
      </c>
      <c r="F110" s="42" t="e">
        <f t="shared" ref="F110:F131" si="40">SUM(M83:R83)</f>
        <v>#REF!</v>
      </c>
      <c r="G110" s="42" t="e">
        <f t="shared" ref="G110:G131" si="41">SUM(S83:T83)</f>
        <v>#REF!</v>
      </c>
      <c r="H110" s="42" t="e">
        <f t="shared" ref="H110:H132" si="42">SUM(C110:G110)</f>
        <v>#REF!</v>
      </c>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row>
    <row r="111" spans="1:32" s="29" customFormat="1" x14ac:dyDescent="0.15">
      <c r="A111" s="22"/>
      <c r="B111" s="48" t="str">
        <f t="shared" si="36"/>
        <v>Cycling improvements (incl. paths; lanes; markings; signage; facilities; promotion)</v>
      </c>
      <c r="C111" s="42" t="e">
        <f t="shared" si="37"/>
        <v>#REF!</v>
      </c>
      <c r="D111" s="42" t="e">
        <f t="shared" si="38"/>
        <v>#REF!</v>
      </c>
      <c r="E111" s="42" t="e">
        <f t="shared" si="39"/>
        <v>#REF!</v>
      </c>
      <c r="F111" s="42" t="e">
        <f t="shared" si="40"/>
        <v>#REF!</v>
      </c>
      <c r="G111" s="42" t="e">
        <f t="shared" si="41"/>
        <v>#REF!</v>
      </c>
      <c r="H111" s="42" t="e">
        <f t="shared" si="42"/>
        <v>#REF!</v>
      </c>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row>
    <row r="112" spans="1:32" s="29" customFormat="1" x14ac:dyDescent="0.15">
      <c r="A112" s="22"/>
      <c r="B112" s="48" t="str">
        <f t="shared" si="36"/>
        <v>Drainage (incl. kerb and channel)</v>
      </c>
      <c r="C112" s="42" t="e">
        <f t="shared" si="37"/>
        <v>#REF!</v>
      </c>
      <c r="D112" s="42" t="e">
        <f t="shared" si="38"/>
        <v>#REF!</v>
      </c>
      <c r="E112" s="42" t="e">
        <f t="shared" si="39"/>
        <v>#REF!</v>
      </c>
      <c r="F112" s="42" t="e">
        <f t="shared" si="40"/>
        <v>#REF!</v>
      </c>
      <c r="G112" s="42" t="e">
        <f t="shared" si="41"/>
        <v>#REF!</v>
      </c>
      <c r="H112" s="42" t="e">
        <f t="shared" si="42"/>
        <v>#REF!</v>
      </c>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row>
    <row r="113" spans="1:32" s="29" customFormat="1" x14ac:dyDescent="0.15">
      <c r="A113" s="22"/>
      <c r="B113" s="48" t="str">
        <f t="shared" si="36"/>
        <v>Clear zone improvements</v>
      </c>
      <c r="C113" s="42" t="e">
        <f t="shared" si="37"/>
        <v>#REF!</v>
      </c>
      <c r="D113" s="42" t="e">
        <f t="shared" si="38"/>
        <v>#REF!</v>
      </c>
      <c r="E113" s="42" t="e">
        <f t="shared" si="39"/>
        <v>#REF!</v>
      </c>
      <c r="F113" s="42" t="e">
        <f t="shared" si="40"/>
        <v>#REF!</v>
      </c>
      <c r="G113" s="42" t="e">
        <f t="shared" si="41"/>
        <v>#REF!</v>
      </c>
      <c r="H113" s="42" t="e">
        <f t="shared" si="42"/>
        <v>#REF!</v>
      </c>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row>
    <row r="114" spans="1:32" s="29" customFormat="1" x14ac:dyDescent="0.15">
      <c r="A114" s="22"/>
      <c r="B114" s="48" t="str">
        <f t="shared" si="36"/>
        <v>Guardrail improvements</v>
      </c>
      <c r="C114" s="42" t="e">
        <f t="shared" si="37"/>
        <v>#REF!</v>
      </c>
      <c r="D114" s="42" t="e">
        <f t="shared" si="38"/>
        <v>#REF!</v>
      </c>
      <c r="E114" s="42" t="e">
        <f t="shared" si="39"/>
        <v>#REF!</v>
      </c>
      <c r="F114" s="42" t="e">
        <f t="shared" si="40"/>
        <v>#REF!</v>
      </c>
      <c r="G114" s="42" t="e">
        <f t="shared" si="41"/>
        <v>#REF!</v>
      </c>
      <c r="H114" s="42" t="e">
        <f t="shared" si="42"/>
        <v>#REF!</v>
      </c>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row>
    <row r="115" spans="1:32" s="29" customFormat="1" x14ac:dyDescent="0.15">
      <c r="A115" s="22"/>
      <c r="B115" s="48" t="str">
        <f t="shared" si="36"/>
        <v>Intersection improvements (inc. signalisation / roundabouts, traffic islands, slip lanes)</v>
      </c>
      <c r="C115" s="42" t="e">
        <f t="shared" si="37"/>
        <v>#REF!</v>
      </c>
      <c r="D115" s="42" t="e">
        <f t="shared" si="38"/>
        <v>#REF!</v>
      </c>
      <c r="E115" s="42" t="e">
        <f t="shared" si="39"/>
        <v>#REF!</v>
      </c>
      <c r="F115" s="42" t="e">
        <f t="shared" si="40"/>
        <v>#REF!</v>
      </c>
      <c r="G115" s="42" t="e">
        <f t="shared" si="41"/>
        <v>#REF!</v>
      </c>
      <c r="H115" s="42" t="e">
        <f t="shared" si="42"/>
        <v>#REF!</v>
      </c>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row>
    <row r="116" spans="1:32" s="29" customFormat="1" x14ac:dyDescent="0.15">
      <c r="A116" s="22"/>
      <c r="B116" s="48" t="str">
        <f t="shared" si="36"/>
        <v>Lighting improvements</v>
      </c>
      <c r="C116" s="42" t="e">
        <f t="shared" si="37"/>
        <v>#REF!</v>
      </c>
      <c r="D116" s="42" t="e">
        <f t="shared" si="38"/>
        <v>#REF!</v>
      </c>
      <c r="E116" s="42" t="e">
        <f t="shared" si="39"/>
        <v>#REF!</v>
      </c>
      <c r="F116" s="42" t="e">
        <f t="shared" si="40"/>
        <v>#REF!</v>
      </c>
      <c r="G116" s="42" t="e">
        <f t="shared" si="41"/>
        <v>#REF!</v>
      </c>
      <c r="H116" s="42" t="e">
        <f t="shared" si="42"/>
        <v>#REF!</v>
      </c>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row>
    <row r="117" spans="1:32" s="29" customFormat="1" x14ac:dyDescent="0.15">
      <c r="A117" s="22"/>
      <c r="B117" s="48" t="str">
        <f t="shared" si="36"/>
        <v>Minor geometric improvements</v>
      </c>
      <c r="C117" s="42" t="e">
        <f t="shared" si="37"/>
        <v>#REF!</v>
      </c>
      <c r="D117" s="42" t="e">
        <f t="shared" si="38"/>
        <v>#REF!</v>
      </c>
      <c r="E117" s="42" t="e">
        <f t="shared" si="39"/>
        <v>#REF!</v>
      </c>
      <c r="F117" s="42" t="e">
        <f t="shared" si="40"/>
        <v>#REF!</v>
      </c>
      <c r="G117" s="42" t="e">
        <f t="shared" si="41"/>
        <v>#REF!</v>
      </c>
      <c r="H117" s="42" t="e">
        <f t="shared" si="42"/>
        <v>#REF!</v>
      </c>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row>
    <row r="118" spans="1:32" s="29" customFormat="1" x14ac:dyDescent="0.15">
      <c r="A118" s="22"/>
      <c r="B118" s="48" t="str">
        <f t="shared" si="36"/>
        <v>Bus or transit lane / priority improvements</v>
      </c>
      <c r="C118" s="42" t="e">
        <f t="shared" si="37"/>
        <v>#REF!</v>
      </c>
      <c r="D118" s="42" t="e">
        <f t="shared" si="38"/>
        <v>#REF!</v>
      </c>
      <c r="E118" s="42" t="e">
        <f t="shared" si="39"/>
        <v>#REF!</v>
      </c>
      <c r="F118" s="42" t="e">
        <f t="shared" si="40"/>
        <v>#REF!</v>
      </c>
      <c r="G118" s="42" t="e">
        <f t="shared" si="41"/>
        <v>#REF!</v>
      </c>
      <c r="H118" s="42" t="e">
        <f t="shared" si="42"/>
        <v>#REF!</v>
      </c>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row>
    <row r="119" spans="1:32" s="29" customFormat="1" x14ac:dyDescent="0.15">
      <c r="A119" s="22"/>
      <c r="B119" s="48" t="str">
        <f t="shared" si="36"/>
        <v>Replacement bridges and structures</v>
      </c>
      <c r="C119" s="42" t="e">
        <f t="shared" si="37"/>
        <v>#REF!</v>
      </c>
      <c r="D119" s="42" t="e">
        <f t="shared" si="38"/>
        <v>#REF!</v>
      </c>
      <c r="E119" s="42" t="e">
        <f t="shared" si="39"/>
        <v>#REF!</v>
      </c>
      <c r="F119" s="42" t="e">
        <f t="shared" si="40"/>
        <v>#REF!</v>
      </c>
      <c r="G119" s="42" t="e">
        <f t="shared" si="41"/>
        <v>#REF!</v>
      </c>
      <c r="H119" s="42" t="e">
        <f t="shared" si="42"/>
        <v>#REF!</v>
      </c>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row>
    <row r="120" spans="1:32" s="29" customFormat="1" x14ac:dyDescent="0.15">
      <c r="A120" s="22"/>
      <c r="B120" s="48" t="str">
        <f t="shared" si="36"/>
        <v>Resilience improvements</v>
      </c>
      <c r="C120" s="42" t="e">
        <f t="shared" si="37"/>
        <v>#REF!</v>
      </c>
      <c r="D120" s="42" t="e">
        <f t="shared" si="38"/>
        <v>#REF!</v>
      </c>
      <c r="E120" s="42" t="e">
        <f t="shared" si="39"/>
        <v>#REF!</v>
      </c>
      <c r="F120" s="42" t="e">
        <f t="shared" si="40"/>
        <v>#REF!</v>
      </c>
      <c r="G120" s="42" t="e">
        <f t="shared" si="41"/>
        <v>#REF!</v>
      </c>
      <c r="H120" s="42" t="e">
        <f t="shared" si="42"/>
        <v>#REF!</v>
      </c>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row>
    <row r="121" spans="1:32" s="29" customFormat="1" x14ac:dyDescent="0.15">
      <c r="A121" s="22"/>
      <c r="B121" s="48" t="str">
        <f t="shared" si="36"/>
        <v>Seal widening</v>
      </c>
      <c r="C121" s="42" t="e">
        <f t="shared" si="37"/>
        <v>#REF!</v>
      </c>
      <c r="D121" s="42" t="e">
        <f t="shared" si="38"/>
        <v>#REF!</v>
      </c>
      <c r="E121" s="42" t="e">
        <f t="shared" si="39"/>
        <v>#REF!</v>
      </c>
      <c r="F121" s="42" t="e">
        <f t="shared" si="40"/>
        <v>#REF!</v>
      </c>
      <c r="G121" s="42" t="e">
        <f t="shared" si="41"/>
        <v>#REF!</v>
      </c>
      <c r="H121" s="42" t="e">
        <f t="shared" si="42"/>
        <v>#REF!</v>
      </c>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row>
    <row r="122" spans="1:32" s="29" customFormat="1" x14ac:dyDescent="0.15">
      <c r="A122" s="22"/>
      <c r="B122" s="48" t="str">
        <f t="shared" si="36"/>
        <v>Sight benching</v>
      </c>
      <c r="C122" s="42" t="e">
        <f t="shared" si="37"/>
        <v>#REF!</v>
      </c>
      <c r="D122" s="42" t="e">
        <f t="shared" si="38"/>
        <v>#REF!</v>
      </c>
      <c r="E122" s="42" t="e">
        <f t="shared" si="39"/>
        <v>#REF!</v>
      </c>
      <c r="F122" s="42" t="e">
        <f t="shared" si="40"/>
        <v>#REF!</v>
      </c>
      <c r="G122" s="42" t="e">
        <f t="shared" si="41"/>
        <v>#REF!</v>
      </c>
      <c r="H122" s="42" t="e">
        <f t="shared" si="42"/>
        <v>#REF!</v>
      </c>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row>
    <row r="123" spans="1:32" s="29" customFormat="1" x14ac:dyDescent="0.15">
      <c r="A123" s="22"/>
      <c r="B123" s="48" t="str">
        <f t="shared" si="36"/>
        <v>Signage / delineation / pavement marking</v>
      </c>
      <c r="C123" s="42" t="e">
        <f t="shared" si="37"/>
        <v>#REF!</v>
      </c>
      <c r="D123" s="42" t="e">
        <f t="shared" si="38"/>
        <v>#REF!</v>
      </c>
      <c r="E123" s="42" t="e">
        <f t="shared" si="39"/>
        <v>#REF!</v>
      </c>
      <c r="F123" s="42" t="e">
        <f t="shared" si="40"/>
        <v>#REF!</v>
      </c>
      <c r="G123" s="42" t="e">
        <f t="shared" si="41"/>
        <v>#REF!</v>
      </c>
      <c r="H123" s="42" t="e">
        <f t="shared" si="42"/>
        <v>#REF!</v>
      </c>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row>
    <row r="124" spans="1:32" s="29" customFormat="1" x14ac:dyDescent="0.15">
      <c r="A124" s="22"/>
      <c r="B124" s="48" t="str">
        <f t="shared" si="36"/>
        <v>Stock effluent facilities</v>
      </c>
      <c r="C124" s="42" t="e">
        <f t="shared" si="37"/>
        <v>#REF!</v>
      </c>
      <c r="D124" s="42" t="e">
        <f t="shared" si="38"/>
        <v>#REF!</v>
      </c>
      <c r="E124" s="42" t="e">
        <f t="shared" si="39"/>
        <v>#REF!</v>
      </c>
      <c r="F124" s="42" t="e">
        <f t="shared" si="40"/>
        <v>#REF!</v>
      </c>
      <c r="G124" s="42" t="e">
        <f t="shared" si="41"/>
        <v>#REF!</v>
      </c>
      <c r="H124" s="42" t="e">
        <f t="shared" si="42"/>
        <v>#REF!</v>
      </c>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row>
    <row r="125" spans="1:32" s="29" customFormat="1" x14ac:dyDescent="0.15">
      <c r="A125" s="22"/>
      <c r="B125" s="48" t="str">
        <f t="shared" si="36"/>
        <v>Stock underpasses</v>
      </c>
      <c r="C125" s="42" t="e">
        <f t="shared" si="37"/>
        <v>#REF!</v>
      </c>
      <c r="D125" s="42" t="e">
        <f t="shared" si="38"/>
        <v>#REF!</v>
      </c>
      <c r="E125" s="42" t="e">
        <f t="shared" si="39"/>
        <v>#REF!</v>
      </c>
      <c r="F125" s="42" t="e">
        <f t="shared" si="40"/>
        <v>#REF!</v>
      </c>
      <c r="G125" s="42" t="e">
        <f t="shared" si="41"/>
        <v>#REF!</v>
      </c>
      <c r="H125" s="42" t="e">
        <f t="shared" si="42"/>
        <v>#REF!</v>
      </c>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row>
    <row r="126" spans="1:32" s="29" customFormat="1" x14ac:dyDescent="0.15">
      <c r="A126" s="22"/>
      <c r="B126" s="48" t="str">
        <f t="shared" si="36"/>
        <v>Surface treatment (safety)</v>
      </c>
      <c r="C126" s="42" t="e">
        <f t="shared" si="37"/>
        <v>#REF!</v>
      </c>
      <c r="D126" s="42" t="e">
        <f t="shared" si="38"/>
        <v>#REF!</v>
      </c>
      <c r="E126" s="42" t="e">
        <f t="shared" si="39"/>
        <v>#REF!</v>
      </c>
      <c r="F126" s="42" t="e">
        <f t="shared" si="40"/>
        <v>#REF!</v>
      </c>
      <c r="G126" s="42" t="e">
        <f t="shared" si="41"/>
        <v>#REF!</v>
      </c>
      <c r="H126" s="42" t="e">
        <f t="shared" si="42"/>
        <v>#REF!</v>
      </c>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row>
    <row r="127" spans="1:32" s="29" customFormat="1" x14ac:dyDescent="0.15">
      <c r="A127" s="22"/>
      <c r="B127" s="48" t="str">
        <f t="shared" si="36"/>
        <v>Technology based intervention</v>
      </c>
      <c r="C127" s="42" t="e">
        <f t="shared" si="37"/>
        <v>#REF!</v>
      </c>
      <c r="D127" s="42" t="e">
        <f t="shared" si="38"/>
        <v>#REF!</v>
      </c>
      <c r="E127" s="42" t="e">
        <f t="shared" si="39"/>
        <v>#REF!</v>
      </c>
      <c r="F127" s="42" t="e">
        <f t="shared" si="40"/>
        <v>#REF!</v>
      </c>
      <c r="G127" s="42" t="e">
        <f t="shared" si="41"/>
        <v>#REF!</v>
      </c>
      <c r="H127" s="42" t="e">
        <f t="shared" si="42"/>
        <v>#REF!</v>
      </c>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row>
    <row r="128" spans="1:32" s="29" customFormat="1" x14ac:dyDescent="0.15">
      <c r="A128" s="22"/>
      <c r="B128" s="48" t="str">
        <f t="shared" si="36"/>
        <v>Traffic calming</v>
      </c>
      <c r="C128" s="42" t="e">
        <f t="shared" si="37"/>
        <v>#REF!</v>
      </c>
      <c r="D128" s="42" t="e">
        <f t="shared" si="38"/>
        <v>#REF!</v>
      </c>
      <c r="E128" s="42" t="e">
        <f t="shared" si="39"/>
        <v>#REF!</v>
      </c>
      <c r="F128" s="42" t="e">
        <f t="shared" si="40"/>
        <v>#REF!</v>
      </c>
      <c r="G128" s="42" t="e">
        <f t="shared" si="41"/>
        <v>#REF!</v>
      </c>
      <c r="H128" s="42" t="e">
        <f t="shared" si="42"/>
        <v>#REF!</v>
      </c>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row>
    <row r="129" spans="1:32" s="29" customFormat="1" x14ac:dyDescent="0.15">
      <c r="A129" s="22"/>
      <c r="B129" s="48" t="str">
        <f t="shared" si="36"/>
        <v>Traffic management systems</v>
      </c>
      <c r="C129" s="42" t="e">
        <f t="shared" si="37"/>
        <v>#REF!</v>
      </c>
      <c r="D129" s="42" t="e">
        <f t="shared" si="38"/>
        <v>#REF!</v>
      </c>
      <c r="E129" s="42" t="e">
        <f t="shared" si="39"/>
        <v>#REF!</v>
      </c>
      <c r="F129" s="42" t="e">
        <f t="shared" si="40"/>
        <v>#REF!</v>
      </c>
      <c r="G129" s="42" t="e">
        <f t="shared" si="41"/>
        <v>#REF!</v>
      </c>
      <c r="H129" s="42" t="e">
        <f t="shared" si="42"/>
        <v>#REF!</v>
      </c>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row>
    <row r="130" spans="1:32" s="29" customFormat="1" ht="16.5" x14ac:dyDescent="0.15">
      <c r="A130" s="22"/>
      <c r="B130" s="48" t="str">
        <f t="shared" si="36"/>
        <v>Walking improvements (incl. pedestrian, pram or Kea crossings; pedestrian refuges; mid-block crossing; new footpaths)</v>
      </c>
      <c r="C130" s="42" t="e">
        <f t="shared" si="37"/>
        <v>#REF!</v>
      </c>
      <c r="D130" s="42" t="e">
        <f t="shared" si="38"/>
        <v>#REF!</v>
      </c>
      <c r="E130" s="42" t="e">
        <f t="shared" si="39"/>
        <v>#REF!</v>
      </c>
      <c r="F130" s="42" t="e">
        <f t="shared" si="40"/>
        <v>#REF!</v>
      </c>
      <c r="G130" s="42" t="e">
        <f t="shared" si="41"/>
        <v>#REF!</v>
      </c>
      <c r="H130" s="42" t="e">
        <f t="shared" si="42"/>
        <v>#REF!</v>
      </c>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row>
    <row r="131" spans="1:32" s="29" customFormat="1" x14ac:dyDescent="0.15">
      <c r="A131" s="22"/>
      <c r="B131" s="48" t="str">
        <f t="shared" si="36"/>
        <v>Other, as agreed with NZTA</v>
      </c>
      <c r="C131" s="42" t="e">
        <f t="shared" si="37"/>
        <v>#REF!</v>
      </c>
      <c r="D131" s="42" t="e">
        <f t="shared" si="38"/>
        <v>#REF!</v>
      </c>
      <c r="E131" s="42" t="e">
        <f t="shared" si="39"/>
        <v>#REF!</v>
      </c>
      <c r="F131" s="42" t="e">
        <f t="shared" si="40"/>
        <v>#REF!</v>
      </c>
      <c r="G131" s="42" t="e">
        <f t="shared" si="41"/>
        <v>#REF!</v>
      </c>
      <c r="H131" s="42" t="e">
        <f t="shared" si="42"/>
        <v>#REF!</v>
      </c>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row>
    <row r="132" spans="1:32" s="29" customFormat="1" x14ac:dyDescent="0.15">
      <c r="A132" s="22"/>
      <c r="B132" s="40" t="s">
        <v>23</v>
      </c>
      <c r="C132" s="42" t="e">
        <f>SUM(C110:C131)</f>
        <v>#REF!</v>
      </c>
      <c r="D132" s="42" t="e">
        <f>SUM(D110:D131)</f>
        <v>#REF!</v>
      </c>
      <c r="E132" s="42" t="e">
        <f>SUM(E110:E131)</f>
        <v>#REF!</v>
      </c>
      <c r="F132" s="42" t="e">
        <f>SUM(F110:F131)</f>
        <v>#REF!</v>
      </c>
      <c r="G132" s="42" t="e">
        <f>SUM(G110:G131)</f>
        <v>#REF!</v>
      </c>
      <c r="H132" s="42" t="e">
        <f t="shared" si="42"/>
        <v>#REF!</v>
      </c>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row>
    <row r="133" spans="1:32" s="29" customFormat="1" x14ac:dyDescent="0.1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row>
    <row r="134" spans="1:32" s="29" customFormat="1" x14ac:dyDescent="0.1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row>
    <row r="135" spans="1:32" s="29" customFormat="1" x14ac:dyDescent="0.1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row>
    <row r="136" spans="1:32" s="29" customFormat="1" x14ac:dyDescent="0.1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row>
    <row r="137" spans="1:32" s="29" customFormat="1" x14ac:dyDescent="0.1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row>
    <row r="138" spans="1:32" s="29" customFormat="1" x14ac:dyDescent="0.1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row>
    <row r="139" spans="1:32" s="29" customFormat="1" x14ac:dyDescent="0.1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row>
    <row r="140" spans="1:32" s="29" customFormat="1" x14ac:dyDescent="0.1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row>
    <row r="141" spans="1:32" s="29" customFormat="1" x14ac:dyDescent="0.1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row>
    <row r="142" spans="1:32" s="29" customFormat="1" x14ac:dyDescent="0.1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row>
    <row r="143" spans="1:32" s="29" customFormat="1" x14ac:dyDescent="0.1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row>
    <row r="144" spans="1:32" s="29" customFormat="1" x14ac:dyDescent="0.1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row>
    <row r="145" spans="1:32" s="29" customFormat="1" x14ac:dyDescent="0.1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row>
    <row r="146" spans="1:32" s="29" customFormat="1" x14ac:dyDescent="0.1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row>
    <row r="147" spans="1:32" s="29" customFormat="1" x14ac:dyDescent="0.1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row>
    <row r="148" spans="1:32" s="29" customFormat="1" x14ac:dyDescent="0.1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row>
    <row r="149" spans="1:32" s="29" customFormat="1" x14ac:dyDescent="0.1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row>
    <row r="150" spans="1:32" s="29" customFormat="1" x14ac:dyDescent="0.1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row>
    <row r="151" spans="1:32" s="29" customFormat="1" x14ac:dyDescent="0.1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row>
    <row r="152" spans="1:32" s="29" customFormat="1" x14ac:dyDescent="0.1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row>
    <row r="153" spans="1:32" s="29" customFormat="1" x14ac:dyDescent="0.1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row>
    <row r="154" spans="1:32" s="29" customFormat="1" x14ac:dyDescent="0.1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row>
    <row r="155" spans="1:32" s="29" customFormat="1" x14ac:dyDescent="0.1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row>
    <row r="156" spans="1:32" s="29" customFormat="1" x14ac:dyDescent="0.1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row>
    <row r="157" spans="1:32" s="29" customFormat="1" x14ac:dyDescent="0.1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row>
    <row r="158" spans="1:32" s="29" customFormat="1" x14ac:dyDescent="0.1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row>
    <row r="159" spans="1:32" s="29" customFormat="1" x14ac:dyDescent="0.1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row>
    <row r="160" spans="1:32" s="29" customFormat="1" x14ac:dyDescent="0.1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row>
    <row r="161" spans="1:32" s="29" customFormat="1" x14ac:dyDescent="0.1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row>
    <row r="162" spans="1:32" s="29" customFormat="1" x14ac:dyDescent="0.1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row>
    <row r="163" spans="1:32" s="29" customFormat="1" x14ac:dyDescent="0.1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row>
    <row r="164" spans="1:32" s="29" customFormat="1" x14ac:dyDescent="0.1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row>
    <row r="165" spans="1:32" s="29" customFormat="1" x14ac:dyDescent="0.1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row>
    <row r="166" spans="1:32" s="29" customFormat="1" x14ac:dyDescent="0.1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row>
    <row r="167" spans="1:32" s="29" customFormat="1" x14ac:dyDescent="0.1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row>
    <row r="168" spans="1:32" s="29" customFormat="1" x14ac:dyDescent="0.1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row>
    <row r="169" spans="1:32" s="29" customFormat="1" x14ac:dyDescent="0.1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row>
    <row r="170" spans="1:32" s="29" customFormat="1" x14ac:dyDescent="0.1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row>
    <row r="171" spans="1:32" s="29" customFormat="1" x14ac:dyDescent="0.1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row>
    <row r="172" spans="1:32" s="29" customFormat="1" x14ac:dyDescent="0.1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row>
    <row r="173" spans="1:32" s="29" customFormat="1" x14ac:dyDescent="0.1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row>
    <row r="174" spans="1:32" s="29" customFormat="1" x14ac:dyDescent="0.1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row>
    <row r="175" spans="1:32" s="29" customFormat="1" x14ac:dyDescent="0.1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row>
    <row r="176" spans="1:32" s="29" customFormat="1" x14ac:dyDescent="0.1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row>
    <row r="177" spans="1:32" s="29" customFormat="1" x14ac:dyDescent="0.1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row>
    <row r="178" spans="1:32" s="29" customFormat="1" x14ac:dyDescent="0.1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row>
    <row r="179" spans="1:32" s="29" customFormat="1" x14ac:dyDescent="0.1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row>
    <row r="180" spans="1:32" s="29" customFormat="1" x14ac:dyDescent="0.1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row>
    <row r="181" spans="1:32" s="29" customFormat="1" x14ac:dyDescent="0.1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row>
    <row r="182" spans="1:32" s="29" customFormat="1" x14ac:dyDescent="0.1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row>
    <row r="183" spans="1:32" s="29" customFormat="1" x14ac:dyDescent="0.1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row>
    <row r="184" spans="1:32" s="29" customFormat="1" x14ac:dyDescent="0.1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row>
    <row r="185" spans="1:32" s="29" customFormat="1" x14ac:dyDescent="0.1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row>
    <row r="186" spans="1:32" s="29" customFormat="1" x14ac:dyDescent="0.1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row>
    <row r="187" spans="1:32" s="29" customFormat="1" x14ac:dyDescent="0.1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row>
    <row r="188" spans="1:32" s="29" customFormat="1" x14ac:dyDescent="0.1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row>
    <row r="189" spans="1:32" s="29" customFormat="1" x14ac:dyDescent="0.1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row>
    <row r="190" spans="1:32" s="29" customFormat="1" x14ac:dyDescent="0.1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row>
    <row r="191" spans="1:32" s="29" customFormat="1" x14ac:dyDescent="0.1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row>
    <row r="192" spans="1:32" s="29" customFormat="1" x14ac:dyDescent="0.1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row>
    <row r="193" spans="1:32" s="29" customFormat="1" x14ac:dyDescent="0.1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row>
    <row r="194" spans="1:32" s="29" customFormat="1" x14ac:dyDescent="0.1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row>
    <row r="195" spans="1:32" s="29" customFormat="1" x14ac:dyDescent="0.1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row>
    <row r="196" spans="1:32" s="29" customFormat="1" x14ac:dyDescent="0.1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row>
    <row r="197" spans="1:32" s="29" customFormat="1" x14ac:dyDescent="0.1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row>
    <row r="198" spans="1:32" s="29" customFormat="1" x14ac:dyDescent="0.1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row>
    <row r="199" spans="1:32" s="29" customFormat="1" x14ac:dyDescent="0.1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row>
    <row r="200" spans="1:32" s="29" customFormat="1" x14ac:dyDescent="0.1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row>
    <row r="201" spans="1:32" s="29" customFormat="1" x14ac:dyDescent="0.1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row>
    <row r="202" spans="1:32" s="29" customFormat="1" x14ac:dyDescent="0.1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row>
    <row r="203" spans="1:32" s="29" customFormat="1" x14ac:dyDescent="0.1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row>
    <row r="204" spans="1:32" s="29" customFormat="1" x14ac:dyDescent="0.1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row>
    <row r="205" spans="1:32" s="29" customFormat="1" x14ac:dyDescent="0.1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row>
    <row r="206" spans="1:32" s="29" customFormat="1" x14ac:dyDescent="0.1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row>
    <row r="207" spans="1:32" s="29" customFormat="1" x14ac:dyDescent="0.1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row>
    <row r="208" spans="1:32" s="29" customFormat="1" x14ac:dyDescent="0.1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row>
    <row r="209" spans="1:32" s="29" customFormat="1" x14ac:dyDescent="0.1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row>
    <row r="210" spans="1:32" s="29" customFormat="1" x14ac:dyDescent="0.1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row>
    <row r="211" spans="1:32" s="29" customFormat="1" x14ac:dyDescent="0.1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row>
    <row r="212" spans="1:32" s="29" customFormat="1" x14ac:dyDescent="0.1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row>
    <row r="213" spans="1:32" s="29" customFormat="1" x14ac:dyDescent="0.1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row>
    <row r="214" spans="1:32" s="29" customFormat="1" x14ac:dyDescent="0.1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row>
    <row r="215" spans="1:32" s="29" customFormat="1" x14ac:dyDescent="0.1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row>
    <row r="216" spans="1:32" s="29" customFormat="1" x14ac:dyDescent="0.1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row>
    <row r="217" spans="1:32" s="29" customFormat="1" x14ac:dyDescent="0.1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row>
    <row r="218" spans="1:32" s="29" customFormat="1" x14ac:dyDescent="0.1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row>
    <row r="219" spans="1:32" s="29" customFormat="1" x14ac:dyDescent="0.1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row>
    <row r="220" spans="1:32" s="29" customFormat="1" x14ac:dyDescent="0.1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row>
    <row r="221" spans="1:32" s="29" customFormat="1" x14ac:dyDescent="0.1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row>
    <row r="222" spans="1:32" s="29" customFormat="1" x14ac:dyDescent="0.1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row>
    <row r="223" spans="1:32" s="29" customFormat="1" x14ac:dyDescent="0.1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row>
    <row r="224" spans="1:32" s="29" customFormat="1" x14ac:dyDescent="0.1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row>
    <row r="225" spans="1:32" s="29" customFormat="1" x14ac:dyDescent="0.1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row>
    <row r="226" spans="1:32" s="29" customFormat="1" x14ac:dyDescent="0.1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row>
    <row r="227" spans="1:32" s="29" customFormat="1" x14ac:dyDescent="0.1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row>
    <row r="228" spans="1:32" s="29" customFormat="1" x14ac:dyDescent="0.1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row>
    <row r="229" spans="1:32" s="29" customFormat="1" x14ac:dyDescent="0.1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row>
    <row r="230" spans="1:32" s="29" customFormat="1" x14ac:dyDescent="0.1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row>
    <row r="231" spans="1:32" s="29" customFormat="1" x14ac:dyDescent="0.1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row>
    <row r="232" spans="1:32" s="29" customFormat="1" x14ac:dyDescent="0.1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row>
    <row r="233" spans="1:32" s="29" customFormat="1" x14ac:dyDescent="0.1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row>
    <row r="234" spans="1:32" s="29" customFormat="1" x14ac:dyDescent="0.1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row>
    <row r="235" spans="1:32" s="29" customFormat="1" x14ac:dyDescent="0.1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row>
    <row r="236" spans="1:32" s="29" customFormat="1" x14ac:dyDescent="0.1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row>
    <row r="237" spans="1:32" s="29" customFormat="1" x14ac:dyDescent="0.1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row>
    <row r="238" spans="1:32" s="29" customFormat="1" x14ac:dyDescent="0.1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row>
    <row r="239" spans="1:32" s="29" customFormat="1" x14ac:dyDescent="0.1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row>
    <row r="240" spans="1:32" s="29" customFormat="1" x14ac:dyDescent="0.1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row>
    <row r="241" spans="1:32" s="29" customFormat="1" x14ac:dyDescent="0.1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row>
    <row r="242" spans="1:32" s="29" customFormat="1" x14ac:dyDescent="0.1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row>
    <row r="243" spans="1:32" s="29" customFormat="1" x14ac:dyDescent="0.1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row>
    <row r="244" spans="1:32" s="29" customFormat="1" x14ac:dyDescent="0.1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row>
    <row r="245" spans="1:32" s="29" customFormat="1" x14ac:dyDescent="0.1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row>
    <row r="246" spans="1:32" s="29" customFormat="1" x14ac:dyDescent="0.1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row>
    <row r="247" spans="1:32" s="29" customFormat="1" x14ac:dyDescent="0.1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row>
    <row r="248" spans="1:32" s="29" customFormat="1" x14ac:dyDescent="0.1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row>
    <row r="249" spans="1:32" s="29" customFormat="1" x14ac:dyDescent="0.1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row>
    <row r="250" spans="1:32" s="29" customFormat="1" x14ac:dyDescent="0.1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row>
  </sheetData>
  <sheetProtection autoFilter="0"/>
  <mergeCells count="1">
    <mergeCell ref="F3:J3"/>
  </mergeCells>
  <dataValidations count="1">
    <dataValidation type="list" allowBlank="1" showInputMessage="1" showErrorMessage="1" sqref="D4">
      <formula1>NZTA_Reporting</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6"/>
  <sheetViews>
    <sheetView zoomScaleNormal="100" workbookViewId="0"/>
  </sheetViews>
  <sheetFormatPr defaultColWidth="9.140625" defaultRowHeight="15" x14ac:dyDescent="0.2"/>
  <cols>
    <col min="1" max="1" width="27.140625" style="102" customWidth="1"/>
    <col min="2" max="2" width="31.140625" style="102" bestFit="1" customWidth="1"/>
    <col min="3" max="3" width="11.5703125" style="102" customWidth="1"/>
    <col min="4" max="9" width="9.140625" style="102"/>
    <col min="10" max="10" width="28.7109375" style="102" customWidth="1"/>
    <col min="11" max="16384" width="9.140625" style="102"/>
  </cols>
  <sheetData>
    <row r="1" spans="1:10" x14ac:dyDescent="0.3">
      <c r="A1" s="102" t="s">
        <v>93</v>
      </c>
      <c r="B1" s="102" t="s">
        <v>94</v>
      </c>
      <c r="C1" s="102" t="s">
        <v>95</v>
      </c>
      <c r="J1" s="102" t="s">
        <v>157</v>
      </c>
    </row>
    <row r="2" spans="1:10" x14ac:dyDescent="0.3">
      <c r="A2" s="102" t="s">
        <v>122</v>
      </c>
      <c r="B2" s="102" t="s">
        <v>96</v>
      </c>
      <c r="C2" s="102" t="e">
        <f>#REF!</f>
        <v>#REF!</v>
      </c>
    </row>
    <row r="3" spans="1:10" x14ac:dyDescent="0.3">
      <c r="A3" s="102" t="s">
        <v>122</v>
      </c>
      <c r="B3" s="102" t="s">
        <v>97</v>
      </c>
      <c r="C3" s="102" t="e">
        <f>#REF!</f>
        <v>#REF!</v>
      </c>
    </row>
    <row r="4" spans="1:10" x14ac:dyDescent="0.3">
      <c r="A4" s="102" t="s">
        <v>122</v>
      </c>
      <c r="B4" s="102" t="s">
        <v>98</v>
      </c>
      <c r="C4" s="102" t="e">
        <f>#REF!</f>
        <v>#REF!</v>
      </c>
    </row>
    <row r="5" spans="1:10" x14ac:dyDescent="0.3">
      <c r="A5" s="102" t="s">
        <v>122</v>
      </c>
      <c r="B5" s="102" t="s">
        <v>99</v>
      </c>
      <c r="C5" s="102" t="e">
        <f>#REF!</f>
        <v>#REF!</v>
      </c>
    </row>
    <row r="6" spans="1:10" x14ac:dyDescent="0.3">
      <c r="A6" s="102" t="s">
        <v>122</v>
      </c>
      <c r="B6" s="102" t="s">
        <v>100</v>
      </c>
      <c r="C6" s="102" t="e">
        <f>#REF!</f>
        <v>#REF!</v>
      </c>
    </row>
    <row r="7" spans="1:10" x14ac:dyDescent="0.3">
      <c r="A7" s="102" t="s">
        <v>122</v>
      </c>
      <c r="B7" s="102" t="s">
        <v>101</v>
      </c>
      <c r="C7" s="102" t="e">
        <f>#REF!</f>
        <v>#REF!</v>
      </c>
    </row>
    <row r="8" spans="1:10" x14ac:dyDescent="0.3">
      <c r="A8" s="102" t="s">
        <v>123</v>
      </c>
      <c r="B8" s="102" t="s">
        <v>96</v>
      </c>
      <c r="C8" s="102" t="e">
        <f>#REF!</f>
        <v>#REF!</v>
      </c>
    </row>
    <row r="9" spans="1:10" x14ac:dyDescent="0.3">
      <c r="A9" s="102" t="s">
        <v>123</v>
      </c>
      <c r="B9" s="102" t="s">
        <v>97</v>
      </c>
      <c r="C9" s="102" t="e">
        <f>#REF!</f>
        <v>#REF!</v>
      </c>
    </row>
    <row r="10" spans="1:10" x14ac:dyDescent="0.3">
      <c r="A10" s="102" t="s">
        <v>123</v>
      </c>
      <c r="B10" s="102" t="s">
        <v>98</v>
      </c>
      <c r="C10" s="102" t="e">
        <f>#REF!</f>
        <v>#REF!</v>
      </c>
    </row>
    <row r="11" spans="1:10" x14ac:dyDescent="0.3">
      <c r="A11" s="102" t="s">
        <v>123</v>
      </c>
      <c r="B11" s="102" t="s">
        <v>99</v>
      </c>
      <c r="C11" s="102" t="e">
        <f>#REF!</f>
        <v>#REF!</v>
      </c>
    </row>
    <row r="12" spans="1:10" x14ac:dyDescent="0.3">
      <c r="A12" s="102" t="s">
        <v>123</v>
      </c>
      <c r="B12" s="102" t="s">
        <v>100</v>
      </c>
      <c r="C12" s="102" t="e">
        <f>#REF!</f>
        <v>#REF!</v>
      </c>
    </row>
    <row r="13" spans="1:10" x14ac:dyDescent="0.3">
      <c r="A13" s="102" t="s">
        <v>123</v>
      </c>
      <c r="B13" s="102" t="s">
        <v>101</v>
      </c>
      <c r="C13" s="102" t="e">
        <f>#REF!</f>
        <v>#REF!</v>
      </c>
    </row>
    <row r="14" spans="1:10" x14ac:dyDescent="0.3">
      <c r="A14" s="102" t="s">
        <v>124</v>
      </c>
      <c r="B14" s="102" t="s">
        <v>96</v>
      </c>
      <c r="C14" s="102" t="e">
        <f>#REF!</f>
        <v>#REF!</v>
      </c>
    </row>
    <row r="15" spans="1:10" x14ac:dyDescent="0.3">
      <c r="A15" s="102" t="s">
        <v>124</v>
      </c>
      <c r="B15" s="102" t="s">
        <v>97</v>
      </c>
      <c r="C15" s="102" t="e">
        <f>#REF!</f>
        <v>#REF!</v>
      </c>
    </row>
    <row r="16" spans="1:10" x14ac:dyDescent="0.3">
      <c r="A16" s="102" t="s">
        <v>124</v>
      </c>
      <c r="B16" s="102" t="s">
        <v>98</v>
      </c>
      <c r="C16" s="102" t="e">
        <f>#REF!</f>
        <v>#REF!</v>
      </c>
    </row>
    <row r="17" spans="1:3" x14ac:dyDescent="0.3">
      <c r="A17" s="102" t="s">
        <v>124</v>
      </c>
      <c r="B17" s="102" t="s">
        <v>99</v>
      </c>
      <c r="C17" s="102" t="e">
        <f>#REF!</f>
        <v>#REF!</v>
      </c>
    </row>
    <row r="18" spans="1:3" x14ac:dyDescent="0.3">
      <c r="A18" s="102" t="s">
        <v>124</v>
      </c>
      <c r="B18" s="102" t="s">
        <v>100</v>
      </c>
      <c r="C18" s="102" t="e">
        <f>#REF!</f>
        <v>#REF!</v>
      </c>
    </row>
    <row r="19" spans="1:3" x14ac:dyDescent="0.3">
      <c r="A19" s="102" t="s">
        <v>124</v>
      </c>
      <c r="B19" s="102" t="s">
        <v>101</v>
      </c>
      <c r="C19" s="102" t="e">
        <f>#REF!</f>
        <v>#REF!</v>
      </c>
    </row>
    <row r="20" spans="1:3" x14ac:dyDescent="0.3">
      <c r="A20" s="102" t="s">
        <v>204</v>
      </c>
      <c r="B20" s="102" t="s">
        <v>96</v>
      </c>
      <c r="C20" s="102" t="e">
        <f>#REF!</f>
        <v>#REF!</v>
      </c>
    </row>
    <row r="21" spans="1:3" x14ac:dyDescent="0.3">
      <c r="A21" s="102" t="s">
        <v>204</v>
      </c>
      <c r="B21" s="102" t="s">
        <v>97</v>
      </c>
      <c r="C21" s="102" t="e">
        <f>#REF!</f>
        <v>#REF!</v>
      </c>
    </row>
    <row r="22" spans="1:3" x14ac:dyDescent="0.3">
      <c r="A22" s="102" t="s">
        <v>204</v>
      </c>
      <c r="B22" s="102" t="s">
        <v>98</v>
      </c>
      <c r="C22" s="102" t="e">
        <f>#REF!</f>
        <v>#REF!</v>
      </c>
    </row>
    <row r="23" spans="1:3" x14ac:dyDescent="0.3">
      <c r="A23" s="102" t="s">
        <v>204</v>
      </c>
      <c r="B23" s="102" t="s">
        <v>99</v>
      </c>
      <c r="C23" s="102" t="e">
        <f>#REF!</f>
        <v>#REF!</v>
      </c>
    </row>
    <row r="24" spans="1:3" x14ac:dyDescent="0.3">
      <c r="A24" s="102" t="s">
        <v>204</v>
      </c>
      <c r="B24" s="102" t="s">
        <v>100</v>
      </c>
      <c r="C24" s="102" t="e">
        <f>#REF!</f>
        <v>#REF!</v>
      </c>
    </row>
    <row r="25" spans="1:3" x14ac:dyDescent="0.2">
      <c r="A25" s="102" t="s">
        <v>204</v>
      </c>
      <c r="B25" s="102" t="s">
        <v>101</v>
      </c>
      <c r="C25" s="102" t="e">
        <f>#REF!</f>
        <v>#REF!</v>
      </c>
    </row>
    <row r="26" spans="1:3" x14ac:dyDescent="0.2">
      <c r="A26" s="102" t="s">
        <v>125</v>
      </c>
      <c r="B26" s="102" t="s">
        <v>96</v>
      </c>
      <c r="C26" s="102" t="e">
        <f>#REF!</f>
        <v>#REF!</v>
      </c>
    </row>
    <row r="27" spans="1:3" x14ac:dyDescent="0.2">
      <c r="A27" s="102" t="s">
        <v>125</v>
      </c>
      <c r="B27" s="102" t="s">
        <v>97</v>
      </c>
      <c r="C27" s="102" t="e">
        <f>#REF!</f>
        <v>#REF!</v>
      </c>
    </row>
    <row r="28" spans="1:3" x14ac:dyDescent="0.2">
      <c r="A28" s="102" t="s">
        <v>125</v>
      </c>
      <c r="B28" s="102" t="s">
        <v>98</v>
      </c>
      <c r="C28" s="102" t="e">
        <f>#REF!</f>
        <v>#REF!</v>
      </c>
    </row>
    <row r="29" spans="1:3" x14ac:dyDescent="0.2">
      <c r="A29" s="102" t="s">
        <v>125</v>
      </c>
      <c r="B29" s="102" t="s">
        <v>99</v>
      </c>
      <c r="C29" s="102" t="e">
        <f>#REF!</f>
        <v>#REF!</v>
      </c>
    </row>
    <row r="30" spans="1:3" x14ac:dyDescent="0.2">
      <c r="A30" s="102" t="s">
        <v>125</v>
      </c>
      <c r="B30" s="102" t="s">
        <v>100</v>
      </c>
      <c r="C30" s="102" t="e">
        <f>#REF!</f>
        <v>#REF!</v>
      </c>
    </row>
    <row r="31" spans="1:3" x14ac:dyDescent="0.2">
      <c r="A31" s="102" t="s">
        <v>125</v>
      </c>
      <c r="B31" s="102" t="s">
        <v>101</v>
      </c>
      <c r="C31" s="102" t="e">
        <f>#REF!</f>
        <v>#REF!</v>
      </c>
    </row>
    <row r="32" spans="1:3" x14ac:dyDescent="0.2">
      <c r="A32" s="102" t="s">
        <v>126</v>
      </c>
      <c r="B32" s="102" t="s">
        <v>96</v>
      </c>
      <c r="C32" s="102" t="e">
        <f>#REF!</f>
        <v>#REF!</v>
      </c>
    </row>
    <row r="33" spans="1:3" x14ac:dyDescent="0.2">
      <c r="A33" s="102" t="s">
        <v>126</v>
      </c>
      <c r="B33" s="102" t="s">
        <v>97</v>
      </c>
      <c r="C33" s="102" t="e">
        <f>#REF!</f>
        <v>#REF!</v>
      </c>
    </row>
    <row r="34" spans="1:3" x14ac:dyDescent="0.2">
      <c r="A34" s="102" t="s">
        <v>126</v>
      </c>
      <c r="B34" s="102" t="s">
        <v>98</v>
      </c>
      <c r="C34" s="102" t="e">
        <f>#REF!</f>
        <v>#REF!</v>
      </c>
    </row>
    <row r="35" spans="1:3" x14ac:dyDescent="0.2">
      <c r="A35" s="102" t="s">
        <v>126</v>
      </c>
      <c r="B35" s="102" t="s">
        <v>99</v>
      </c>
      <c r="C35" s="102" t="e">
        <f>#REF!</f>
        <v>#REF!</v>
      </c>
    </row>
    <row r="36" spans="1:3" x14ac:dyDescent="0.2">
      <c r="A36" s="102" t="s">
        <v>126</v>
      </c>
      <c r="B36" s="102" t="s">
        <v>100</v>
      </c>
      <c r="C36" s="102" t="e">
        <f>#REF!</f>
        <v>#REF!</v>
      </c>
    </row>
    <row r="37" spans="1:3" x14ac:dyDescent="0.2">
      <c r="A37" s="102" t="s">
        <v>126</v>
      </c>
      <c r="B37" s="102" t="s">
        <v>101</v>
      </c>
      <c r="C37" s="102" t="e">
        <f>#REF!</f>
        <v>#REF!</v>
      </c>
    </row>
    <row r="38" spans="1:3" x14ac:dyDescent="0.2">
      <c r="A38" s="102" t="s">
        <v>127</v>
      </c>
      <c r="B38" s="102" t="s">
        <v>96</v>
      </c>
      <c r="C38" s="102" t="e">
        <f>#REF!</f>
        <v>#REF!</v>
      </c>
    </row>
    <row r="39" spans="1:3" x14ac:dyDescent="0.2">
      <c r="A39" s="102" t="s">
        <v>127</v>
      </c>
      <c r="B39" s="102" t="s">
        <v>97</v>
      </c>
      <c r="C39" s="102" t="e">
        <f>#REF!</f>
        <v>#REF!</v>
      </c>
    </row>
    <row r="40" spans="1:3" x14ac:dyDescent="0.2">
      <c r="A40" s="102" t="s">
        <v>127</v>
      </c>
      <c r="B40" s="102" t="s">
        <v>98</v>
      </c>
      <c r="C40" s="102" t="e">
        <f>#REF!</f>
        <v>#REF!</v>
      </c>
    </row>
    <row r="41" spans="1:3" x14ac:dyDescent="0.2">
      <c r="A41" s="102" t="s">
        <v>127</v>
      </c>
      <c r="B41" s="102" t="s">
        <v>99</v>
      </c>
      <c r="C41" s="102" t="e">
        <f>#REF!</f>
        <v>#REF!</v>
      </c>
    </row>
    <row r="42" spans="1:3" x14ac:dyDescent="0.2">
      <c r="A42" s="102" t="s">
        <v>127</v>
      </c>
      <c r="B42" s="102" t="s">
        <v>100</v>
      </c>
      <c r="C42" s="102" t="e">
        <f>#REF!</f>
        <v>#REF!</v>
      </c>
    </row>
    <row r="43" spans="1:3" x14ac:dyDescent="0.2">
      <c r="A43" s="102" t="s">
        <v>127</v>
      </c>
      <c r="B43" s="102" t="s">
        <v>101</v>
      </c>
      <c r="C43" s="102" t="e">
        <f>#REF!</f>
        <v>#REF!</v>
      </c>
    </row>
    <row r="44" spans="1:3" x14ac:dyDescent="0.2">
      <c r="A44" s="102" t="s">
        <v>128</v>
      </c>
      <c r="B44" s="102" t="s">
        <v>96</v>
      </c>
      <c r="C44" s="102" t="e">
        <f>#REF!</f>
        <v>#REF!</v>
      </c>
    </row>
    <row r="45" spans="1:3" x14ac:dyDescent="0.2">
      <c r="A45" s="102" t="s">
        <v>128</v>
      </c>
      <c r="B45" s="102" t="s">
        <v>97</v>
      </c>
      <c r="C45" s="102" t="e">
        <f>#REF!</f>
        <v>#REF!</v>
      </c>
    </row>
    <row r="46" spans="1:3" x14ac:dyDescent="0.2">
      <c r="A46" s="102" t="s">
        <v>128</v>
      </c>
      <c r="B46" s="102" t="s">
        <v>98</v>
      </c>
      <c r="C46" s="102" t="e">
        <f>#REF!</f>
        <v>#REF!</v>
      </c>
    </row>
    <row r="47" spans="1:3" x14ac:dyDescent="0.2">
      <c r="A47" s="102" t="s">
        <v>128</v>
      </c>
      <c r="B47" s="102" t="s">
        <v>99</v>
      </c>
      <c r="C47" s="102" t="e">
        <f>#REF!</f>
        <v>#REF!</v>
      </c>
    </row>
    <row r="48" spans="1:3" x14ac:dyDescent="0.2">
      <c r="A48" s="102" t="s">
        <v>128</v>
      </c>
      <c r="B48" s="102" t="s">
        <v>100</v>
      </c>
      <c r="C48" s="102" t="e">
        <f>#REF!</f>
        <v>#REF!</v>
      </c>
    </row>
    <row r="49" spans="1:3" x14ac:dyDescent="0.2">
      <c r="A49" s="102" t="s">
        <v>128</v>
      </c>
      <c r="B49" s="102" t="s">
        <v>101</v>
      </c>
      <c r="C49" s="102" t="e">
        <f>#REF!</f>
        <v>#REF!</v>
      </c>
    </row>
    <row r="50" spans="1:3" x14ac:dyDescent="0.2">
      <c r="A50" s="102" t="s">
        <v>161</v>
      </c>
      <c r="B50" s="102" t="s">
        <v>96</v>
      </c>
      <c r="C50" s="102" t="e">
        <f>#REF!</f>
        <v>#REF!</v>
      </c>
    </row>
    <row r="51" spans="1:3" x14ac:dyDescent="0.2">
      <c r="A51" s="102" t="s">
        <v>161</v>
      </c>
      <c r="B51" s="102" t="s">
        <v>97</v>
      </c>
      <c r="C51" s="102" t="e">
        <f>#REF!</f>
        <v>#REF!</v>
      </c>
    </row>
    <row r="52" spans="1:3" x14ac:dyDescent="0.2">
      <c r="A52" s="102" t="s">
        <v>161</v>
      </c>
      <c r="B52" s="102" t="s">
        <v>98</v>
      </c>
      <c r="C52" s="102" t="e">
        <f>#REF!</f>
        <v>#REF!</v>
      </c>
    </row>
    <row r="53" spans="1:3" x14ac:dyDescent="0.2">
      <c r="A53" s="102" t="s">
        <v>161</v>
      </c>
      <c r="B53" s="102" t="s">
        <v>99</v>
      </c>
      <c r="C53" s="102" t="e">
        <f>#REF!</f>
        <v>#REF!</v>
      </c>
    </row>
    <row r="54" spans="1:3" x14ac:dyDescent="0.2">
      <c r="A54" s="102" t="s">
        <v>161</v>
      </c>
      <c r="B54" s="102" t="s">
        <v>100</v>
      </c>
      <c r="C54" s="102" t="e">
        <f>#REF!</f>
        <v>#REF!</v>
      </c>
    </row>
    <row r="55" spans="1:3" x14ac:dyDescent="0.2">
      <c r="A55" s="102" t="s">
        <v>161</v>
      </c>
      <c r="B55" s="102" t="s">
        <v>101</v>
      </c>
      <c r="C55" s="102" t="e">
        <f>#REF!</f>
        <v>#REF!</v>
      </c>
    </row>
    <row r="56" spans="1:3" x14ac:dyDescent="0.2">
      <c r="A56" s="102" t="s">
        <v>129</v>
      </c>
      <c r="B56" s="102" t="s">
        <v>96</v>
      </c>
      <c r="C56" s="102" t="e">
        <f>#REF!</f>
        <v>#REF!</v>
      </c>
    </row>
    <row r="57" spans="1:3" x14ac:dyDescent="0.2">
      <c r="A57" s="102" t="s">
        <v>129</v>
      </c>
      <c r="B57" s="102" t="s">
        <v>97</v>
      </c>
      <c r="C57" s="102" t="e">
        <f>#REF!</f>
        <v>#REF!</v>
      </c>
    </row>
    <row r="58" spans="1:3" x14ac:dyDescent="0.2">
      <c r="A58" s="102" t="s">
        <v>129</v>
      </c>
      <c r="B58" s="102" t="s">
        <v>98</v>
      </c>
      <c r="C58" s="102" t="e">
        <f>#REF!</f>
        <v>#REF!</v>
      </c>
    </row>
    <row r="59" spans="1:3" x14ac:dyDescent="0.2">
      <c r="A59" s="102" t="s">
        <v>129</v>
      </c>
      <c r="B59" s="102" t="s">
        <v>99</v>
      </c>
      <c r="C59" s="102" t="e">
        <f>#REF!</f>
        <v>#REF!</v>
      </c>
    </row>
    <row r="60" spans="1:3" x14ac:dyDescent="0.2">
      <c r="A60" s="102" t="s">
        <v>129</v>
      </c>
      <c r="B60" s="102" t="s">
        <v>100</v>
      </c>
      <c r="C60" s="102" t="e">
        <f>#REF!</f>
        <v>#REF!</v>
      </c>
    </row>
    <row r="61" spans="1:3" x14ac:dyDescent="0.2">
      <c r="A61" s="102" t="s">
        <v>129</v>
      </c>
      <c r="B61" s="102" t="s">
        <v>101</v>
      </c>
      <c r="C61" s="102" t="e">
        <f>#REF!</f>
        <v>#REF!</v>
      </c>
    </row>
    <row r="62" spans="1:3" x14ac:dyDescent="0.2">
      <c r="A62" s="102" t="s">
        <v>130</v>
      </c>
      <c r="B62" s="102" t="s">
        <v>96</v>
      </c>
      <c r="C62" s="102" t="e">
        <f>#REF!</f>
        <v>#REF!</v>
      </c>
    </row>
    <row r="63" spans="1:3" x14ac:dyDescent="0.2">
      <c r="A63" s="102" t="s">
        <v>130</v>
      </c>
      <c r="B63" s="102" t="s">
        <v>97</v>
      </c>
      <c r="C63" s="102" t="e">
        <f>#REF!</f>
        <v>#REF!</v>
      </c>
    </row>
    <row r="64" spans="1:3" x14ac:dyDescent="0.2">
      <c r="A64" s="102" t="s">
        <v>130</v>
      </c>
      <c r="B64" s="102" t="s">
        <v>98</v>
      </c>
      <c r="C64" s="102" t="e">
        <f>#REF!</f>
        <v>#REF!</v>
      </c>
    </row>
    <row r="65" spans="1:3" x14ac:dyDescent="0.2">
      <c r="A65" s="102" t="s">
        <v>130</v>
      </c>
      <c r="B65" s="102" t="s">
        <v>99</v>
      </c>
      <c r="C65" s="102" t="e">
        <f>#REF!</f>
        <v>#REF!</v>
      </c>
    </row>
    <row r="66" spans="1:3" x14ac:dyDescent="0.2">
      <c r="A66" s="102" t="s">
        <v>130</v>
      </c>
      <c r="B66" s="102" t="s">
        <v>100</v>
      </c>
      <c r="C66" s="102" t="e">
        <f>#REF!</f>
        <v>#REF!</v>
      </c>
    </row>
    <row r="67" spans="1:3" x14ac:dyDescent="0.2">
      <c r="A67" s="102" t="s">
        <v>130</v>
      </c>
      <c r="B67" s="102" t="s">
        <v>101</v>
      </c>
      <c r="C67" s="102" t="e">
        <f>#REF!</f>
        <v>#REF!</v>
      </c>
    </row>
    <row r="68" spans="1:3" x14ac:dyDescent="0.2">
      <c r="A68" s="102" t="s">
        <v>131</v>
      </c>
      <c r="B68" s="102" t="s">
        <v>96</v>
      </c>
      <c r="C68" s="102" t="e">
        <f>#REF!</f>
        <v>#REF!</v>
      </c>
    </row>
    <row r="69" spans="1:3" x14ac:dyDescent="0.2">
      <c r="A69" s="102" t="s">
        <v>131</v>
      </c>
      <c r="B69" s="102" t="s">
        <v>97</v>
      </c>
      <c r="C69" s="102" t="e">
        <f>#REF!</f>
        <v>#REF!</v>
      </c>
    </row>
    <row r="70" spans="1:3" x14ac:dyDescent="0.2">
      <c r="A70" s="102" t="s">
        <v>131</v>
      </c>
      <c r="B70" s="102" t="s">
        <v>98</v>
      </c>
      <c r="C70" s="102" t="e">
        <f>#REF!</f>
        <v>#REF!</v>
      </c>
    </row>
    <row r="71" spans="1:3" x14ac:dyDescent="0.2">
      <c r="A71" s="102" t="s">
        <v>131</v>
      </c>
      <c r="B71" s="102" t="s">
        <v>99</v>
      </c>
      <c r="C71" s="102" t="e">
        <f>#REF!</f>
        <v>#REF!</v>
      </c>
    </row>
    <row r="72" spans="1:3" x14ac:dyDescent="0.2">
      <c r="A72" s="102" t="s">
        <v>131</v>
      </c>
      <c r="B72" s="102" t="s">
        <v>100</v>
      </c>
      <c r="C72" s="102" t="e">
        <f>#REF!</f>
        <v>#REF!</v>
      </c>
    </row>
    <row r="73" spans="1:3" x14ac:dyDescent="0.2">
      <c r="A73" s="102" t="s">
        <v>131</v>
      </c>
      <c r="B73" s="102" t="s">
        <v>101</v>
      </c>
      <c r="C73" s="102" t="e">
        <f>#REF!</f>
        <v>#REF!</v>
      </c>
    </row>
    <row r="74" spans="1:3" x14ac:dyDescent="0.2">
      <c r="A74" s="102" t="s">
        <v>132</v>
      </c>
      <c r="B74" s="102" t="s">
        <v>96</v>
      </c>
      <c r="C74" s="102" t="e">
        <f>#REF!</f>
        <v>#REF!</v>
      </c>
    </row>
    <row r="75" spans="1:3" x14ac:dyDescent="0.2">
      <c r="A75" s="102" t="s">
        <v>132</v>
      </c>
      <c r="B75" s="102" t="s">
        <v>97</v>
      </c>
      <c r="C75" s="102" t="e">
        <f>#REF!</f>
        <v>#REF!</v>
      </c>
    </row>
    <row r="76" spans="1:3" x14ac:dyDescent="0.2">
      <c r="A76" s="102" t="s">
        <v>132</v>
      </c>
      <c r="B76" s="102" t="s">
        <v>98</v>
      </c>
      <c r="C76" s="102" t="e">
        <f>#REF!</f>
        <v>#REF!</v>
      </c>
    </row>
    <row r="77" spans="1:3" x14ac:dyDescent="0.2">
      <c r="A77" s="102" t="s">
        <v>132</v>
      </c>
      <c r="B77" s="102" t="s">
        <v>99</v>
      </c>
      <c r="C77" s="102" t="e">
        <f>#REF!</f>
        <v>#REF!</v>
      </c>
    </row>
    <row r="78" spans="1:3" x14ac:dyDescent="0.2">
      <c r="A78" s="102" t="s">
        <v>132</v>
      </c>
      <c r="B78" s="102" t="s">
        <v>100</v>
      </c>
      <c r="C78" s="102" t="e">
        <f>#REF!</f>
        <v>#REF!</v>
      </c>
    </row>
    <row r="79" spans="1:3" x14ac:dyDescent="0.2">
      <c r="A79" s="102" t="s">
        <v>132</v>
      </c>
      <c r="B79" s="102" t="s">
        <v>101</v>
      </c>
      <c r="C79" s="102" t="e">
        <f>#REF!</f>
        <v>#REF!</v>
      </c>
    </row>
    <row r="80" spans="1:3" x14ac:dyDescent="0.2">
      <c r="A80" s="102" t="s">
        <v>139</v>
      </c>
      <c r="B80" s="102" t="s">
        <v>96</v>
      </c>
      <c r="C80" s="102" t="e">
        <f>#REF!</f>
        <v>#REF!</v>
      </c>
    </row>
    <row r="81" spans="1:3" x14ac:dyDescent="0.2">
      <c r="A81" s="102" t="s">
        <v>139</v>
      </c>
      <c r="B81" s="102" t="s">
        <v>97</v>
      </c>
      <c r="C81" s="102" t="e">
        <f>#REF!</f>
        <v>#REF!</v>
      </c>
    </row>
    <row r="82" spans="1:3" x14ac:dyDescent="0.2">
      <c r="A82" s="102" t="s">
        <v>139</v>
      </c>
      <c r="B82" s="102" t="s">
        <v>98</v>
      </c>
      <c r="C82" s="102" t="e">
        <f>#REF!</f>
        <v>#REF!</v>
      </c>
    </row>
    <row r="83" spans="1:3" x14ac:dyDescent="0.2">
      <c r="A83" s="102" t="s">
        <v>139</v>
      </c>
      <c r="B83" s="102" t="s">
        <v>99</v>
      </c>
      <c r="C83" s="102" t="e">
        <f>#REF!</f>
        <v>#REF!</v>
      </c>
    </row>
    <row r="84" spans="1:3" x14ac:dyDescent="0.2">
      <c r="A84" s="102" t="s">
        <v>139</v>
      </c>
      <c r="B84" s="102" t="s">
        <v>100</v>
      </c>
      <c r="C84" s="102" t="e">
        <f>#REF!</f>
        <v>#REF!</v>
      </c>
    </row>
    <row r="85" spans="1:3" x14ac:dyDescent="0.2">
      <c r="A85" s="102" t="s">
        <v>139</v>
      </c>
      <c r="B85" s="102" t="s">
        <v>101</v>
      </c>
      <c r="C85" s="102" t="e">
        <f>#REF!</f>
        <v>#REF!</v>
      </c>
    </row>
    <row r="86" spans="1:3" x14ac:dyDescent="0.2">
      <c r="A86" s="102" t="s">
        <v>133</v>
      </c>
      <c r="B86" s="102" t="s">
        <v>96</v>
      </c>
      <c r="C86" s="102" t="e">
        <f>#REF!</f>
        <v>#REF!</v>
      </c>
    </row>
    <row r="87" spans="1:3" x14ac:dyDescent="0.2">
      <c r="A87" s="102" t="s">
        <v>133</v>
      </c>
      <c r="B87" s="102" t="s">
        <v>97</v>
      </c>
      <c r="C87" s="102" t="e">
        <f>#REF!</f>
        <v>#REF!</v>
      </c>
    </row>
    <row r="88" spans="1:3" x14ac:dyDescent="0.2">
      <c r="A88" s="102" t="s">
        <v>133</v>
      </c>
      <c r="B88" s="102" t="s">
        <v>98</v>
      </c>
      <c r="C88" s="102" t="e">
        <f>#REF!</f>
        <v>#REF!</v>
      </c>
    </row>
    <row r="89" spans="1:3" x14ac:dyDescent="0.2">
      <c r="A89" s="102" t="s">
        <v>133</v>
      </c>
      <c r="B89" s="102" t="s">
        <v>99</v>
      </c>
      <c r="C89" s="102" t="e">
        <f>#REF!</f>
        <v>#REF!</v>
      </c>
    </row>
    <row r="90" spans="1:3" x14ac:dyDescent="0.2">
      <c r="A90" s="102" t="s">
        <v>133</v>
      </c>
      <c r="B90" s="102" t="s">
        <v>100</v>
      </c>
      <c r="C90" s="102" t="e">
        <f>#REF!</f>
        <v>#REF!</v>
      </c>
    </row>
    <row r="91" spans="1:3" x14ac:dyDescent="0.2">
      <c r="A91" s="102" t="s">
        <v>133</v>
      </c>
      <c r="B91" s="102" t="s">
        <v>101</v>
      </c>
      <c r="C91" s="102" t="e">
        <f>#REF!</f>
        <v>#REF!</v>
      </c>
    </row>
    <row r="92" spans="1:3" x14ac:dyDescent="0.2">
      <c r="A92" s="102" t="s">
        <v>134</v>
      </c>
      <c r="B92" s="102" t="s">
        <v>96</v>
      </c>
      <c r="C92" s="102" t="e">
        <f>#REF!</f>
        <v>#REF!</v>
      </c>
    </row>
    <row r="93" spans="1:3" x14ac:dyDescent="0.2">
      <c r="A93" s="102" t="s">
        <v>134</v>
      </c>
      <c r="B93" s="102" t="s">
        <v>97</v>
      </c>
      <c r="C93" s="102" t="e">
        <f>#REF!</f>
        <v>#REF!</v>
      </c>
    </row>
    <row r="94" spans="1:3" x14ac:dyDescent="0.2">
      <c r="A94" s="102" t="s">
        <v>134</v>
      </c>
      <c r="B94" s="102" t="s">
        <v>98</v>
      </c>
      <c r="C94" s="102" t="e">
        <f>#REF!</f>
        <v>#REF!</v>
      </c>
    </row>
    <row r="95" spans="1:3" x14ac:dyDescent="0.2">
      <c r="A95" s="102" t="s">
        <v>134</v>
      </c>
      <c r="B95" s="102" t="s">
        <v>99</v>
      </c>
      <c r="C95" s="102" t="e">
        <f>#REF!</f>
        <v>#REF!</v>
      </c>
    </row>
    <row r="96" spans="1:3" x14ac:dyDescent="0.2">
      <c r="A96" s="102" t="s">
        <v>134</v>
      </c>
      <c r="B96" s="102" t="s">
        <v>100</v>
      </c>
      <c r="C96" s="102" t="e">
        <f>#REF!</f>
        <v>#REF!</v>
      </c>
    </row>
    <row r="97" spans="1:3" x14ac:dyDescent="0.2">
      <c r="A97" s="102" t="s">
        <v>134</v>
      </c>
      <c r="B97" s="102" t="s">
        <v>101</v>
      </c>
      <c r="C97" s="102" t="e">
        <f>#REF!</f>
        <v>#REF!</v>
      </c>
    </row>
    <row r="98" spans="1:3" x14ac:dyDescent="0.2">
      <c r="A98" s="102" t="s">
        <v>162</v>
      </c>
      <c r="B98" s="102" t="s">
        <v>96</v>
      </c>
      <c r="C98" s="102" t="e">
        <f>#REF!</f>
        <v>#REF!</v>
      </c>
    </row>
    <row r="99" spans="1:3" x14ac:dyDescent="0.2">
      <c r="A99" s="102" t="s">
        <v>162</v>
      </c>
      <c r="B99" s="102" t="s">
        <v>97</v>
      </c>
      <c r="C99" s="102" t="e">
        <f>#REF!</f>
        <v>#REF!</v>
      </c>
    </row>
    <row r="100" spans="1:3" x14ac:dyDescent="0.2">
      <c r="A100" s="102" t="s">
        <v>162</v>
      </c>
      <c r="B100" s="102" t="s">
        <v>98</v>
      </c>
      <c r="C100" s="102" t="e">
        <f>#REF!</f>
        <v>#REF!</v>
      </c>
    </row>
    <row r="101" spans="1:3" x14ac:dyDescent="0.2">
      <c r="A101" s="102" t="s">
        <v>162</v>
      </c>
      <c r="B101" s="102" t="s">
        <v>99</v>
      </c>
      <c r="C101" s="102" t="e">
        <f>#REF!</f>
        <v>#REF!</v>
      </c>
    </row>
    <row r="102" spans="1:3" x14ac:dyDescent="0.2">
      <c r="A102" s="102" t="s">
        <v>162</v>
      </c>
      <c r="B102" s="102" t="s">
        <v>100</v>
      </c>
      <c r="C102" s="102" t="e">
        <f>#REF!</f>
        <v>#REF!</v>
      </c>
    </row>
    <row r="103" spans="1:3" x14ac:dyDescent="0.2">
      <c r="A103" s="102" t="s">
        <v>162</v>
      </c>
      <c r="B103" s="102" t="s">
        <v>101</v>
      </c>
      <c r="C103" s="102" t="e">
        <f>#REF!</f>
        <v>#REF!</v>
      </c>
    </row>
    <row r="104" spans="1:3" x14ac:dyDescent="0.2">
      <c r="A104" s="102" t="s">
        <v>135</v>
      </c>
      <c r="B104" s="102" t="s">
        <v>96</v>
      </c>
      <c r="C104" s="102" t="e">
        <f>#REF!</f>
        <v>#REF!</v>
      </c>
    </row>
    <row r="105" spans="1:3" x14ac:dyDescent="0.2">
      <c r="A105" s="102" t="s">
        <v>135</v>
      </c>
      <c r="B105" s="102" t="s">
        <v>97</v>
      </c>
      <c r="C105" s="102" t="e">
        <f>#REF!</f>
        <v>#REF!</v>
      </c>
    </row>
    <row r="106" spans="1:3" x14ac:dyDescent="0.2">
      <c r="A106" s="102" t="s">
        <v>135</v>
      </c>
      <c r="B106" s="102" t="s">
        <v>98</v>
      </c>
      <c r="C106" s="102" t="e">
        <f>#REF!</f>
        <v>#REF!</v>
      </c>
    </row>
    <row r="107" spans="1:3" x14ac:dyDescent="0.2">
      <c r="A107" s="102" t="s">
        <v>135</v>
      </c>
      <c r="B107" s="102" t="s">
        <v>99</v>
      </c>
      <c r="C107" s="102" t="e">
        <f>#REF!</f>
        <v>#REF!</v>
      </c>
    </row>
    <row r="108" spans="1:3" x14ac:dyDescent="0.2">
      <c r="A108" s="102" t="s">
        <v>135</v>
      </c>
      <c r="B108" s="102" t="s">
        <v>100</v>
      </c>
      <c r="C108" s="102" t="e">
        <f>#REF!</f>
        <v>#REF!</v>
      </c>
    </row>
    <row r="109" spans="1:3" x14ac:dyDescent="0.2">
      <c r="A109" s="102" t="s">
        <v>135</v>
      </c>
      <c r="B109" s="102" t="s">
        <v>101</v>
      </c>
      <c r="C109" s="102" t="e">
        <f>#REF!</f>
        <v>#REF!</v>
      </c>
    </row>
    <row r="110" spans="1:3" x14ac:dyDescent="0.2">
      <c r="A110" s="102" t="s">
        <v>136</v>
      </c>
      <c r="B110" s="102" t="s">
        <v>96</v>
      </c>
      <c r="C110" s="102" t="e">
        <f>#REF!</f>
        <v>#REF!</v>
      </c>
    </row>
    <row r="111" spans="1:3" x14ac:dyDescent="0.2">
      <c r="A111" s="102" t="s">
        <v>136</v>
      </c>
      <c r="B111" s="102" t="s">
        <v>97</v>
      </c>
      <c r="C111" s="102" t="e">
        <f>#REF!</f>
        <v>#REF!</v>
      </c>
    </row>
    <row r="112" spans="1:3" x14ac:dyDescent="0.2">
      <c r="A112" s="102" t="s">
        <v>136</v>
      </c>
      <c r="B112" s="102" t="s">
        <v>98</v>
      </c>
      <c r="C112" s="102" t="e">
        <f>#REF!</f>
        <v>#REF!</v>
      </c>
    </row>
    <row r="113" spans="1:3" x14ac:dyDescent="0.2">
      <c r="A113" s="102" t="s">
        <v>136</v>
      </c>
      <c r="B113" s="102" t="s">
        <v>99</v>
      </c>
      <c r="C113" s="102" t="e">
        <f>#REF!</f>
        <v>#REF!</v>
      </c>
    </row>
    <row r="114" spans="1:3" x14ac:dyDescent="0.2">
      <c r="A114" s="102" t="s">
        <v>136</v>
      </c>
      <c r="B114" s="102" t="s">
        <v>100</v>
      </c>
      <c r="C114" s="102" t="e">
        <f>#REF!</f>
        <v>#REF!</v>
      </c>
    </row>
    <row r="115" spans="1:3" x14ac:dyDescent="0.2">
      <c r="A115" s="102" t="s">
        <v>136</v>
      </c>
      <c r="B115" s="102" t="s">
        <v>101</v>
      </c>
      <c r="C115" s="102" t="e">
        <f>#REF!</f>
        <v>#REF!</v>
      </c>
    </row>
    <row r="116" spans="1:3" x14ac:dyDescent="0.2">
      <c r="A116" s="102" t="s">
        <v>137</v>
      </c>
      <c r="B116" s="102" t="s">
        <v>96</v>
      </c>
      <c r="C116" s="102" t="e">
        <f>#REF!</f>
        <v>#REF!</v>
      </c>
    </row>
    <row r="117" spans="1:3" x14ac:dyDescent="0.2">
      <c r="A117" s="102" t="s">
        <v>137</v>
      </c>
      <c r="B117" s="102" t="s">
        <v>97</v>
      </c>
      <c r="C117" s="102" t="e">
        <f>#REF!</f>
        <v>#REF!</v>
      </c>
    </row>
    <row r="118" spans="1:3" x14ac:dyDescent="0.2">
      <c r="A118" s="102" t="s">
        <v>137</v>
      </c>
      <c r="B118" s="102" t="s">
        <v>98</v>
      </c>
      <c r="C118" s="102" t="e">
        <f>#REF!</f>
        <v>#REF!</v>
      </c>
    </row>
    <row r="119" spans="1:3" x14ac:dyDescent="0.2">
      <c r="A119" s="102" t="s">
        <v>137</v>
      </c>
      <c r="B119" s="102" t="s">
        <v>99</v>
      </c>
      <c r="C119" s="102" t="e">
        <f>#REF!</f>
        <v>#REF!</v>
      </c>
    </row>
    <row r="120" spans="1:3" x14ac:dyDescent="0.2">
      <c r="A120" s="102" t="s">
        <v>137</v>
      </c>
      <c r="B120" s="102" t="s">
        <v>100</v>
      </c>
      <c r="C120" s="102" t="e">
        <f>#REF!</f>
        <v>#REF!</v>
      </c>
    </row>
    <row r="121" spans="1:3" x14ac:dyDescent="0.2">
      <c r="A121" s="102" t="s">
        <v>137</v>
      </c>
      <c r="B121" s="102" t="s">
        <v>101</v>
      </c>
      <c r="C121" s="102" t="e">
        <f>#REF!</f>
        <v>#REF!</v>
      </c>
    </row>
    <row r="122" spans="1:3" x14ac:dyDescent="0.2">
      <c r="A122" s="102" t="s">
        <v>138</v>
      </c>
      <c r="B122" s="102" t="s">
        <v>96</v>
      </c>
      <c r="C122" s="102" t="e">
        <f>#REF!</f>
        <v>#REF!</v>
      </c>
    </row>
    <row r="123" spans="1:3" x14ac:dyDescent="0.2">
      <c r="A123" s="102" t="s">
        <v>138</v>
      </c>
      <c r="B123" s="102" t="s">
        <v>97</v>
      </c>
      <c r="C123" s="102" t="e">
        <f>#REF!</f>
        <v>#REF!</v>
      </c>
    </row>
    <row r="124" spans="1:3" x14ac:dyDescent="0.2">
      <c r="A124" s="102" t="s">
        <v>138</v>
      </c>
      <c r="B124" s="102" t="s">
        <v>98</v>
      </c>
      <c r="C124" s="102" t="e">
        <f>#REF!</f>
        <v>#REF!</v>
      </c>
    </row>
    <row r="125" spans="1:3" x14ac:dyDescent="0.2">
      <c r="A125" s="102" t="s">
        <v>138</v>
      </c>
      <c r="B125" s="102" t="s">
        <v>99</v>
      </c>
      <c r="C125" s="102" t="e">
        <f>#REF!</f>
        <v>#REF!</v>
      </c>
    </row>
    <row r="126" spans="1:3" x14ac:dyDescent="0.2">
      <c r="A126" s="102" t="s">
        <v>138</v>
      </c>
      <c r="B126" s="102" t="s">
        <v>100</v>
      </c>
      <c r="C126" s="102" t="e">
        <f>#REF!</f>
        <v>#REF!</v>
      </c>
    </row>
    <row r="127" spans="1:3" x14ac:dyDescent="0.2">
      <c r="A127" s="102" t="s">
        <v>138</v>
      </c>
      <c r="B127" s="102" t="s">
        <v>101</v>
      </c>
      <c r="C127" s="102" t="e">
        <f>#REF!</f>
        <v>#REF!</v>
      </c>
    </row>
    <row r="128" spans="1:3" x14ac:dyDescent="0.2">
      <c r="A128" s="102" t="s">
        <v>102</v>
      </c>
      <c r="B128" s="102" t="s">
        <v>96</v>
      </c>
      <c r="C128" s="102" t="e">
        <f>#REF!</f>
        <v>#REF!</v>
      </c>
    </row>
    <row r="129" spans="1:3" x14ac:dyDescent="0.2">
      <c r="A129" s="102" t="s">
        <v>102</v>
      </c>
      <c r="B129" s="102" t="s">
        <v>97</v>
      </c>
      <c r="C129" s="102" t="e">
        <f>#REF!</f>
        <v>#REF!</v>
      </c>
    </row>
    <row r="130" spans="1:3" x14ac:dyDescent="0.2">
      <c r="A130" s="102" t="s">
        <v>102</v>
      </c>
      <c r="B130" s="102" t="s">
        <v>98</v>
      </c>
      <c r="C130" s="102" t="e">
        <f>#REF!</f>
        <v>#REF!</v>
      </c>
    </row>
    <row r="131" spans="1:3" x14ac:dyDescent="0.2">
      <c r="A131" s="102" t="s">
        <v>102</v>
      </c>
      <c r="B131" s="102" t="s">
        <v>99</v>
      </c>
      <c r="C131" s="102" t="e">
        <f>#REF!</f>
        <v>#REF!</v>
      </c>
    </row>
    <row r="132" spans="1:3" x14ac:dyDescent="0.2">
      <c r="A132" s="102" t="s">
        <v>102</v>
      </c>
      <c r="B132" s="102" t="s">
        <v>100</v>
      </c>
      <c r="C132" s="102" t="e">
        <f>#REF!</f>
        <v>#REF!</v>
      </c>
    </row>
    <row r="133" spans="1:3" x14ac:dyDescent="0.2">
      <c r="A133" s="102" t="s">
        <v>102</v>
      </c>
      <c r="B133" s="102" t="s">
        <v>101</v>
      </c>
      <c r="C133" s="102" t="e">
        <f>#REF!</f>
        <v>#REF!</v>
      </c>
    </row>
    <row r="134" spans="1:3" x14ac:dyDescent="0.2">
      <c r="A134" s="102" t="s">
        <v>103</v>
      </c>
      <c r="B134" s="102" t="s">
        <v>96</v>
      </c>
      <c r="C134" s="102" t="e">
        <f>#REF!</f>
        <v>#REF!</v>
      </c>
    </row>
    <row r="135" spans="1:3" x14ac:dyDescent="0.2">
      <c r="A135" s="102" t="s">
        <v>103</v>
      </c>
      <c r="B135" s="102" t="s">
        <v>97</v>
      </c>
      <c r="C135" s="102" t="e">
        <f>#REF!</f>
        <v>#REF!</v>
      </c>
    </row>
    <row r="136" spans="1:3" x14ac:dyDescent="0.2">
      <c r="A136" s="102" t="s">
        <v>103</v>
      </c>
      <c r="B136" s="102" t="s">
        <v>98</v>
      </c>
      <c r="C136" s="102" t="e">
        <f>#REF!</f>
        <v>#REF!</v>
      </c>
    </row>
    <row r="137" spans="1:3" x14ac:dyDescent="0.2">
      <c r="A137" s="102" t="s">
        <v>103</v>
      </c>
      <c r="B137" s="102" t="s">
        <v>99</v>
      </c>
      <c r="C137" s="102" t="e">
        <f>#REF!</f>
        <v>#REF!</v>
      </c>
    </row>
    <row r="138" spans="1:3" x14ac:dyDescent="0.2">
      <c r="A138" s="102" t="s">
        <v>103</v>
      </c>
      <c r="B138" s="102" t="s">
        <v>100</v>
      </c>
      <c r="C138" s="102" t="e">
        <f>#REF!</f>
        <v>#REF!</v>
      </c>
    </row>
    <row r="139" spans="1:3" x14ac:dyDescent="0.2">
      <c r="A139" s="102" t="s">
        <v>103</v>
      </c>
      <c r="B139" s="102" t="s">
        <v>101</v>
      </c>
      <c r="C139" s="102" t="e">
        <f>#REF!</f>
        <v>#REF!</v>
      </c>
    </row>
    <row r="140" spans="1:3" x14ac:dyDescent="0.2">
      <c r="A140" s="102" t="s">
        <v>140</v>
      </c>
      <c r="B140" s="102" t="s">
        <v>104</v>
      </c>
      <c r="C140" s="102" t="e">
        <f>#REF!</f>
        <v>#REF!</v>
      </c>
    </row>
    <row r="141" spans="1:3" x14ac:dyDescent="0.2">
      <c r="A141" s="102" t="s">
        <v>140</v>
      </c>
      <c r="B141" s="102" t="s">
        <v>105</v>
      </c>
      <c r="C141" s="102" t="e">
        <f>#REF!</f>
        <v>#REF!</v>
      </c>
    </row>
    <row r="142" spans="1:3" x14ac:dyDescent="0.2">
      <c r="A142" s="102" t="s">
        <v>140</v>
      </c>
      <c r="B142" s="102" t="s">
        <v>106</v>
      </c>
      <c r="C142" s="102" t="e">
        <f>#REF!</f>
        <v>#REF!</v>
      </c>
    </row>
    <row r="143" spans="1:3" x14ac:dyDescent="0.2">
      <c r="A143" s="102" t="s">
        <v>140</v>
      </c>
      <c r="B143" s="102" t="s">
        <v>107</v>
      </c>
      <c r="C143" s="102" t="e">
        <f>#REF!</f>
        <v>#REF!</v>
      </c>
    </row>
    <row r="144" spans="1:3" x14ac:dyDescent="0.2">
      <c r="A144" s="102" t="s">
        <v>140</v>
      </c>
      <c r="B144" s="102" t="s">
        <v>108</v>
      </c>
      <c r="C144" s="102" t="e">
        <f>#REF!</f>
        <v>#REF!</v>
      </c>
    </row>
    <row r="145" spans="1:3" x14ac:dyDescent="0.2">
      <c r="A145" s="102" t="s">
        <v>140</v>
      </c>
      <c r="B145" s="102" t="s">
        <v>109</v>
      </c>
      <c r="C145" s="102" t="e">
        <f>#REF!</f>
        <v>#REF!</v>
      </c>
    </row>
    <row r="146" spans="1:3" x14ac:dyDescent="0.2">
      <c r="A146" s="102" t="s">
        <v>140</v>
      </c>
      <c r="B146" s="102" t="s">
        <v>97</v>
      </c>
      <c r="C146" s="102" t="e">
        <f>#REF!</f>
        <v>#REF!</v>
      </c>
    </row>
    <row r="147" spans="1:3" x14ac:dyDescent="0.2">
      <c r="A147" s="102" t="s">
        <v>140</v>
      </c>
      <c r="B147" s="102" t="s">
        <v>200</v>
      </c>
      <c r="C147" s="102" t="e">
        <f>#REF!</f>
        <v>#REF!</v>
      </c>
    </row>
    <row r="148" spans="1:3" x14ac:dyDescent="0.2">
      <c r="A148" s="102" t="s">
        <v>140</v>
      </c>
      <c r="B148" s="102" t="s">
        <v>110</v>
      </c>
      <c r="C148" s="102" t="e">
        <f>#REF!</f>
        <v>#REF!</v>
      </c>
    </row>
    <row r="149" spans="1:3" x14ac:dyDescent="0.2">
      <c r="A149" s="102" t="s">
        <v>140</v>
      </c>
      <c r="B149" s="102" t="s">
        <v>111</v>
      </c>
      <c r="C149" s="102" t="e">
        <f>#REF!</f>
        <v>#REF!</v>
      </c>
    </row>
    <row r="150" spans="1:3" x14ac:dyDescent="0.2">
      <c r="A150" s="102" t="s">
        <v>140</v>
      </c>
      <c r="B150" s="102" t="s">
        <v>112</v>
      </c>
      <c r="C150" s="102" t="e">
        <f>#REF!</f>
        <v>#REF!</v>
      </c>
    </row>
    <row r="151" spans="1:3" x14ac:dyDescent="0.2">
      <c r="A151" s="102" t="s">
        <v>140</v>
      </c>
      <c r="B151" s="102" t="s">
        <v>113</v>
      </c>
      <c r="C151" s="102" t="e">
        <f>#REF!</f>
        <v>#REF!</v>
      </c>
    </row>
    <row r="152" spans="1:3" x14ac:dyDescent="0.2">
      <c r="A152" s="102" t="s">
        <v>140</v>
      </c>
      <c r="B152" s="102" t="s">
        <v>114</v>
      </c>
      <c r="C152" s="102" t="e">
        <f>#REF!</f>
        <v>#REF!</v>
      </c>
    </row>
    <row r="153" spans="1:3" x14ac:dyDescent="0.2">
      <c r="A153" s="102" t="s">
        <v>140</v>
      </c>
      <c r="B153" s="102" t="s">
        <v>115</v>
      </c>
      <c r="C153" s="102" t="e">
        <f>#REF!</f>
        <v>#REF!</v>
      </c>
    </row>
    <row r="154" spans="1:3" x14ac:dyDescent="0.2">
      <c r="A154" s="102" t="s">
        <v>140</v>
      </c>
      <c r="B154" s="102" t="s">
        <v>116</v>
      </c>
      <c r="C154" s="102" t="e">
        <f>#REF!</f>
        <v>#REF!</v>
      </c>
    </row>
    <row r="155" spans="1:3" x14ac:dyDescent="0.2">
      <c r="A155" s="102" t="s">
        <v>140</v>
      </c>
      <c r="B155" s="102" t="s">
        <v>117</v>
      </c>
      <c r="C155" s="102" t="e">
        <f>#REF!</f>
        <v>#REF!</v>
      </c>
    </row>
    <row r="156" spans="1:3" x14ac:dyDescent="0.2">
      <c r="A156" s="102" t="s">
        <v>140</v>
      </c>
      <c r="B156" s="102" t="s">
        <v>118</v>
      </c>
      <c r="C156" s="102" t="e">
        <f>#REF!</f>
        <v>#REF!</v>
      </c>
    </row>
    <row r="157" spans="1:3" x14ac:dyDescent="0.2">
      <c r="A157" s="102" t="s">
        <v>140</v>
      </c>
      <c r="B157" s="102" t="s">
        <v>119</v>
      </c>
      <c r="C157" s="102" t="e">
        <f>#REF!</f>
        <v>#REF!</v>
      </c>
    </row>
    <row r="158" spans="1:3" x14ac:dyDescent="0.2">
      <c r="A158" s="102" t="s">
        <v>140</v>
      </c>
      <c r="B158" s="102" t="s">
        <v>101</v>
      </c>
      <c r="C158" s="102" t="e">
        <f>#REF!</f>
        <v>#REF!</v>
      </c>
    </row>
    <row r="159" spans="1:3" x14ac:dyDescent="0.2">
      <c r="A159" s="102" t="s">
        <v>141</v>
      </c>
      <c r="B159" s="102" t="s">
        <v>104</v>
      </c>
      <c r="C159" s="102" t="e">
        <f>#REF!</f>
        <v>#REF!</v>
      </c>
    </row>
    <row r="160" spans="1:3" x14ac:dyDescent="0.2">
      <c r="A160" s="102" t="s">
        <v>141</v>
      </c>
      <c r="B160" s="102" t="s">
        <v>105</v>
      </c>
      <c r="C160" s="102" t="e">
        <f>#REF!</f>
        <v>#REF!</v>
      </c>
    </row>
    <row r="161" spans="1:3" x14ac:dyDescent="0.2">
      <c r="A161" s="102" t="s">
        <v>141</v>
      </c>
      <c r="B161" s="102" t="s">
        <v>106</v>
      </c>
      <c r="C161" s="102" t="e">
        <f>#REF!</f>
        <v>#REF!</v>
      </c>
    </row>
    <row r="162" spans="1:3" x14ac:dyDescent="0.2">
      <c r="A162" s="102" t="s">
        <v>141</v>
      </c>
      <c r="B162" s="102" t="s">
        <v>107</v>
      </c>
      <c r="C162" s="102" t="e">
        <f>#REF!</f>
        <v>#REF!</v>
      </c>
    </row>
    <row r="163" spans="1:3" x14ac:dyDescent="0.2">
      <c r="A163" s="102" t="s">
        <v>141</v>
      </c>
      <c r="B163" s="102" t="s">
        <v>108</v>
      </c>
      <c r="C163" s="102" t="e">
        <f>#REF!</f>
        <v>#REF!</v>
      </c>
    </row>
    <row r="164" spans="1:3" x14ac:dyDescent="0.2">
      <c r="A164" s="102" t="s">
        <v>141</v>
      </c>
      <c r="B164" s="102" t="s">
        <v>109</v>
      </c>
      <c r="C164" s="102" t="e">
        <f>#REF!</f>
        <v>#REF!</v>
      </c>
    </row>
    <row r="165" spans="1:3" x14ac:dyDescent="0.2">
      <c r="A165" s="102" t="s">
        <v>141</v>
      </c>
      <c r="B165" s="102" t="s">
        <v>97</v>
      </c>
      <c r="C165" s="102" t="e">
        <f>#REF!</f>
        <v>#REF!</v>
      </c>
    </row>
    <row r="166" spans="1:3" x14ac:dyDescent="0.2">
      <c r="A166" s="102" t="s">
        <v>141</v>
      </c>
      <c r="B166" s="102" t="s">
        <v>200</v>
      </c>
      <c r="C166" s="102" t="e">
        <f>#REF!</f>
        <v>#REF!</v>
      </c>
    </row>
    <row r="167" spans="1:3" x14ac:dyDescent="0.2">
      <c r="A167" s="102" t="s">
        <v>141</v>
      </c>
      <c r="B167" s="102" t="s">
        <v>110</v>
      </c>
      <c r="C167" s="102" t="e">
        <f>#REF!</f>
        <v>#REF!</v>
      </c>
    </row>
    <row r="168" spans="1:3" x14ac:dyDescent="0.2">
      <c r="A168" s="102" t="s">
        <v>141</v>
      </c>
      <c r="B168" s="102" t="s">
        <v>111</v>
      </c>
      <c r="C168" s="102" t="e">
        <f>#REF!</f>
        <v>#REF!</v>
      </c>
    </row>
    <row r="169" spans="1:3" x14ac:dyDescent="0.2">
      <c r="A169" s="102" t="s">
        <v>141</v>
      </c>
      <c r="B169" s="102" t="s">
        <v>112</v>
      </c>
      <c r="C169" s="102" t="e">
        <f>#REF!</f>
        <v>#REF!</v>
      </c>
    </row>
    <row r="170" spans="1:3" x14ac:dyDescent="0.2">
      <c r="A170" s="102" t="s">
        <v>141</v>
      </c>
      <c r="B170" s="102" t="s">
        <v>113</v>
      </c>
      <c r="C170" s="102" t="e">
        <f>#REF!</f>
        <v>#REF!</v>
      </c>
    </row>
    <row r="171" spans="1:3" x14ac:dyDescent="0.2">
      <c r="A171" s="102" t="s">
        <v>141</v>
      </c>
      <c r="B171" s="102" t="s">
        <v>114</v>
      </c>
      <c r="C171" s="102" t="e">
        <f>#REF!</f>
        <v>#REF!</v>
      </c>
    </row>
    <row r="172" spans="1:3" x14ac:dyDescent="0.2">
      <c r="A172" s="102" t="s">
        <v>141</v>
      </c>
      <c r="B172" s="102" t="s">
        <v>115</v>
      </c>
      <c r="C172" s="102" t="e">
        <f>#REF!</f>
        <v>#REF!</v>
      </c>
    </row>
    <row r="173" spans="1:3" x14ac:dyDescent="0.2">
      <c r="A173" s="102" t="s">
        <v>141</v>
      </c>
      <c r="B173" s="102" t="s">
        <v>116</v>
      </c>
      <c r="C173" s="102" t="e">
        <f>#REF!</f>
        <v>#REF!</v>
      </c>
    </row>
    <row r="174" spans="1:3" x14ac:dyDescent="0.2">
      <c r="A174" s="102" t="s">
        <v>141</v>
      </c>
      <c r="B174" s="102" t="s">
        <v>117</v>
      </c>
      <c r="C174" s="102" t="e">
        <f>#REF!</f>
        <v>#REF!</v>
      </c>
    </row>
    <row r="175" spans="1:3" x14ac:dyDescent="0.2">
      <c r="A175" s="102" t="s">
        <v>141</v>
      </c>
      <c r="B175" s="102" t="s">
        <v>118</v>
      </c>
      <c r="C175" s="102" t="e">
        <f>#REF!</f>
        <v>#REF!</v>
      </c>
    </row>
    <row r="176" spans="1:3" x14ac:dyDescent="0.2">
      <c r="A176" s="102" t="s">
        <v>141</v>
      </c>
      <c r="B176" s="102" t="s">
        <v>119</v>
      </c>
      <c r="C176" s="102" t="e">
        <f>#REF!</f>
        <v>#REF!</v>
      </c>
    </row>
    <row r="177" spans="1:3" x14ac:dyDescent="0.2">
      <c r="A177" s="102" t="s">
        <v>141</v>
      </c>
      <c r="B177" s="102" t="s">
        <v>101</v>
      </c>
      <c r="C177" s="102" t="e">
        <f>#REF!</f>
        <v>#REF!</v>
      </c>
    </row>
    <row r="178" spans="1:3" x14ac:dyDescent="0.2">
      <c r="A178" s="102" t="s">
        <v>142</v>
      </c>
      <c r="B178" s="102" t="s">
        <v>104</v>
      </c>
      <c r="C178" s="102" t="e">
        <f>#REF!</f>
        <v>#REF!</v>
      </c>
    </row>
    <row r="179" spans="1:3" x14ac:dyDescent="0.2">
      <c r="A179" s="102" t="s">
        <v>142</v>
      </c>
      <c r="B179" s="102" t="s">
        <v>105</v>
      </c>
      <c r="C179" s="102" t="e">
        <f>#REF!</f>
        <v>#REF!</v>
      </c>
    </row>
    <row r="180" spans="1:3" x14ac:dyDescent="0.2">
      <c r="A180" s="102" t="s">
        <v>142</v>
      </c>
      <c r="B180" s="102" t="s">
        <v>106</v>
      </c>
      <c r="C180" s="102" t="e">
        <f>#REF!</f>
        <v>#REF!</v>
      </c>
    </row>
    <row r="181" spans="1:3" x14ac:dyDescent="0.2">
      <c r="A181" s="102" t="s">
        <v>142</v>
      </c>
      <c r="B181" s="102" t="s">
        <v>107</v>
      </c>
      <c r="C181" s="102" t="e">
        <f>#REF!</f>
        <v>#REF!</v>
      </c>
    </row>
    <row r="182" spans="1:3" x14ac:dyDescent="0.2">
      <c r="A182" s="102" t="s">
        <v>142</v>
      </c>
      <c r="B182" s="102" t="s">
        <v>108</v>
      </c>
      <c r="C182" s="102" t="e">
        <f>#REF!</f>
        <v>#REF!</v>
      </c>
    </row>
    <row r="183" spans="1:3" x14ac:dyDescent="0.2">
      <c r="A183" s="102" t="s">
        <v>142</v>
      </c>
      <c r="B183" s="102" t="s">
        <v>109</v>
      </c>
      <c r="C183" s="102" t="e">
        <f>#REF!</f>
        <v>#REF!</v>
      </c>
    </row>
    <row r="184" spans="1:3" x14ac:dyDescent="0.2">
      <c r="A184" s="102" t="s">
        <v>142</v>
      </c>
      <c r="B184" s="102" t="s">
        <v>97</v>
      </c>
      <c r="C184" s="102" t="e">
        <f>#REF!</f>
        <v>#REF!</v>
      </c>
    </row>
    <row r="185" spans="1:3" x14ac:dyDescent="0.2">
      <c r="A185" s="102" t="s">
        <v>142</v>
      </c>
      <c r="B185" s="102" t="s">
        <v>200</v>
      </c>
      <c r="C185" s="102" t="e">
        <f>#REF!</f>
        <v>#REF!</v>
      </c>
    </row>
    <row r="186" spans="1:3" x14ac:dyDescent="0.2">
      <c r="A186" s="102" t="s">
        <v>142</v>
      </c>
      <c r="B186" s="102" t="s">
        <v>110</v>
      </c>
      <c r="C186" s="102" t="e">
        <f>#REF!</f>
        <v>#REF!</v>
      </c>
    </row>
    <row r="187" spans="1:3" x14ac:dyDescent="0.2">
      <c r="A187" s="102" t="s">
        <v>142</v>
      </c>
      <c r="B187" s="102" t="s">
        <v>111</v>
      </c>
      <c r="C187" s="102" t="e">
        <f>#REF!</f>
        <v>#REF!</v>
      </c>
    </row>
    <row r="188" spans="1:3" x14ac:dyDescent="0.2">
      <c r="A188" s="102" t="s">
        <v>142</v>
      </c>
      <c r="B188" s="102" t="s">
        <v>112</v>
      </c>
      <c r="C188" s="102" t="e">
        <f>#REF!</f>
        <v>#REF!</v>
      </c>
    </row>
    <row r="189" spans="1:3" x14ac:dyDescent="0.2">
      <c r="A189" s="102" t="s">
        <v>142</v>
      </c>
      <c r="B189" s="102" t="s">
        <v>113</v>
      </c>
      <c r="C189" s="102" t="e">
        <f>#REF!</f>
        <v>#REF!</v>
      </c>
    </row>
    <row r="190" spans="1:3" x14ac:dyDescent="0.2">
      <c r="A190" s="102" t="s">
        <v>142</v>
      </c>
      <c r="B190" s="102" t="s">
        <v>114</v>
      </c>
      <c r="C190" s="102" t="e">
        <f>#REF!</f>
        <v>#REF!</v>
      </c>
    </row>
    <row r="191" spans="1:3" x14ac:dyDescent="0.2">
      <c r="A191" s="102" t="s">
        <v>142</v>
      </c>
      <c r="B191" s="102" t="s">
        <v>115</v>
      </c>
      <c r="C191" s="102" t="e">
        <f>#REF!</f>
        <v>#REF!</v>
      </c>
    </row>
    <row r="192" spans="1:3" x14ac:dyDescent="0.2">
      <c r="A192" s="102" t="s">
        <v>142</v>
      </c>
      <c r="B192" s="102" t="s">
        <v>116</v>
      </c>
      <c r="C192" s="102" t="e">
        <f>#REF!</f>
        <v>#REF!</v>
      </c>
    </row>
    <row r="193" spans="1:3" x14ac:dyDescent="0.2">
      <c r="A193" s="102" t="s">
        <v>142</v>
      </c>
      <c r="B193" s="102" t="s">
        <v>117</v>
      </c>
      <c r="C193" s="102" t="e">
        <f>#REF!</f>
        <v>#REF!</v>
      </c>
    </row>
    <row r="194" spans="1:3" x14ac:dyDescent="0.2">
      <c r="A194" s="102" t="s">
        <v>142</v>
      </c>
      <c r="B194" s="102" t="s">
        <v>118</v>
      </c>
      <c r="C194" s="102" t="e">
        <f>#REF!</f>
        <v>#REF!</v>
      </c>
    </row>
    <row r="195" spans="1:3" x14ac:dyDescent="0.2">
      <c r="A195" s="102" t="s">
        <v>142</v>
      </c>
      <c r="B195" s="102" t="s">
        <v>119</v>
      </c>
      <c r="C195" s="102" t="e">
        <f>#REF!</f>
        <v>#REF!</v>
      </c>
    </row>
    <row r="196" spans="1:3" x14ac:dyDescent="0.2">
      <c r="A196" s="102" t="s">
        <v>142</v>
      </c>
      <c r="B196" s="102" t="s">
        <v>101</v>
      </c>
      <c r="C196" s="102" t="e">
        <f>#REF!</f>
        <v>#REF!</v>
      </c>
    </row>
    <row r="197" spans="1:3" x14ac:dyDescent="0.2">
      <c r="A197" s="102" t="s">
        <v>205</v>
      </c>
      <c r="B197" s="102" t="s">
        <v>104</v>
      </c>
      <c r="C197" s="102" t="e">
        <f>#REF!</f>
        <v>#REF!</v>
      </c>
    </row>
    <row r="198" spans="1:3" x14ac:dyDescent="0.2">
      <c r="A198" s="102" t="s">
        <v>205</v>
      </c>
      <c r="B198" s="102" t="s">
        <v>105</v>
      </c>
      <c r="C198" s="102" t="e">
        <f>#REF!</f>
        <v>#REF!</v>
      </c>
    </row>
    <row r="199" spans="1:3" x14ac:dyDescent="0.2">
      <c r="A199" s="102" t="s">
        <v>205</v>
      </c>
      <c r="B199" s="102" t="s">
        <v>106</v>
      </c>
      <c r="C199" s="102" t="e">
        <f>#REF!</f>
        <v>#REF!</v>
      </c>
    </row>
    <row r="200" spans="1:3" x14ac:dyDescent="0.2">
      <c r="A200" s="102" t="s">
        <v>205</v>
      </c>
      <c r="B200" s="102" t="s">
        <v>107</v>
      </c>
      <c r="C200" s="102" t="e">
        <f>#REF!</f>
        <v>#REF!</v>
      </c>
    </row>
    <row r="201" spans="1:3" x14ac:dyDescent="0.2">
      <c r="A201" s="102" t="s">
        <v>205</v>
      </c>
      <c r="B201" s="102" t="s">
        <v>108</v>
      </c>
      <c r="C201" s="102" t="e">
        <f>#REF!</f>
        <v>#REF!</v>
      </c>
    </row>
    <row r="202" spans="1:3" x14ac:dyDescent="0.2">
      <c r="A202" s="102" t="s">
        <v>205</v>
      </c>
      <c r="B202" s="102" t="s">
        <v>109</v>
      </c>
      <c r="C202" s="102" t="e">
        <f>#REF!</f>
        <v>#REF!</v>
      </c>
    </row>
    <row r="203" spans="1:3" x14ac:dyDescent="0.2">
      <c r="A203" s="102" t="s">
        <v>205</v>
      </c>
      <c r="B203" s="102" t="s">
        <v>97</v>
      </c>
      <c r="C203" s="102" t="e">
        <f>#REF!</f>
        <v>#REF!</v>
      </c>
    </row>
    <row r="204" spans="1:3" x14ac:dyDescent="0.2">
      <c r="A204" s="102" t="s">
        <v>205</v>
      </c>
      <c r="B204" s="102" t="s">
        <v>200</v>
      </c>
      <c r="C204" s="102" t="e">
        <f>#REF!</f>
        <v>#REF!</v>
      </c>
    </row>
    <row r="205" spans="1:3" x14ac:dyDescent="0.2">
      <c r="A205" s="102" t="s">
        <v>205</v>
      </c>
      <c r="B205" s="102" t="s">
        <v>110</v>
      </c>
      <c r="C205" s="102" t="e">
        <f>#REF!</f>
        <v>#REF!</v>
      </c>
    </row>
    <row r="206" spans="1:3" x14ac:dyDescent="0.2">
      <c r="A206" s="102" t="s">
        <v>205</v>
      </c>
      <c r="B206" s="102" t="s">
        <v>111</v>
      </c>
      <c r="C206" s="102" t="e">
        <f>#REF!</f>
        <v>#REF!</v>
      </c>
    </row>
    <row r="207" spans="1:3" x14ac:dyDescent="0.2">
      <c r="A207" s="102" t="s">
        <v>205</v>
      </c>
      <c r="B207" s="102" t="s">
        <v>112</v>
      </c>
      <c r="C207" s="102" t="e">
        <f>#REF!</f>
        <v>#REF!</v>
      </c>
    </row>
    <row r="208" spans="1:3" x14ac:dyDescent="0.2">
      <c r="A208" s="102" t="s">
        <v>205</v>
      </c>
      <c r="B208" s="102" t="s">
        <v>113</v>
      </c>
      <c r="C208" s="102" t="e">
        <f>#REF!</f>
        <v>#REF!</v>
      </c>
    </row>
    <row r="209" spans="1:3" x14ac:dyDescent="0.2">
      <c r="A209" s="102" t="s">
        <v>205</v>
      </c>
      <c r="B209" s="102" t="s">
        <v>114</v>
      </c>
      <c r="C209" s="102" t="e">
        <f>#REF!</f>
        <v>#REF!</v>
      </c>
    </row>
    <row r="210" spans="1:3" x14ac:dyDescent="0.2">
      <c r="A210" s="102" t="s">
        <v>205</v>
      </c>
      <c r="B210" s="102" t="s">
        <v>115</v>
      </c>
      <c r="C210" s="102" t="e">
        <f>#REF!</f>
        <v>#REF!</v>
      </c>
    </row>
    <row r="211" spans="1:3" x14ac:dyDescent="0.2">
      <c r="A211" s="102" t="s">
        <v>205</v>
      </c>
      <c r="B211" s="102" t="s">
        <v>116</v>
      </c>
      <c r="C211" s="102" t="e">
        <f>#REF!</f>
        <v>#REF!</v>
      </c>
    </row>
    <row r="212" spans="1:3" x14ac:dyDescent="0.2">
      <c r="A212" s="102" t="s">
        <v>205</v>
      </c>
      <c r="B212" s="102" t="s">
        <v>117</v>
      </c>
      <c r="C212" s="102" t="e">
        <f>#REF!</f>
        <v>#REF!</v>
      </c>
    </row>
    <row r="213" spans="1:3" x14ac:dyDescent="0.2">
      <c r="A213" s="102" t="s">
        <v>205</v>
      </c>
      <c r="B213" s="102" t="s">
        <v>118</v>
      </c>
      <c r="C213" s="102" t="e">
        <f>#REF!</f>
        <v>#REF!</v>
      </c>
    </row>
    <row r="214" spans="1:3" x14ac:dyDescent="0.2">
      <c r="A214" s="102" t="s">
        <v>205</v>
      </c>
      <c r="B214" s="102" t="s">
        <v>119</v>
      </c>
      <c r="C214" s="102" t="e">
        <f>#REF!</f>
        <v>#REF!</v>
      </c>
    </row>
    <row r="215" spans="1:3" x14ac:dyDescent="0.2">
      <c r="A215" s="102" t="s">
        <v>205</v>
      </c>
      <c r="B215" s="102" t="s">
        <v>101</v>
      </c>
      <c r="C215" s="102" t="e">
        <f>#REF!</f>
        <v>#REF!</v>
      </c>
    </row>
    <row r="216" spans="1:3" x14ac:dyDescent="0.2">
      <c r="A216" s="102" t="s">
        <v>143</v>
      </c>
      <c r="B216" s="102" t="s">
        <v>104</v>
      </c>
      <c r="C216" s="102" t="e">
        <f>#REF!</f>
        <v>#REF!</v>
      </c>
    </row>
    <row r="217" spans="1:3" x14ac:dyDescent="0.2">
      <c r="A217" s="102" t="s">
        <v>143</v>
      </c>
      <c r="B217" s="102" t="s">
        <v>105</v>
      </c>
      <c r="C217" s="102" t="e">
        <f>#REF!</f>
        <v>#REF!</v>
      </c>
    </row>
    <row r="218" spans="1:3" x14ac:dyDescent="0.2">
      <c r="A218" s="102" t="s">
        <v>143</v>
      </c>
      <c r="B218" s="102" t="s">
        <v>106</v>
      </c>
      <c r="C218" s="102" t="e">
        <f>#REF!</f>
        <v>#REF!</v>
      </c>
    </row>
    <row r="219" spans="1:3" x14ac:dyDescent="0.2">
      <c r="A219" s="102" t="s">
        <v>143</v>
      </c>
      <c r="B219" s="102" t="s">
        <v>107</v>
      </c>
      <c r="C219" s="102" t="e">
        <f>#REF!</f>
        <v>#REF!</v>
      </c>
    </row>
    <row r="220" spans="1:3" x14ac:dyDescent="0.2">
      <c r="A220" s="102" t="s">
        <v>143</v>
      </c>
      <c r="B220" s="102" t="s">
        <v>108</v>
      </c>
      <c r="C220" s="102" t="e">
        <f>#REF!</f>
        <v>#REF!</v>
      </c>
    </row>
    <row r="221" spans="1:3" x14ac:dyDescent="0.2">
      <c r="A221" s="102" t="s">
        <v>143</v>
      </c>
      <c r="B221" s="102" t="s">
        <v>109</v>
      </c>
      <c r="C221" s="102" t="e">
        <f>#REF!</f>
        <v>#REF!</v>
      </c>
    </row>
    <row r="222" spans="1:3" x14ac:dyDescent="0.2">
      <c r="A222" s="102" t="s">
        <v>143</v>
      </c>
      <c r="B222" s="102" t="s">
        <v>97</v>
      </c>
      <c r="C222" s="102" t="e">
        <f>#REF!</f>
        <v>#REF!</v>
      </c>
    </row>
    <row r="223" spans="1:3" x14ac:dyDescent="0.2">
      <c r="A223" s="102" t="s">
        <v>143</v>
      </c>
      <c r="B223" s="102" t="s">
        <v>200</v>
      </c>
      <c r="C223" s="102" t="e">
        <f>#REF!</f>
        <v>#REF!</v>
      </c>
    </row>
    <row r="224" spans="1:3" x14ac:dyDescent="0.2">
      <c r="A224" s="102" t="s">
        <v>143</v>
      </c>
      <c r="B224" s="102" t="s">
        <v>110</v>
      </c>
      <c r="C224" s="102" t="e">
        <f>#REF!</f>
        <v>#REF!</v>
      </c>
    </row>
    <row r="225" spans="1:3" x14ac:dyDescent="0.2">
      <c r="A225" s="102" t="s">
        <v>143</v>
      </c>
      <c r="B225" s="102" t="s">
        <v>111</v>
      </c>
      <c r="C225" s="102" t="e">
        <f>#REF!</f>
        <v>#REF!</v>
      </c>
    </row>
    <row r="226" spans="1:3" x14ac:dyDescent="0.2">
      <c r="A226" s="102" t="s">
        <v>143</v>
      </c>
      <c r="B226" s="102" t="s">
        <v>112</v>
      </c>
      <c r="C226" s="102" t="e">
        <f>#REF!</f>
        <v>#REF!</v>
      </c>
    </row>
    <row r="227" spans="1:3" x14ac:dyDescent="0.2">
      <c r="A227" s="102" t="s">
        <v>143</v>
      </c>
      <c r="B227" s="102" t="s">
        <v>113</v>
      </c>
      <c r="C227" s="102" t="e">
        <f>#REF!</f>
        <v>#REF!</v>
      </c>
    </row>
    <row r="228" spans="1:3" x14ac:dyDescent="0.2">
      <c r="A228" s="102" t="s">
        <v>143</v>
      </c>
      <c r="B228" s="102" t="s">
        <v>114</v>
      </c>
      <c r="C228" s="102" t="e">
        <f>#REF!</f>
        <v>#REF!</v>
      </c>
    </row>
    <row r="229" spans="1:3" x14ac:dyDescent="0.2">
      <c r="A229" s="102" t="s">
        <v>143</v>
      </c>
      <c r="B229" s="102" t="s">
        <v>115</v>
      </c>
      <c r="C229" s="102" t="e">
        <f>#REF!</f>
        <v>#REF!</v>
      </c>
    </row>
    <row r="230" spans="1:3" x14ac:dyDescent="0.2">
      <c r="A230" s="102" t="s">
        <v>143</v>
      </c>
      <c r="B230" s="102" t="s">
        <v>116</v>
      </c>
      <c r="C230" s="102" t="e">
        <f>#REF!</f>
        <v>#REF!</v>
      </c>
    </row>
    <row r="231" spans="1:3" x14ac:dyDescent="0.2">
      <c r="A231" s="102" t="s">
        <v>143</v>
      </c>
      <c r="B231" s="102" t="s">
        <v>117</v>
      </c>
      <c r="C231" s="102" t="e">
        <f>#REF!</f>
        <v>#REF!</v>
      </c>
    </row>
    <row r="232" spans="1:3" x14ac:dyDescent="0.2">
      <c r="A232" s="102" t="s">
        <v>143</v>
      </c>
      <c r="B232" s="102" t="s">
        <v>118</v>
      </c>
      <c r="C232" s="102" t="e">
        <f>#REF!</f>
        <v>#REF!</v>
      </c>
    </row>
    <row r="233" spans="1:3" x14ac:dyDescent="0.2">
      <c r="A233" s="102" t="s">
        <v>143</v>
      </c>
      <c r="B233" s="102" t="s">
        <v>119</v>
      </c>
      <c r="C233" s="102" t="e">
        <f>#REF!</f>
        <v>#REF!</v>
      </c>
    </row>
    <row r="234" spans="1:3" x14ac:dyDescent="0.2">
      <c r="A234" s="102" t="s">
        <v>143</v>
      </c>
      <c r="B234" s="102" t="s">
        <v>101</v>
      </c>
      <c r="C234" s="102" t="e">
        <f>#REF!</f>
        <v>#REF!</v>
      </c>
    </row>
    <row r="235" spans="1:3" x14ac:dyDescent="0.2">
      <c r="A235" s="102" t="s">
        <v>144</v>
      </c>
      <c r="B235" s="102" t="s">
        <v>104</v>
      </c>
      <c r="C235" s="102" t="e">
        <f>#REF!</f>
        <v>#REF!</v>
      </c>
    </row>
    <row r="236" spans="1:3" x14ac:dyDescent="0.2">
      <c r="A236" s="102" t="s">
        <v>144</v>
      </c>
      <c r="B236" s="102" t="s">
        <v>105</v>
      </c>
      <c r="C236" s="102" t="e">
        <f>#REF!</f>
        <v>#REF!</v>
      </c>
    </row>
    <row r="237" spans="1:3" x14ac:dyDescent="0.2">
      <c r="A237" s="102" t="s">
        <v>144</v>
      </c>
      <c r="B237" s="102" t="s">
        <v>106</v>
      </c>
      <c r="C237" s="102" t="e">
        <f>#REF!</f>
        <v>#REF!</v>
      </c>
    </row>
    <row r="238" spans="1:3" x14ac:dyDescent="0.2">
      <c r="A238" s="102" t="s">
        <v>144</v>
      </c>
      <c r="B238" s="102" t="s">
        <v>107</v>
      </c>
      <c r="C238" s="102" t="e">
        <f>#REF!</f>
        <v>#REF!</v>
      </c>
    </row>
    <row r="239" spans="1:3" x14ac:dyDescent="0.2">
      <c r="A239" s="102" t="s">
        <v>144</v>
      </c>
      <c r="B239" s="102" t="s">
        <v>108</v>
      </c>
      <c r="C239" s="102" t="e">
        <f>#REF!</f>
        <v>#REF!</v>
      </c>
    </row>
    <row r="240" spans="1:3" x14ac:dyDescent="0.2">
      <c r="A240" s="102" t="s">
        <v>144</v>
      </c>
      <c r="B240" s="102" t="s">
        <v>109</v>
      </c>
      <c r="C240" s="102" t="e">
        <f>#REF!</f>
        <v>#REF!</v>
      </c>
    </row>
    <row r="241" spans="1:3" x14ac:dyDescent="0.2">
      <c r="A241" s="102" t="s">
        <v>144</v>
      </c>
      <c r="B241" s="102" t="s">
        <v>97</v>
      </c>
      <c r="C241" s="102" t="e">
        <f>#REF!</f>
        <v>#REF!</v>
      </c>
    </row>
    <row r="242" spans="1:3" x14ac:dyDescent="0.2">
      <c r="A242" s="102" t="s">
        <v>144</v>
      </c>
      <c r="B242" s="102" t="s">
        <v>200</v>
      </c>
      <c r="C242" s="102" t="e">
        <f>#REF!</f>
        <v>#REF!</v>
      </c>
    </row>
    <row r="243" spans="1:3" x14ac:dyDescent="0.2">
      <c r="A243" s="102" t="s">
        <v>144</v>
      </c>
      <c r="B243" s="102" t="s">
        <v>110</v>
      </c>
      <c r="C243" s="102" t="e">
        <f>#REF!</f>
        <v>#REF!</v>
      </c>
    </row>
    <row r="244" spans="1:3" x14ac:dyDescent="0.2">
      <c r="A244" s="102" t="s">
        <v>144</v>
      </c>
      <c r="B244" s="102" t="s">
        <v>111</v>
      </c>
      <c r="C244" s="102" t="e">
        <f>#REF!</f>
        <v>#REF!</v>
      </c>
    </row>
    <row r="245" spans="1:3" x14ac:dyDescent="0.2">
      <c r="A245" s="102" t="s">
        <v>144</v>
      </c>
      <c r="B245" s="102" t="s">
        <v>112</v>
      </c>
      <c r="C245" s="102" t="e">
        <f>#REF!</f>
        <v>#REF!</v>
      </c>
    </row>
    <row r="246" spans="1:3" x14ac:dyDescent="0.2">
      <c r="A246" s="102" t="s">
        <v>144</v>
      </c>
      <c r="B246" s="102" t="s">
        <v>113</v>
      </c>
      <c r="C246" s="102" t="e">
        <f>#REF!</f>
        <v>#REF!</v>
      </c>
    </row>
    <row r="247" spans="1:3" x14ac:dyDescent="0.2">
      <c r="A247" s="102" t="s">
        <v>144</v>
      </c>
      <c r="B247" s="102" t="s">
        <v>114</v>
      </c>
      <c r="C247" s="102" t="e">
        <f>#REF!</f>
        <v>#REF!</v>
      </c>
    </row>
    <row r="248" spans="1:3" x14ac:dyDescent="0.2">
      <c r="A248" s="102" t="s">
        <v>144</v>
      </c>
      <c r="B248" s="102" t="s">
        <v>115</v>
      </c>
      <c r="C248" s="102" t="e">
        <f>#REF!</f>
        <v>#REF!</v>
      </c>
    </row>
    <row r="249" spans="1:3" x14ac:dyDescent="0.2">
      <c r="A249" s="102" t="s">
        <v>144</v>
      </c>
      <c r="B249" s="102" t="s">
        <v>116</v>
      </c>
      <c r="C249" s="102" t="e">
        <f>#REF!</f>
        <v>#REF!</v>
      </c>
    </row>
    <row r="250" spans="1:3" x14ac:dyDescent="0.2">
      <c r="A250" s="102" t="s">
        <v>144</v>
      </c>
      <c r="B250" s="102" t="s">
        <v>117</v>
      </c>
      <c r="C250" s="102" t="e">
        <f>#REF!</f>
        <v>#REF!</v>
      </c>
    </row>
    <row r="251" spans="1:3" x14ac:dyDescent="0.2">
      <c r="A251" s="102" t="s">
        <v>144</v>
      </c>
      <c r="B251" s="102" t="s">
        <v>118</v>
      </c>
      <c r="C251" s="102" t="e">
        <f>#REF!</f>
        <v>#REF!</v>
      </c>
    </row>
    <row r="252" spans="1:3" x14ac:dyDescent="0.2">
      <c r="A252" s="102" t="s">
        <v>144</v>
      </c>
      <c r="B252" s="102" t="s">
        <v>119</v>
      </c>
      <c r="C252" s="102" t="e">
        <f>#REF!</f>
        <v>#REF!</v>
      </c>
    </row>
    <row r="253" spans="1:3" x14ac:dyDescent="0.2">
      <c r="A253" s="102" t="s">
        <v>144</v>
      </c>
      <c r="B253" s="102" t="s">
        <v>101</v>
      </c>
      <c r="C253" s="102" t="e">
        <f>#REF!</f>
        <v>#REF!</v>
      </c>
    </row>
    <row r="254" spans="1:3" x14ac:dyDescent="0.2">
      <c r="A254" s="102" t="s">
        <v>145</v>
      </c>
      <c r="B254" s="102" t="s">
        <v>104</v>
      </c>
      <c r="C254" s="102" t="e">
        <f>#REF!</f>
        <v>#REF!</v>
      </c>
    </row>
    <row r="255" spans="1:3" x14ac:dyDescent="0.2">
      <c r="A255" s="102" t="s">
        <v>145</v>
      </c>
      <c r="B255" s="102" t="s">
        <v>105</v>
      </c>
      <c r="C255" s="102" t="e">
        <f>#REF!</f>
        <v>#REF!</v>
      </c>
    </row>
    <row r="256" spans="1:3" x14ac:dyDescent="0.2">
      <c r="A256" s="102" t="s">
        <v>145</v>
      </c>
      <c r="B256" s="102" t="s">
        <v>106</v>
      </c>
      <c r="C256" s="102" t="e">
        <f>#REF!</f>
        <v>#REF!</v>
      </c>
    </row>
    <row r="257" spans="1:3" x14ac:dyDescent="0.2">
      <c r="A257" s="102" t="s">
        <v>145</v>
      </c>
      <c r="B257" s="102" t="s">
        <v>107</v>
      </c>
      <c r="C257" s="102" t="e">
        <f>#REF!</f>
        <v>#REF!</v>
      </c>
    </row>
    <row r="258" spans="1:3" x14ac:dyDescent="0.2">
      <c r="A258" s="102" t="s">
        <v>145</v>
      </c>
      <c r="B258" s="102" t="s">
        <v>108</v>
      </c>
      <c r="C258" s="102" t="e">
        <f>#REF!</f>
        <v>#REF!</v>
      </c>
    </row>
    <row r="259" spans="1:3" x14ac:dyDescent="0.2">
      <c r="A259" s="102" t="s">
        <v>145</v>
      </c>
      <c r="B259" s="102" t="s">
        <v>109</v>
      </c>
      <c r="C259" s="102" t="e">
        <f>#REF!</f>
        <v>#REF!</v>
      </c>
    </row>
    <row r="260" spans="1:3" x14ac:dyDescent="0.2">
      <c r="A260" s="102" t="s">
        <v>145</v>
      </c>
      <c r="B260" s="102" t="s">
        <v>97</v>
      </c>
      <c r="C260" s="102" t="e">
        <f>#REF!</f>
        <v>#REF!</v>
      </c>
    </row>
    <row r="261" spans="1:3" x14ac:dyDescent="0.2">
      <c r="A261" s="102" t="s">
        <v>145</v>
      </c>
      <c r="B261" s="102" t="s">
        <v>200</v>
      </c>
      <c r="C261" s="102" t="e">
        <f>#REF!</f>
        <v>#REF!</v>
      </c>
    </row>
    <row r="262" spans="1:3" x14ac:dyDescent="0.2">
      <c r="A262" s="102" t="s">
        <v>145</v>
      </c>
      <c r="B262" s="102" t="s">
        <v>110</v>
      </c>
      <c r="C262" s="102" t="e">
        <f>#REF!</f>
        <v>#REF!</v>
      </c>
    </row>
    <row r="263" spans="1:3" x14ac:dyDescent="0.2">
      <c r="A263" s="102" t="s">
        <v>145</v>
      </c>
      <c r="B263" s="102" t="s">
        <v>111</v>
      </c>
      <c r="C263" s="102" t="e">
        <f>#REF!</f>
        <v>#REF!</v>
      </c>
    </row>
    <row r="264" spans="1:3" x14ac:dyDescent="0.2">
      <c r="A264" s="102" t="s">
        <v>145</v>
      </c>
      <c r="B264" s="102" t="s">
        <v>112</v>
      </c>
      <c r="C264" s="102" t="e">
        <f>#REF!</f>
        <v>#REF!</v>
      </c>
    </row>
    <row r="265" spans="1:3" x14ac:dyDescent="0.2">
      <c r="A265" s="102" t="s">
        <v>145</v>
      </c>
      <c r="B265" s="102" t="s">
        <v>113</v>
      </c>
      <c r="C265" s="102" t="e">
        <f>#REF!</f>
        <v>#REF!</v>
      </c>
    </row>
    <row r="266" spans="1:3" x14ac:dyDescent="0.2">
      <c r="A266" s="102" t="s">
        <v>145</v>
      </c>
      <c r="B266" s="102" t="s">
        <v>114</v>
      </c>
      <c r="C266" s="102" t="e">
        <f>#REF!</f>
        <v>#REF!</v>
      </c>
    </row>
    <row r="267" spans="1:3" x14ac:dyDescent="0.2">
      <c r="A267" s="102" t="s">
        <v>145</v>
      </c>
      <c r="B267" s="102" t="s">
        <v>115</v>
      </c>
      <c r="C267" s="102" t="e">
        <f>#REF!</f>
        <v>#REF!</v>
      </c>
    </row>
    <row r="268" spans="1:3" x14ac:dyDescent="0.2">
      <c r="A268" s="102" t="s">
        <v>145</v>
      </c>
      <c r="B268" s="102" t="s">
        <v>116</v>
      </c>
      <c r="C268" s="102" t="e">
        <f>#REF!</f>
        <v>#REF!</v>
      </c>
    </row>
    <row r="269" spans="1:3" x14ac:dyDescent="0.2">
      <c r="A269" s="102" t="s">
        <v>145</v>
      </c>
      <c r="B269" s="102" t="s">
        <v>117</v>
      </c>
      <c r="C269" s="102" t="e">
        <f>#REF!</f>
        <v>#REF!</v>
      </c>
    </row>
    <row r="270" spans="1:3" x14ac:dyDescent="0.2">
      <c r="A270" s="102" t="s">
        <v>145</v>
      </c>
      <c r="B270" s="102" t="s">
        <v>118</v>
      </c>
      <c r="C270" s="102" t="e">
        <f>#REF!</f>
        <v>#REF!</v>
      </c>
    </row>
    <row r="271" spans="1:3" x14ac:dyDescent="0.2">
      <c r="A271" s="102" t="s">
        <v>145</v>
      </c>
      <c r="B271" s="102" t="s">
        <v>119</v>
      </c>
      <c r="C271" s="102" t="e">
        <f>#REF!</f>
        <v>#REF!</v>
      </c>
    </row>
    <row r="272" spans="1:3" x14ac:dyDescent="0.2">
      <c r="A272" s="102" t="s">
        <v>145</v>
      </c>
      <c r="B272" s="102" t="s">
        <v>101</v>
      </c>
      <c r="C272" s="102" t="e">
        <f>#REF!</f>
        <v>#REF!</v>
      </c>
    </row>
    <row r="273" spans="1:3" x14ac:dyDescent="0.2">
      <c r="A273" s="102" t="s">
        <v>146</v>
      </c>
      <c r="B273" s="102" t="s">
        <v>104</v>
      </c>
      <c r="C273" s="102" t="e">
        <f>#REF!</f>
        <v>#REF!</v>
      </c>
    </row>
    <row r="274" spans="1:3" x14ac:dyDescent="0.2">
      <c r="A274" s="102" t="s">
        <v>146</v>
      </c>
      <c r="B274" s="102" t="s">
        <v>105</v>
      </c>
      <c r="C274" s="102" t="e">
        <f>#REF!</f>
        <v>#REF!</v>
      </c>
    </row>
    <row r="275" spans="1:3" x14ac:dyDescent="0.2">
      <c r="A275" s="102" t="s">
        <v>146</v>
      </c>
      <c r="B275" s="102" t="s">
        <v>106</v>
      </c>
      <c r="C275" s="102" t="e">
        <f>#REF!</f>
        <v>#REF!</v>
      </c>
    </row>
    <row r="276" spans="1:3" x14ac:dyDescent="0.2">
      <c r="A276" s="102" t="s">
        <v>146</v>
      </c>
      <c r="B276" s="102" t="s">
        <v>107</v>
      </c>
      <c r="C276" s="102" t="e">
        <f>#REF!</f>
        <v>#REF!</v>
      </c>
    </row>
    <row r="277" spans="1:3" x14ac:dyDescent="0.2">
      <c r="A277" s="102" t="s">
        <v>146</v>
      </c>
      <c r="B277" s="102" t="s">
        <v>108</v>
      </c>
      <c r="C277" s="102" t="e">
        <f>#REF!</f>
        <v>#REF!</v>
      </c>
    </row>
    <row r="278" spans="1:3" x14ac:dyDescent="0.2">
      <c r="A278" s="102" t="s">
        <v>146</v>
      </c>
      <c r="B278" s="102" t="s">
        <v>109</v>
      </c>
      <c r="C278" s="102" t="e">
        <f>#REF!</f>
        <v>#REF!</v>
      </c>
    </row>
    <row r="279" spans="1:3" x14ac:dyDescent="0.2">
      <c r="A279" s="102" t="s">
        <v>146</v>
      </c>
      <c r="B279" s="102" t="s">
        <v>97</v>
      </c>
      <c r="C279" s="102" t="e">
        <f>#REF!</f>
        <v>#REF!</v>
      </c>
    </row>
    <row r="280" spans="1:3" x14ac:dyDescent="0.2">
      <c r="A280" s="102" t="s">
        <v>146</v>
      </c>
      <c r="B280" s="102" t="s">
        <v>200</v>
      </c>
      <c r="C280" s="102" t="e">
        <f>#REF!</f>
        <v>#REF!</v>
      </c>
    </row>
    <row r="281" spans="1:3" x14ac:dyDescent="0.2">
      <c r="A281" s="102" t="s">
        <v>146</v>
      </c>
      <c r="B281" s="102" t="s">
        <v>110</v>
      </c>
      <c r="C281" s="102" t="e">
        <f>#REF!</f>
        <v>#REF!</v>
      </c>
    </row>
    <row r="282" spans="1:3" x14ac:dyDescent="0.2">
      <c r="A282" s="102" t="s">
        <v>146</v>
      </c>
      <c r="B282" s="102" t="s">
        <v>111</v>
      </c>
      <c r="C282" s="102" t="e">
        <f>#REF!</f>
        <v>#REF!</v>
      </c>
    </row>
    <row r="283" spans="1:3" x14ac:dyDescent="0.2">
      <c r="A283" s="102" t="s">
        <v>146</v>
      </c>
      <c r="B283" s="102" t="s">
        <v>112</v>
      </c>
      <c r="C283" s="102" t="e">
        <f>#REF!</f>
        <v>#REF!</v>
      </c>
    </row>
    <row r="284" spans="1:3" x14ac:dyDescent="0.2">
      <c r="A284" s="102" t="s">
        <v>146</v>
      </c>
      <c r="B284" s="102" t="s">
        <v>113</v>
      </c>
      <c r="C284" s="102" t="e">
        <f>#REF!</f>
        <v>#REF!</v>
      </c>
    </row>
    <row r="285" spans="1:3" x14ac:dyDescent="0.2">
      <c r="A285" s="102" t="s">
        <v>146</v>
      </c>
      <c r="B285" s="102" t="s">
        <v>114</v>
      </c>
      <c r="C285" s="102" t="e">
        <f>#REF!</f>
        <v>#REF!</v>
      </c>
    </row>
    <row r="286" spans="1:3" x14ac:dyDescent="0.2">
      <c r="A286" s="102" t="s">
        <v>146</v>
      </c>
      <c r="B286" s="102" t="s">
        <v>115</v>
      </c>
      <c r="C286" s="102" t="e">
        <f>#REF!</f>
        <v>#REF!</v>
      </c>
    </row>
    <row r="287" spans="1:3" x14ac:dyDescent="0.2">
      <c r="A287" s="102" t="s">
        <v>146</v>
      </c>
      <c r="B287" s="102" t="s">
        <v>116</v>
      </c>
      <c r="C287" s="102" t="e">
        <f>#REF!</f>
        <v>#REF!</v>
      </c>
    </row>
    <row r="288" spans="1:3" x14ac:dyDescent="0.2">
      <c r="A288" s="102" t="s">
        <v>146</v>
      </c>
      <c r="B288" s="102" t="s">
        <v>117</v>
      </c>
      <c r="C288" s="102" t="e">
        <f>#REF!</f>
        <v>#REF!</v>
      </c>
    </row>
    <row r="289" spans="1:3" x14ac:dyDescent="0.2">
      <c r="A289" s="102" t="s">
        <v>146</v>
      </c>
      <c r="B289" s="102" t="s">
        <v>118</v>
      </c>
      <c r="C289" s="102" t="e">
        <f>#REF!</f>
        <v>#REF!</v>
      </c>
    </row>
    <row r="290" spans="1:3" x14ac:dyDescent="0.2">
      <c r="A290" s="102" t="s">
        <v>146</v>
      </c>
      <c r="B290" s="102" t="s">
        <v>119</v>
      </c>
      <c r="C290" s="102" t="e">
        <f>#REF!</f>
        <v>#REF!</v>
      </c>
    </row>
    <row r="291" spans="1:3" x14ac:dyDescent="0.2">
      <c r="A291" s="102" t="s">
        <v>146</v>
      </c>
      <c r="B291" s="102" t="s">
        <v>101</v>
      </c>
      <c r="C291" s="102" t="e">
        <f>#REF!</f>
        <v>#REF!</v>
      </c>
    </row>
    <row r="292" spans="1:3" x14ac:dyDescent="0.2">
      <c r="A292" s="102" t="s">
        <v>164</v>
      </c>
      <c r="B292" s="102" t="s">
        <v>104</v>
      </c>
      <c r="C292" s="102" t="e">
        <f>#REF!</f>
        <v>#REF!</v>
      </c>
    </row>
    <row r="293" spans="1:3" x14ac:dyDescent="0.2">
      <c r="A293" s="102" t="s">
        <v>164</v>
      </c>
      <c r="B293" s="102" t="s">
        <v>105</v>
      </c>
      <c r="C293" s="102" t="e">
        <f>#REF!</f>
        <v>#REF!</v>
      </c>
    </row>
    <row r="294" spans="1:3" x14ac:dyDescent="0.2">
      <c r="A294" s="102" t="s">
        <v>164</v>
      </c>
      <c r="B294" s="102" t="s">
        <v>106</v>
      </c>
      <c r="C294" s="102" t="e">
        <f>#REF!</f>
        <v>#REF!</v>
      </c>
    </row>
    <row r="295" spans="1:3" x14ac:dyDescent="0.2">
      <c r="A295" s="102" t="s">
        <v>164</v>
      </c>
      <c r="B295" s="102" t="s">
        <v>107</v>
      </c>
      <c r="C295" s="102" t="e">
        <f>#REF!</f>
        <v>#REF!</v>
      </c>
    </row>
    <row r="296" spans="1:3" x14ac:dyDescent="0.2">
      <c r="A296" s="102" t="s">
        <v>164</v>
      </c>
      <c r="B296" s="102" t="s">
        <v>108</v>
      </c>
      <c r="C296" s="102" t="e">
        <f>#REF!</f>
        <v>#REF!</v>
      </c>
    </row>
    <row r="297" spans="1:3" x14ac:dyDescent="0.2">
      <c r="A297" s="102" t="s">
        <v>164</v>
      </c>
      <c r="B297" s="102" t="s">
        <v>109</v>
      </c>
      <c r="C297" s="102" t="e">
        <f>#REF!</f>
        <v>#REF!</v>
      </c>
    </row>
    <row r="298" spans="1:3" x14ac:dyDescent="0.2">
      <c r="A298" s="102" t="s">
        <v>164</v>
      </c>
      <c r="B298" s="102" t="s">
        <v>97</v>
      </c>
      <c r="C298" s="102" t="e">
        <f>#REF!</f>
        <v>#REF!</v>
      </c>
    </row>
    <row r="299" spans="1:3" x14ac:dyDescent="0.2">
      <c r="A299" s="102" t="s">
        <v>164</v>
      </c>
      <c r="B299" s="102" t="s">
        <v>200</v>
      </c>
      <c r="C299" s="102" t="e">
        <f>#REF!</f>
        <v>#REF!</v>
      </c>
    </row>
    <row r="300" spans="1:3" x14ac:dyDescent="0.2">
      <c r="A300" s="102" t="s">
        <v>164</v>
      </c>
      <c r="B300" s="102" t="s">
        <v>110</v>
      </c>
      <c r="C300" s="102" t="e">
        <f>#REF!</f>
        <v>#REF!</v>
      </c>
    </row>
    <row r="301" spans="1:3" x14ac:dyDescent="0.2">
      <c r="A301" s="102" t="s">
        <v>164</v>
      </c>
      <c r="B301" s="102" t="s">
        <v>111</v>
      </c>
      <c r="C301" s="102" t="e">
        <f>#REF!</f>
        <v>#REF!</v>
      </c>
    </row>
    <row r="302" spans="1:3" x14ac:dyDescent="0.2">
      <c r="A302" s="102" t="s">
        <v>164</v>
      </c>
      <c r="B302" s="102" t="s">
        <v>112</v>
      </c>
      <c r="C302" s="102" t="e">
        <f>#REF!</f>
        <v>#REF!</v>
      </c>
    </row>
    <row r="303" spans="1:3" x14ac:dyDescent="0.2">
      <c r="A303" s="102" t="s">
        <v>164</v>
      </c>
      <c r="B303" s="102" t="s">
        <v>113</v>
      </c>
      <c r="C303" s="102" t="e">
        <f>#REF!</f>
        <v>#REF!</v>
      </c>
    </row>
    <row r="304" spans="1:3" x14ac:dyDescent="0.2">
      <c r="A304" s="102" t="s">
        <v>164</v>
      </c>
      <c r="B304" s="102" t="s">
        <v>114</v>
      </c>
      <c r="C304" s="102" t="e">
        <f>#REF!</f>
        <v>#REF!</v>
      </c>
    </row>
    <row r="305" spans="1:3" x14ac:dyDescent="0.2">
      <c r="A305" s="102" t="s">
        <v>164</v>
      </c>
      <c r="B305" s="102" t="s">
        <v>115</v>
      </c>
      <c r="C305" s="102" t="e">
        <f>#REF!</f>
        <v>#REF!</v>
      </c>
    </row>
    <row r="306" spans="1:3" x14ac:dyDescent="0.2">
      <c r="A306" s="102" t="s">
        <v>164</v>
      </c>
      <c r="B306" s="102" t="s">
        <v>116</v>
      </c>
      <c r="C306" s="102" t="e">
        <f>#REF!</f>
        <v>#REF!</v>
      </c>
    </row>
    <row r="307" spans="1:3" x14ac:dyDescent="0.2">
      <c r="A307" s="102" t="s">
        <v>164</v>
      </c>
      <c r="B307" s="102" t="s">
        <v>117</v>
      </c>
      <c r="C307" s="102" t="e">
        <f>#REF!</f>
        <v>#REF!</v>
      </c>
    </row>
    <row r="308" spans="1:3" x14ac:dyDescent="0.2">
      <c r="A308" s="102" t="s">
        <v>164</v>
      </c>
      <c r="B308" s="102" t="s">
        <v>118</v>
      </c>
      <c r="C308" s="102" t="e">
        <f>#REF!</f>
        <v>#REF!</v>
      </c>
    </row>
    <row r="309" spans="1:3" x14ac:dyDescent="0.2">
      <c r="A309" s="102" t="s">
        <v>164</v>
      </c>
      <c r="B309" s="102" t="s">
        <v>119</v>
      </c>
      <c r="C309" s="102" t="e">
        <f>#REF!</f>
        <v>#REF!</v>
      </c>
    </row>
    <row r="310" spans="1:3" x14ac:dyDescent="0.2">
      <c r="A310" s="102" t="s">
        <v>164</v>
      </c>
      <c r="B310" s="102" t="s">
        <v>101</v>
      </c>
      <c r="C310" s="102" t="e">
        <f>#REF!</f>
        <v>#REF!</v>
      </c>
    </row>
    <row r="311" spans="1:3" x14ac:dyDescent="0.2">
      <c r="A311" s="102" t="s">
        <v>147</v>
      </c>
      <c r="B311" s="102" t="s">
        <v>104</v>
      </c>
      <c r="C311" s="102" t="e">
        <f>#REF!</f>
        <v>#REF!</v>
      </c>
    </row>
    <row r="312" spans="1:3" x14ac:dyDescent="0.2">
      <c r="A312" s="102" t="s">
        <v>147</v>
      </c>
      <c r="B312" s="102" t="s">
        <v>105</v>
      </c>
      <c r="C312" s="102" t="e">
        <f>#REF!</f>
        <v>#REF!</v>
      </c>
    </row>
    <row r="313" spans="1:3" x14ac:dyDescent="0.2">
      <c r="A313" s="102" t="s">
        <v>147</v>
      </c>
      <c r="B313" s="102" t="s">
        <v>106</v>
      </c>
      <c r="C313" s="102" t="e">
        <f>#REF!</f>
        <v>#REF!</v>
      </c>
    </row>
    <row r="314" spans="1:3" x14ac:dyDescent="0.2">
      <c r="A314" s="102" t="s">
        <v>147</v>
      </c>
      <c r="B314" s="102" t="s">
        <v>107</v>
      </c>
      <c r="C314" s="102" t="e">
        <f>#REF!</f>
        <v>#REF!</v>
      </c>
    </row>
    <row r="315" spans="1:3" x14ac:dyDescent="0.2">
      <c r="A315" s="102" t="s">
        <v>147</v>
      </c>
      <c r="B315" s="102" t="s">
        <v>108</v>
      </c>
      <c r="C315" s="102" t="e">
        <f>#REF!</f>
        <v>#REF!</v>
      </c>
    </row>
    <row r="316" spans="1:3" x14ac:dyDescent="0.2">
      <c r="A316" s="102" t="s">
        <v>147</v>
      </c>
      <c r="B316" s="102" t="s">
        <v>109</v>
      </c>
      <c r="C316" s="102" t="e">
        <f>#REF!</f>
        <v>#REF!</v>
      </c>
    </row>
    <row r="317" spans="1:3" x14ac:dyDescent="0.2">
      <c r="A317" s="102" t="s">
        <v>147</v>
      </c>
      <c r="B317" s="102" t="s">
        <v>97</v>
      </c>
      <c r="C317" s="102" t="e">
        <f>#REF!</f>
        <v>#REF!</v>
      </c>
    </row>
    <row r="318" spans="1:3" x14ac:dyDescent="0.2">
      <c r="A318" s="102" t="s">
        <v>147</v>
      </c>
      <c r="B318" s="102" t="s">
        <v>200</v>
      </c>
      <c r="C318" s="102" t="e">
        <f>#REF!</f>
        <v>#REF!</v>
      </c>
    </row>
    <row r="319" spans="1:3" x14ac:dyDescent="0.2">
      <c r="A319" s="102" t="s">
        <v>147</v>
      </c>
      <c r="B319" s="102" t="s">
        <v>110</v>
      </c>
      <c r="C319" s="102" t="e">
        <f>#REF!</f>
        <v>#REF!</v>
      </c>
    </row>
    <row r="320" spans="1:3" x14ac:dyDescent="0.2">
      <c r="A320" s="102" t="s">
        <v>147</v>
      </c>
      <c r="B320" s="102" t="s">
        <v>111</v>
      </c>
      <c r="C320" s="102" t="e">
        <f>#REF!</f>
        <v>#REF!</v>
      </c>
    </row>
    <row r="321" spans="1:3" x14ac:dyDescent="0.2">
      <c r="A321" s="102" t="s">
        <v>147</v>
      </c>
      <c r="B321" s="102" t="s">
        <v>112</v>
      </c>
      <c r="C321" s="102" t="e">
        <f>#REF!</f>
        <v>#REF!</v>
      </c>
    </row>
    <row r="322" spans="1:3" x14ac:dyDescent="0.2">
      <c r="A322" s="102" t="s">
        <v>147</v>
      </c>
      <c r="B322" s="102" t="s">
        <v>113</v>
      </c>
      <c r="C322" s="102" t="e">
        <f>#REF!</f>
        <v>#REF!</v>
      </c>
    </row>
    <row r="323" spans="1:3" x14ac:dyDescent="0.2">
      <c r="A323" s="102" t="s">
        <v>147</v>
      </c>
      <c r="B323" s="102" t="s">
        <v>114</v>
      </c>
      <c r="C323" s="102" t="e">
        <f>#REF!</f>
        <v>#REF!</v>
      </c>
    </row>
    <row r="324" spans="1:3" x14ac:dyDescent="0.2">
      <c r="A324" s="102" t="s">
        <v>147</v>
      </c>
      <c r="B324" s="102" t="s">
        <v>115</v>
      </c>
      <c r="C324" s="102" t="e">
        <f>#REF!</f>
        <v>#REF!</v>
      </c>
    </row>
    <row r="325" spans="1:3" x14ac:dyDescent="0.2">
      <c r="A325" s="102" t="s">
        <v>147</v>
      </c>
      <c r="B325" s="102" t="s">
        <v>116</v>
      </c>
      <c r="C325" s="102" t="e">
        <f>#REF!</f>
        <v>#REF!</v>
      </c>
    </row>
    <row r="326" spans="1:3" x14ac:dyDescent="0.2">
      <c r="A326" s="102" t="s">
        <v>147</v>
      </c>
      <c r="B326" s="102" t="s">
        <v>117</v>
      </c>
      <c r="C326" s="102" t="e">
        <f>#REF!</f>
        <v>#REF!</v>
      </c>
    </row>
    <row r="327" spans="1:3" x14ac:dyDescent="0.2">
      <c r="A327" s="102" t="s">
        <v>147</v>
      </c>
      <c r="B327" s="102" t="s">
        <v>118</v>
      </c>
      <c r="C327" s="102" t="e">
        <f>#REF!</f>
        <v>#REF!</v>
      </c>
    </row>
    <row r="328" spans="1:3" x14ac:dyDescent="0.2">
      <c r="A328" s="102" t="s">
        <v>147</v>
      </c>
      <c r="B328" s="102" t="s">
        <v>119</v>
      </c>
      <c r="C328" s="102" t="e">
        <f>#REF!</f>
        <v>#REF!</v>
      </c>
    </row>
    <row r="329" spans="1:3" x14ac:dyDescent="0.2">
      <c r="A329" s="102" t="s">
        <v>147</v>
      </c>
      <c r="B329" s="102" t="s">
        <v>101</v>
      </c>
      <c r="C329" s="102" t="e">
        <f>#REF!</f>
        <v>#REF!</v>
      </c>
    </row>
    <row r="330" spans="1:3" x14ac:dyDescent="0.2">
      <c r="A330" s="102" t="s">
        <v>148</v>
      </c>
      <c r="B330" s="102" t="s">
        <v>104</v>
      </c>
      <c r="C330" s="102" t="e">
        <f>#REF!</f>
        <v>#REF!</v>
      </c>
    </row>
    <row r="331" spans="1:3" x14ac:dyDescent="0.2">
      <c r="A331" s="102" t="s">
        <v>148</v>
      </c>
      <c r="B331" s="102" t="s">
        <v>105</v>
      </c>
      <c r="C331" s="102" t="e">
        <f>#REF!</f>
        <v>#REF!</v>
      </c>
    </row>
    <row r="332" spans="1:3" x14ac:dyDescent="0.2">
      <c r="A332" s="102" t="s">
        <v>148</v>
      </c>
      <c r="B332" s="102" t="s">
        <v>106</v>
      </c>
      <c r="C332" s="102" t="e">
        <f>#REF!</f>
        <v>#REF!</v>
      </c>
    </row>
    <row r="333" spans="1:3" x14ac:dyDescent="0.2">
      <c r="A333" s="102" t="s">
        <v>148</v>
      </c>
      <c r="B333" s="102" t="s">
        <v>107</v>
      </c>
      <c r="C333" s="102" t="e">
        <f>#REF!</f>
        <v>#REF!</v>
      </c>
    </row>
    <row r="334" spans="1:3" x14ac:dyDescent="0.2">
      <c r="A334" s="102" t="s">
        <v>148</v>
      </c>
      <c r="B334" s="102" t="s">
        <v>108</v>
      </c>
      <c r="C334" s="102" t="e">
        <f>#REF!</f>
        <v>#REF!</v>
      </c>
    </row>
    <row r="335" spans="1:3" x14ac:dyDescent="0.2">
      <c r="A335" s="102" t="s">
        <v>148</v>
      </c>
      <c r="B335" s="102" t="s">
        <v>109</v>
      </c>
      <c r="C335" s="102" t="e">
        <f>#REF!</f>
        <v>#REF!</v>
      </c>
    </row>
    <row r="336" spans="1:3" x14ac:dyDescent="0.2">
      <c r="A336" s="102" t="s">
        <v>148</v>
      </c>
      <c r="B336" s="102" t="s">
        <v>97</v>
      </c>
      <c r="C336" s="102" t="e">
        <f>#REF!</f>
        <v>#REF!</v>
      </c>
    </row>
    <row r="337" spans="1:3" x14ac:dyDescent="0.2">
      <c r="A337" s="102" t="s">
        <v>148</v>
      </c>
      <c r="B337" s="102" t="s">
        <v>200</v>
      </c>
      <c r="C337" s="102" t="e">
        <f>#REF!</f>
        <v>#REF!</v>
      </c>
    </row>
    <row r="338" spans="1:3" x14ac:dyDescent="0.2">
      <c r="A338" s="102" t="s">
        <v>148</v>
      </c>
      <c r="B338" s="102" t="s">
        <v>110</v>
      </c>
      <c r="C338" s="102" t="e">
        <f>#REF!</f>
        <v>#REF!</v>
      </c>
    </row>
    <row r="339" spans="1:3" x14ac:dyDescent="0.2">
      <c r="A339" s="102" t="s">
        <v>148</v>
      </c>
      <c r="B339" s="102" t="s">
        <v>111</v>
      </c>
      <c r="C339" s="102" t="e">
        <f>#REF!</f>
        <v>#REF!</v>
      </c>
    </row>
    <row r="340" spans="1:3" x14ac:dyDescent="0.2">
      <c r="A340" s="102" t="s">
        <v>148</v>
      </c>
      <c r="B340" s="102" t="s">
        <v>112</v>
      </c>
      <c r="C340" s="102" t="e">
        <f>#REF!</f>
        <v>#REF!</v>
      </c>
    </row>
    <row r="341" spans="1:3" x14ac:dyDescent="0.2">
      <c r="A341" s="102" t="s">
        <v>148</v>
      </c>
      <c r="B341" s="102" t="s">
        <v>113</v>
      </c>
      <c r="C341" s="102" t="e">
        <f>#REF!</f>
        <v>#REF!</v>
      </c>
    </row>
    <row r="342" spans="1:3" x14ac:dyDescent="0.2">
      <c r="A342" s="102" t="s">
        <v>148</v>
      </c>
      <c r="B342" s="102" t="s">
        <v>114</v>
      </c>
      <c r="C342" s="102" t="e">
        <f>#REF!</f>
        <v>#REF!</v>
      </c>
    </row>
    <row r="343" spans="1:3" x14ac:dyDescent="0.2">
      <c r="A343" s="102" t="s">
        <v>148</v>
      </c>
      <c r="B343" s="102" t="s">
        <v>115</v>
      </c>
      <c r="C343" s="102" t="e">
        <f>#REF!</f>
        <v>#REF!</v>
      </c>
    </row>
    <row r="344" spans="1:3" x14ac:dyDescent="0.2">
      <c r="A344" s="102" t="s">
        <v>148</v>
      </c>
      <c r="B344" s="102" t="s">
        <v>116</v>
      </c>
      <c r="C344" s="102" t="e">
        <f>#REF!</f>
        <v>#REF!</v>
      </c>
    </row>
    <row r="345" spans="1:3" x14ac:dyDescent="0.2">
      <c r="A345" s="102" t="s">
        <v>148</v>
      </c>
      <c r="B345" s="102" t="s">
        <v>117</v>
      </c>
      <c r="C345" s="102" t="e">
        <f>#REF!</f>
        <v>#REF!</v>
      </c>
    </row>
    <row r="346" spans="1:3" x14ac:dyDescent="0.2">
      <c r="A346" s="102" t="s">
        <v>148</v>
      </c>
      <c r="B346" s="102" t="s">
        <v>118</v>
      </c>
      <c r="C346" s="102" t="e">
        <f>#REF!</f>
        <v>#REF!</v>
      </c>
    </row>
    <row r="347" spans="1:3" x14ac:dyDescent="0.2">
      <c r="A347" s="102" t="s">
        <v>148</v>
      </c>
      <c r="B347" s="102" t="s">
        <v>119</v>
      </c>
      <c r="C347" s="102" t="e">
        <f>#REF!</f>
        <v>#REF!</v>
      </c>
    </row>
    <row r="348" spans="1:3" x14ac:dyDescent="0.2">
      <c r="A348" s="102" t="s">
        <v>148</v>
      </c>
      <c r="B348" s="102" t="s">
        <v>101</v>
      </c>
      <c r="C348" s="102" t="e">
        <f>#REF!</f>
        <v>#REF!</v>
      </c>
    </row>
    <row r="349" spans="1:3" x14ac:dyDescent="0.2">
      <c r="A349" s="102" t="s">
        <v>149</v>
      </c>
      <c r="B349" s="102" t="s">
        <v>104</v>
      </c>
      <c r="C349" s="102" t="e">
        <f>#REF!</f>
        <v>#REF!</v>
      </c>
    </row>
    <row r="350" spans="1:3" x14ac:dyDescent="0.2">
      <c r="A350" s="102" t="s">
        <v>149</v>
      </c>
      <c r="B350" s="102" t="s">
        <v>105</v>
      </c>
      <c r="C350" s="102" t="e">
        <f>#REF!</f>
        <v>#REF!</v>
      </c>
    </row>
    <row r="351" spans="1:3" x14ac:dyDescent="0.2">
      <c r="A351" s="102" t="s">
        <v>149</v>
      </c>
      <c r="B351" s="102" t="s">
        <v>106</v>
      </c>
      <c r="C351" s="102" t="e">
        <f>#REF!</f>
        <v>#REF!</v>
      </c>
    </row>
    <row r="352" spans="1:3" x14ac:dyDescent="0.2">
      <c r="A352" s="102" t="s">
        <v>149</v>
      </c>
      <c r="B352" s="102" t="s">
        <v>107</v>
      </c>
      <c r="C352" s="102" t="e">
        <f>#REF!</f>
        <v>#REF!</v>
      </c>
    </row>
    <row r="353" spans="1:3" x14ac:dyDescent="0.2">
      <c r="A353" s="102" t="s">
        <v>149</v>
      </c>
      <c r="B353" s="102" t="s">
        <v>108</v>
      </c>
      <c r="C353" s="102" t="e">
        <f>#REF!</f>
        <v>#REF!</v>
      </c>
    </row>
    <row r="354" spans="1:3" x14ac:dyDescent="0.2">
      <c r="A354" s="102" t="s">
        <v>149</v>
      </c>
      <c r="B354" s="102" t="s">
        <v>109</v>
      </c>
      <c r="C354" s="102" t="e">
        <f>#REF!</f>
        <v>#REF!</v>
      </c>
    </row>
    <row r="355" spans="1:3" x14ac:dyDescent="0.2">
      <c r="A355" s="102" t="s">
        <v>149</v>
      </c>
      <c r="B355" s="102" t="s">
        <v>97</v>
      </c>
      <c r="C355" s="102" t="e">
        <f>#REF!</f>
        <v>#REF!</v>
      </c>
    </row>
    <row r="356" spans="1:3" x14ac:dyDescent="0.2">
      <c r="A356" s="102" t="s">
        <v>149</v>
      </c>
      <c r="B356" s="102" t="s">
        <v>200</v>
      </c>
      <c r="C356" s="102" t="e">
        <f>#REF!</f>
        <v>#REF!</v>
      </c>
    </row>
    <row r="357" spans="1:3" x14ac:dyDescent="0.2">
      <c r="A357" s="102" t="s">
        <v>149</v>
      </c>
      <c r="B357" s="102" t="s">
        <v>110</v>
      </c>
      <c r="C357" s="102" t="e">
        <f>#REF!</f>
        <v>#REF!</v>
      </c>
    </row>
    <row r="358" spans="1:3" x14ac:dyDescent="0.2">
      <c r="A358" s="102" t="s">
        <v>149</v>
      </c>
      <c r="B358" s="102" t="s">
        <v>111</v>
      </c>
      <c r="C358" s="102" t="e">
        <f>#REF!</f>
        <v>#REF!</v>
      </c>
    </row>
    <row r="359" spans="1:3" x14ac:dyDescent="0.2">
      <c r="A359" s="102" t="s">
        <v>149</v>
      </c>
      <c r="B359" s="102" t="s">
        <v>112</v>
      </c>
      <c r="C359" s="102" t="e">
        <f>#REF!</f>
        <v>#REF!</v>
      </c>
    </row>
    <row r="360" spans="1:3" x14ac:dyDescent="0.2">
      <c r="A360" s="102" t="s">
        <v>149</v>
      </c>
      <c r="B360" s="102" t="s">
        <v>113</v>
      </c>
      <c r="C360" s="102" t="e">
        <f>#REF!</f>
        <v>#REF!</v>
      </c>
    </row>
    <row r="361" spans="1:3" x14ac:dyDescent="0.2">
      <c r="A361" s="102" t="s">
        <v>149</v>
      </c>
      <c r="B361" s="102" t="s">
        <v>114</v>
      </c>
      <c r="C361" s="102" t="e">
        <f>#REF!</f>
        <v>#REF!</v>
      </c>
    </row>
    <row r="362" spans="1:3" x14ac:dyDescent="0.2">
      <c r="A362" s="102" t="s">
        <v>149</v>
      </c>
      <c r="B362" s="102" t="s">
        <v>115</v>
      </c>
      <c r="C362" s="102" t="e">
        <f>#REF!</f>
        <v>#REF!</v>
      </c>
    </row>
    <row r="363" spans="1:3" x14ac:dyDescent="0.2">
      <c r="A363" s="102" t="s">
        <v>149</v>
      </c>
      <c r="B363" s="102" t="s">
        <v>116</v>
      </c>
      <c r="C363" s="102" t="e">
        <f>#REF!</f>
        <v>#REF!</v>
      </c>
    </row>
    <row r="364" spans="1:3" x14ac:dyDescent="0.2">
      <c r="A364" s="102" t="s">
        <v>149</v>
      </c>
      <c r="B364" s="102" t="s">
        <v>117</v>
      </c>
      <c r="C364" s="102" t="e">
        <f>#REF!</f>
        <v>#REF!</v>
      </c>
    </row>
    <row r="365" spans="1:3" x14ac:dyDescent="0.2">
      <c r="A365" s="102" t="s">
        <v>149</v>
      </c>
      <c r="B365" s="102" t="s">
        <v>118</v>
      </c>
      <c r="C365" s="102" t="e">
        <f>#REF!</f>
        <v>#REF!</v>
      </c>
    </row>
    <row r="366" spans="1:3" x14ac:dyDescent="0.2">
      <c r="A366" s="102" t="s">
        <v>149</v>
      </c>
      <c r="B366" s="102" t="s">
        <v>119</v>
      </c>
      <c r="C366" s="102" t="e">
        <f>#REF!</f>
        <v>#REF!</v>
      </c>
    </row>
    <row r="367" spans="1:3" x14ac:dyDescent="0.2">
      <c r="A367" s="102" t="s">
        <v>149</v>
      </c>
      <c r="B367" s="102" t="s">
        <v>101</v>
      </c>
      <c r="C367" s="102" t="e">
        <f>#REF!</f>
        <v>#REF!</v>
      </c>
    </row>
    <row r="368" spans="1:3" x14ac:dyDescent="0.2">
      <c r="A368" s="102" t="s">
        <v>150</v>
      </c>
      <c r="B368" s="102" t="s">
        <v>104</v>
      </c>
      <c r="C368" s="102" t="e">
        <f>#REF!</f>
        <v>#REF!</v>
      </c>
    </row>
    <row r="369" spans="1:3" x14ac:dyDescent="0.2">
      <c r="A369" s="102" t="s">
        <v>150</v>
      </c>
      <c r="B369" s="102" t="s">
        <v>105</v>
      </c>
      <c r="C369" s="102" t="e">
        <f>#REF!</f>
        <v>#REF!</v>
      </c>
    </row>
    <row r="370" spans="1:3" x14ac:dyDescent="0.2">
      <c r="A370" s="102" t="s">
        <v>150</v>
      </c>
      <c r="B370" s="102" t="s">
        <v>106</v>
      </c>
      <c r="C370" s="102" t="e">
        <f>#REF!</f>
        <v>#REF!</v>
      </c>
    </row>
    <row r="371" spans="1:3" x14ac:dyDescent="0.2">
      <c r="A371" s="102" t="s">
        <v>150</v>
      </c>
      <c r="B371" s="102" t="s">
        <v>107</v>
      </c>
      <c r="C371" s="102" t="e">
        <f>#REF!</f>
        <v>#REF!</v>
      </c>
    </row>
    <row r="372" spans="1:3" x14ac:dyDescent="0.2">
      <c r="A372" s="102" t="s">
        <v>150</v>
      </c>
      <c r="B372" s="102" t="s">
        <v>108</v>
      </c>
      <c r="C372" s="102" t="e">
        <f>#REF!</f>
        <v>#REF!</v>
      </c>
    </row>
    <row r="373" spans="1:3" x14ac:dyDescent="0.2">
      <c r="A373" s="102" t="s">
        <v>150</v>
      </c>
      <c r="B373" s="102" t="s">
        <v>109</v>
      </c>
      <c r="C373" s="102" t="e">
        <f>#REF!</f>
        <v>#REF!</v>
      </c>
    </row>
    <row r="374" spans="1:3" x14ac:dyDescent="0.2">
      <c r="A374" s="102" t="s">
        <v>150</v>
      </c>
      <c r="B374" s="102" t="s">
        <v>97</v>
      </c>
      <c r="C374" s="102" t="e">
        <f>#REF!</f>
        <v>#REF!</v>
      </c>
    </row>
    <row r="375" spans="1:3" x14ac:dyDescent="0.2">
      <c r="A375" s="102" t="s">
        <v>150</v>
      </c>
      <c r="B375" s="102" t="s">
        <v>200</v>
      </c>
      <c r="C375" s="102" t="e">
        <f>#REF!</f>
        <v>#REF!</v>
      </c>
    </row>
    <row r="376" spans="1:3" x14ac:dyDescent="0.2">
      <c r="A376" s="102" t="s">
        <v>150</v>
      </c>
      <c r="B376" s="102" t="s">
        <v>110</v>
      </c>
      <c r="C376" s="102" t="e">
        <f>#REF!</f>
        <v>#REF!</v>
      </c>
    </row>
    <row r="377" spans="1:3" x14ac:dyDescent="0.2">
      <c r="A377" s="102" t="s">
        <v>150</v>
      </c>
      <c r="B377" s="102" t="s">
        <v>111</v>
      </c>
      <c r="C377" s="102" t="e">
        <f>#REF!</f>
        <v>#REF!</v>
      </c>
    </row>
    <row r="378" spans="1:3" x14ac:dyDescent="0.2">
      <c r="A378" s="102" t="s">
        <v>150</v>
      </c>
      <c r="B378" s="102" t="s">
        <v>112</v>
      </c>
      <c r="C378" s="102" t="e">
        <f>#REF!</f>
        <v>#REF!</v>
      </c>
    </row>
    <row r="379" spans="1:3" x14ac:dyDescent="0.2">
      <c r="A379" s="102" t="s">
        <v>150</v>
      </c>
      <c r="B379" s="102" t="s">
        <v>113</v>
      </c>
      <c r="C379" s="102" t="e">
        <f>#REF!</f>
        <v>#REF!</v>
      </c>
    </row>
    <row r="380" spans="1:3" x14ac:dyDescent="0.2">
      <c r="A380" s="102" t="s">
        <v>150</v>
      </c>
      <c r="B380" s="102" t="s">
        <v>114</v>
      </c>
      <c r="C380" s="102" t="e">
        <f>#REF!</f>
        <v>#REF!</v>
      </c>
    </row>
    <row r="381" spans="1:3" x14ac:dyDescent="0.2">
      <c r="A381" s="102" t="s">
        <v>150</v>
      </c>
      <c r="B381" s="102" t="s">
        <v>115</v>
      </c>
      <c r="C381" s="102" t="e">
        <f>#REF!</f>
        <v>#REF!</v>
      </c>
    </row>
    <row r="382" spans="1:3" x14ac:dyDescent="0.2">
      <c r="A382" s="102" t="s">
        <v>150</v>
      </c>
      <c r="B382" s="102" t="s">
        <v>116</v>
      </c>
      <c r="C382" s="102" t="e">
        <f>#REF!</f>
        <v>#REF!</v>
      </c>
    </row>
    <row r="383" spans="1:3" x14ac:dyDescent="0.2">
      <c r="A383" s="102" t="s">
        <v>150</v>
      </c>
      <c r="B383" s="102" t="s">
        <v>117</v>
      </c>
      <c r="C383" s="102" t="e">
        <f>#REF!</f>
        <v>#REF!</v>
      </c>
    </row>
    <row r="384" spans="1:3" x14ac:dyDescent="0.2">
      <c r="A384" s="102" t="s">
        <v>150</v>
      </c>
      <c r="B384" s="102" t="s">
        <v>118</v>
      </c>
      <c r="C384" s="102" t="e">
        <f>#REF!</f>
        <v>#REF!</v>
      </c>
    </row>
    <row r="385" spans="1:3" x14ac:dyDescent="0.2">
      <c r="A385" s="102" t="s">
        <v>150</v>
      </c>
      <c r="B385" s="102" t="s">
        <v>119</v>
      </c>
      <c r="C385" s="102" t="e">
        <f>#REF!</f>
        <v>#REF!</v>
      </c>
    </row>
    <row r="386" spans="1:3" x14ac:dyDescent="0.2">
      <c r="A386" s="102" t="s">
        <v>150</v>
      </c>
      <c r="B386" s="102" t="s">
        <v>101</v>
      </c>
      <c r="C386" s="102" t="e">
        <f>#REF!</f>
        <v>#REF!</v>
      </c>
    </row>
    <row r="387" spans="1:3" x14ac:dyDescent="0.2">
      <c r="A387" s="102" t="s">
        <v>151</v>
      </c>
      <c r="B387" s="102" t="s">
        <v>104</v>
      </c>
      <c r="C387" s="102" t="e">
        <f>#REF!</f>
        <v>#REF!</v>
      </c>
    </row>
    <row r="388" spans="1:3" x14ac:dyDescent="0.2">
      <c r="A388" s="102" t="s">
        <v>151</v>
      </c>
      <c r="B388" s="102" t="s">
        <v>105</v>
      </c>
      <c r="C388" s="102" t="e">
        <f>#REF!</f>
        <v>#REF!</v>
      </c>
    </row>
    <row r="389" spans="1:3" x14ac:dyDescent="0.2">
      <c r="A389" s="102" t="s">
        <v>151</v>
      </c>
      <c r="B389" s="102" t="s">
        <v>106</v>
      </c>
      <c r="C389" s="102" t="e">
        <f>#REF!</f>
        <v>#REF!</v>
      </c>
    </row>
    <row r="390" spans="1:3" x14ac:dyDescent="0.2">
      <c r="A390" s="102" t="s">
        <v>151</v>
      </c>
      <c r="B390" s="102" t="s">
        <v>107</v>
      </c>
      <c r="C390" s="102" t="e">
        <f>#REF!</f>
        <v>#REF!</v>
      </c>
    </row>
    <row r="391" spans="1:3" x14ac:dyDescent="0.2">
      <c r="A391" s="102" t="s">
        <v>151</v>
      </c>
      <c r="B391" s="102" t="s">
        <v>108</v>
      </c>
      <c r="C391" s="102" t="e">
        <f>#REF!</f>
        <v>#REF!</v>
      </c>
    </row>
    <row r="392" spans="1:3" x14ac:dyDescent="0.2">
      <c r="A392" s="102" t="s">
        <v>151</v>
      </c>
      <c r="B392" s="102" t="s">
        <v>109</v>
      </c>
      <c r="C392" s="102" t="e">
        <f>#REF!</f>
        <v>#REF!</v>
      </c>
    </row>
    <row r="393" spans="1:3" x14ac:dyDescent="0.2">
      <c r="A393" s="102" t="s">
        <v>151</v>
      </c>
      <c r="B393" s="102" t="s">
        <v>97</v>
      </c>
      <c r="C393" s="102" t="e">
        <f>#REF!</f>
        <v>#REF!</v>
      </c>
    </row>
    <row r="394" spans="1:3" x14ac:dyDescent="0.2">
      <c r="A394" s="102" t="s">
        <v>151</v>
      </c>
      <c r="B394" s="102" t="s">
        <v>200</v>
      </c>
      <c r="C394" s="102" t="e">
        <f>#REF!</f>
        <v>#REF!</v>
      </c>
    </row>
    <row r="395" spans="1:3" x14ac:dyDescent="0.2">
      <c r="A395" s="102" t="s">
        <v>151</v>
      </c>
      <c r="B395" s="102" t="s">
        <v>110</v>
      </c>
      <c r="C395" s="102" t="e">
        <f>#REF!</f>
        <v>#REF!</v>
      </c>
    </row>
    <row r="396" spans="1:3" x14ac:dyDescent="0.2">
      <c r="A396" s="102" t="s">
        <v>151</v>
      </c>
      <c r="B396" s="102" t="s">
        <v>111</v>
      </c>
      <c r="C396" s="102" t="e">
        <f>#REF!</f>
        <v>#REF!</v>
      </c>
    </row>
    <row r="397" spans="1:3" x14ac:dyDescent="0.2">
      <c r="A397" s="102" t="s">
        <v>151</v>
      </c>
      <c r="B397" s="102" t="s">
        <v>112</v>
      </c>
      <c r="C397" s="102" t="e">
        <f>#REF!</f>
        <v>#REF!</v>
      </c>
    </row>
    <row r="398" spans="1:3" x14ac:dyDescent="0.2">
      <c r="A398" s="102" t="s">
        <v>151</v>
      </c>
      <c r="B398" s="102" t="s">
        <v>113</v>
      </c>
      <c r="C398" s="102" t="e">
        <f>#REF!</f>
        <v>#REF!</v>
      </c>
    </row>
    <row r="399" spans="1:3" x14ac:dyDescent="0.2">
      <c r="A399" s="102" t="s">
        <v>151</v>
      </c>
      <c r="B399" s="102" t="s">
        <v>114</v>
      </c>
      <c r="C399" s="102" t="e">
        <f>#REF!</f>
        <v>#REF!</v>
      </c>
    </row>
    <row r="400" spans="1:3" x14ac:dyDescent="0.2">
      <c r="A400" s="102" t="s">
        <v>151</v>
      </c>
      <c r="B400" s="102" t="s">
        <v>115</v>
      </c>
      <c r="C400" s="102" t="e">
        <f>#REF!</f>
        <v>#REF!</v>
      </c>
    </row>
    <row r="401" spans="1:3" x14ac:dyDescent="0.2">
      <c r="A401" s="102" t="s">
        <v>151</v>
      </c>
      <c r="B401" s="102" t="s">
        <v>116</v>
      </c>
      <c r="C401" s="102" t="e">
        <f>#REF!</f>
        <v>#REF!</v>
      </c>
    </row>
    <row r="402" spans="1:3" x14ac:dyDescent="0.2">
      <c r="A402" s="102" t="s">
        <v>151</v>
      </c>
      <c r="B402" s="102" t="s">
        <v>117</v>
      </c>
      <c r="C402" s="102" t="e">
        <f>#REF!</f>
        <v>#REF!</v>
      </c>
    </row>
    <row r="403" spans="1:3" x14ac:dyDescent="0.2">
      <c r="A403" s="102" t="s">
        <v>151</v>
      </c>
      <c r="B403" s="102" t="s">
        <v>118</v>
      </c>
      <c r="C403" s="102" t="e">
        <f>#REF!</f>
        <v>#REF!</v>
      </c>
    </row>
    <row r="404" spans="1:3" x14ac:dyDescent="0.2">
      <c r="A404" s="102" t="s">
        <v>151</v>
      </c>
      <c r="B404" s="102" t="s">
        <v>119</v>
      </c>
      <c r="C404" s="102" t="e">
        <f>#REF!</f>
        <v>#REF!</v>
      </c>
    </row>
    <row r="405" spans="1:3" x14ac:dyDescent="0.2">
      <c r="A405" s="102" t="s">
        <v>151</v>
      </c>
      <c r="B405" s="102" t="s">
        <v>101</v>
      </c>
      <c r="C405" s="102" t="e">
        <f>#REF!</f>
        <v>#REF!</v>
      </c>
    </row>
    <row r="406" spans="1:3" x14ac:dyDescent="0.2">
      <c r="A406" s="102" t="s">
        <v>152</v>
      </c>
      <c r="B406" s="102" t="s">
        <v>104</v>
      </c>
      <c r="C406" s="102" t="e">
        <f>#REF!</f>
        <v>#REF!</v>
      </c>
    </row>
    <row r="407" spans="1:3" x14ac:dyDescent="0.2">
      <c r="A407" s="102" t="s">
        <v>152</v>
      </c>
      <c r="B407" s="102" t="s">
        <v>105</v>
      </c>
      <c r="C407" s="102" t="e">
        <f>#REF!</f>
        <v>#REF!</v>
      </c>
    </row>
    <row r="408" spans="1:3" x14ac:dyDescent="0.2">
      <c r="A408" s="102" t="s">
        <v>152</v>
      </c>
      <c r="B408" s="102" t="s">
        <v>106</v>
      </c>
      <c r="C408" s="102" t="e">
        <f>#REF!</f>
        <v>#REF!</v>
      </c>
    </row>
    <row r="409" spans="1:3" x14ac:dyDescent="0.2">
      <c r="A409" s="102" t="s">
        <v>152</v>
      </c>
      <c r="B409" s="102" t="s">
        <v>107</v>
      </c>
      <c r="C409" s="102" t="e">
        <f>#REF!</f>
        <v>#REF!</v>
      </c>
    </row>
    <row r="410" spans="1:3" x14ac:dyDescent="0.2">
      <c r="A410" s="102" t="s">
        <v>152</v>
      </c>
      <c r="B410" s="102" t="s">
        <v>108</v>
      </c>
      <c r="C410" s="102" t="e">
        <f>#REF!</f>
        <v>#REF!</v>
      </c>
    </row>
    <row r="411" spans="1:3" x14ac:dyDescent="0.2">
      <c r="A411" s="102" t="s">
        <v>152</v>
      </c>
      <c r="B411" s="102" t="s">
        <v>109</v>
      </c>
      <c r="C411" s="102" t="e">
        <f>#REF!</f>
        <v>#REF!</v>
      </c>
    </row>
    <row r="412" spans="1:3" x14ac:dyDescent="0.2">
      <c r="A412" s="102" t="s">
        <v>152</v>
      </c>
      <c r="B412" s="102" t="s">
        <v>97</v>
      </c>
      <c r="C412" s="102" t="e">
        <f>#REF!</f>
        <v>#REF!</v>
      </c>
    </row>
    <row r="413" spans="1:3" x14ac:dyDescent="0.2">
      <c r="A413" s="102" t="s">
        <v>152</v>
      </c>
      <c r="B413" s="102" t="s">
        <v>200</v>
      </c>
      <c r="C413" s="102" t="e">
        <f>#REF!</f>
        <v>#REF!</v>
      </c>
    </row>
    <row r="414" spans="1:3" x14ac:dyDescent="0.2">
      <c r="A414" s="102" t="s">
        <v>152</v>
      </c>
      <c r="B414" s="102" t="s">
        <v>110</v>
      </c>
      <c r="C414" s="102" t="e">
        <f>#REF!</f>
        <v>#REF!</v>
      </c>
    </row>
    <row r="415" spans="1:3" x14ac:dyDescent="0.2">
      <c r="A415" s="102" t="s">
        <v>152</v>
      </c>
      <c r="B415" s="102" t="s">
        <v>111</v>
      </c>
      <c r="C415" s="102" t="e">
        <f>#REF!</f>
        <v>#REF!</v>
      </c>
    </row>
    <row r="416" spans="1:3" x14ac:dyDescent="0.2">
      <c r="A416" s="102" t="s">
        <v>152</v>
      </c>
      <c r="B416" s="102" t="s">
        <v>112</v>
      </c>
      <c r="C416" s="102" t="e">
        <f>#REF!</f>
        <v>#REF!</v>
      </c>
    </row>
    <row r="417" spans="1:3" x14ac:dyDescent="0.2">
      <c r="A417" s="102" t="s">
        <v>152</v>
      </c>
      <c r="B417" s="102" t="s">
        <v>113</v>
      </c>
      <c r="C417" s="102" t="e">
        <f>#REF!</f>
        <v>#REF!</v>
      </c>
    </row>
    <row r="418" spans="1:3" x14ac:dyDescent="0.2">
      <c r="A418" s="102" t="s">
        <v>152</v>
      </c>
      <c r="B418" s="102" t="s">
        <v>114</v>
      </c>
      <c r="C418" s="102" t="e">
        <f>#REF!</f>
        <v>#REF!</v>
      </c>
    </row>
    <row r="419" spans="1:3" x14ac:dyDescent="0.2">
      <c r="A419" s="102" t="s">
        <v>152</v>
      </c>
      <c r="B419" s="102" t="s">
        <v>115</v>
      </c>
      <c r="C419" s="102" t="e">
        <f>#REF!</f>
        <v>#REF!</v>
      </c>
    </row>
    <row r="420" spans="1:3" x14ac:dyDescent="0.2">
      <c r="A420" s="102" t="s">
        <v>152</v>
      </c>
      <c r="B420" s="102" t="s">
        <v>116</v>
      </c>
      <c r="C420" s="102" t="e">
        <f>#REF!</f>
        <v>#REF!</v>
      </c>
    </row>
    <row r="421" spans="1:3" x14ac:dyDescent="0.2">
      <c r="A421" s="102" t="s">
        <v>152</v>
      </c>
      <c r="B421" s="102" t="s">
        <v>117</v>
      </c>
      <c r="C421" s="102" t="e">
        <f>#REF!</f>
        <v>#REF!</v>
      </c>
    </row>
    <row r="422" spans="1:3" x14ac:dyDescent="0.2">
      <c r="A422" s="102" t="s">
        <v>152</v>
      </c>
      <c r="B422" s="102" t="s">
        <v>118</v>
      </c>
      <c r="C422" s="102" t="e">
        <f>#REF!</f>
        <v>#REF!</v>
      </c>
    </row>
    <row r="423" spans="1:3" x14ac:dyDescent="0.2">
      <c r="A423" s="102" t="s">
        <v>152</v>
      </c>
      <c r="B423" s="102" t="s">
        <v>119</v>
      </c>
      <c r="C423" s="102" t="e">
        <f>#REF!</f>
        <v>#REF!</v>
      </c>
    </row>
    <row r="424" spans="1:3" x14ac:dyDescent="0.2">
      <c r="A424" s="102" t="s">
        <v>152</v>
      </c>
      <c r="B424" s="102" t="s">
        <v>101</v>
      </c>
      <c r="C424" s="102" t="e">
        <f>#REF!</f>
        <v>#REF!</v>
      </c>
    </row>
    <row r="425" spans="1:3" x14ac:dyDescent="0.2">
      <c r="A425" s="102" t="s">
        <v>153</v>
      </c>
      <c r="B425" s="102" t="s">
        <v>104</v>
      </c>
      <c r="C425" s="102" t="e">
        <f>#REF!</f>
        <v>#REF!</v>
      </c>
    </row>
    <row r="426" spans="1:3" x14ac:dyDescent="0.2">
      <c r="A426" s="102" t="s">
        <v>153</v>
      </c>
      <c r="B426" s="102" t="s">
        <v>105</v>
      </c>
      <c r="C426" s="102" t="e">
        <f>#REF!</f>
        <v>#REF!</v>
      </c>
    </row>
    <row r="427" spans="1:3" x14ac:dyDescent="0.2">
      <c r="A427" s="102" t="s">
        <v>153</v>
      </c>
      <c r="B427" s="102" t="s">
        <v>106</v>
      </c>
      <c r="C427" s="102" t="e">
        <f>#REF!</f>
        <v>#REF!</v>
      </c>
    </row>
    <row r="428" spans="1:3" x14ac:dyDescent="0.2">
      <c r="A428" s="102" t="s">
        <v>153</v>
      </c>
      <c r="B428" s="102" t="s">
        <v>107</v>
      </c>
      <c r="C428" s="102" t="e">
        <f>#REF!</f>
        <v>#REF!</v>
      </c>
    </row>
    <row r="429" spans="1:3" x14ac:dyDescent="0.2">
      <c r="A429" s="102" t="s">
        <v>153</v>
      </c>
      <c r="B429" s="102" t="s">
        <v>108</v>
      </c>
      <c r="C429" s="102" t="e">
        <f>#REF!</f>
        <v>#REF!</v>
      </c>
    </row>
    <row r="430" spans="1:3" x14ac:dyDescent="0.2">
      <c r="A430" s="102" t="s">
        <v>153</v>
      </c>
      <c r="B430" s="102" t="s">
        <v>109</v>
      </c>
      <c r="C430" s="102" t="e">
        <f>#REF!</f>
        <v>#REF!</v>
      </c>
    </row>
    <row r="431" spans="1:3" x14ac:dyDescent="0.2">
      <c r="A431" s="102" t="s">
        <v>153</v>
      </c>
      <c r="B431" s="102" t="s">
        <v>97</v>
      </c>
      <c r="C431" s="102" t="e">
        <f>#REF!</f>
        <v>#REF!</v>
      </c>
    </row>
    <row r="432" spans="1:3" x14ac:dyDescent="0.2">
      <c r="A432" s="102" t="s">
        <v>153</v>
      </c>
      <c r="B432" s="102" t="s">
        <v>200</v>
      </c>
      <c r="C432" s="102" t="e">
        <f>#REF!</f>
        <v>#REF!</v>
      </c>
    </row>
    <row r="433" spans="1:3" x14ac:dyDescent="0.2">
      <c r="A433" s="102" t="s">
        <v>153</v>
      </c>
      <c r="B433" s="102" t="s">
        <v>110</v>
      </c>
      <c r="C433" s="102" t="e">
        <f>#REF!</f>
        <v>#REF!</v>
      </c>
    </row>
    <row r="434" spans="1:3" x14ac:dyDescent="0.2">
      <c r="A434" s="102" t="s">
        <v>153</v>
      </c>
      <c r="B434" s="102" t="s">
        <v>111</v>
      </c>
      <c r="C434" s="102" t="e">
        <f>#REF!</f>
        <v>#REF!</v>
      </c>
    </row>
    <row r="435" spans="1:3" x14ac:dyDescent="0.2">
      <c r="A435" s="102" t="s">
        <v>153</v>
      </c>
      <c r="B435" s="102" t="s">
        <v>112</v>
      </c>
      <c r="C435" s="102" t="e">
        <f>#REF!</f>
        <v>#REF!</v>
      </c>
    </row>
    <row r="436" spans="1:3" x14ac:dyDescent="0.2">
      <c r="A436" s="102" t="s">
        <v>153</v>
      </c>
      <c r="B436" s="102" t="s">
        <v>113</v>
      </c>
      <c r="C436" s="102" t="e">
        <f>#REF!</f>
        <v>#REF!</v>
      </c>
    </row>
    <row r="437" spans="1:3" x14ac:dyDescent="0.2">
      <c r="A437" s="102" t="s">
        <v>153</v>
      </c>
      <c r="B437" s="102" t="s">
        <v>114</v>
      </c>
      <c r="C437" s="102" t="e">
        <f>#REF!</f>
        <v>#REF!</v>
      </c>
    </row>
    <row r="438" spans="1:3" x14ac:dyDescent="0.2">
      <c r="A438" s="102" t="s">
        <v>153</v>
      </c>
      <c r="B438" s="102" t="s">
        <v>115</v>
      </c>
      <c r="C438" s="102" t="e">
        <f>#REF!</f>
        <v>#REF!</v>
      </c>
    </row>
    <row r="439" spans="1:3" x14ac:dyDescent="0.2">
      <c r="A439" s="102" t="s">
        <v>153</v>
      </c>
      <c r="B439" s="102" t="s">
        <v>116</v>
      </c>
      <c r="C439" s="102" t="e">
        <f>#REF!</f>
        <v>#REF!</v>
      </c>
    </row>
    <row r="440" spans="1:3" x14ac:dyDescent="0.2">
      <c r="A440" s="102" t="s">
        <v>153</v>
      </c>
      <c r="B440" s="102" t="s">
        <v>117</v>
      </c>
      <c r="C440" s="102" t="e">
        <f>#REF!</f>
        <v>#REF!</v>
      </c>
    </row>
    <row r="441" spans="1:3" x14ac:dyDescent="0.2">
      <c r="A441" s="102" t="s">
        <v>153</v>
      </c>
      <c r="B441" s="102" t="s">
        <v>118</v>
      </c>
      <c r="C441" s="102" t="e">
        <f>#REF!</f>
        <v>#REF!</v>
      </c>
    </row>
    <row r="442" spans="1:3" x14ac:dyDescent="0.2">
      <c r="A442" s="102" t="s">
        <v>153</v>
      </c>
      <c r="B442" s="102" t="s">
        <v>119</v>
      </c>
      <c r="C442" s="102" t="e">
        <f>#REF!</f>
        <v>#REF!</v>
      </c>
    </row>
    <row r="443" spans="1:3" x14ac:dyDescent="0.2">
      <c r="A443" s="102" t="s">
        <v>153</v>
      </c>
      <c r="B443" s="102" t="s">
        <v>101</v>
      </c>
      <c r="C443" s="102" t="e">
        <f>#REF!</f>
        <v>#REF!</v>
      </c>
    </row>
    <row r="444" spans="1:3" x14ac:dyDescent="0.2">
      <c r="A444" s="102" t="s">
        <v>163</v>
      </c>
      <c r="B444" s="102" t="s">
        <v>104</v>
      </c>
      <c r="C444" s="102" t="e">
        <f>#REF!</f>
        <v>#REF!</v>
      </c>
    </row>
    <row r="445" spans="1:3" x14ac:dyDescent="0.2">
      <c r="A445" s="102" t="s">
        <v>163</v>
      </c>
      <c r="B445" s="102" t="s">
        <v>105</v>
      </c>
      <c r="C445" s="102" t="e">
        <f>#REF!</f>
        <v>#REF!</v>
      </c>
    </row>
    <row r="446" spans="1:3" x14ac:dyDescent="0.2">
      <c r="A446" s="102" t="s">
        <v>163</v>
      </c>
      <c r="B446" s="102" t="s">
        <v>106</v>
      </c>
      <c r="C446" s="102" t="e">
        <f>#REF!</f>
        <v>#REF!</v>
      </c>
    </row>
    <row r="447" spans="1:3" x14ac:dyDescent="0.2">
      <c r="A447" s="102" t="s">
        <v>163</v>
      </c>
      <c r="B447" s="102" t="s">
        <v>107</v>
      </c>
      <c r="C447" s="102" t="e">
        <f>#REF!</f>
        <v>#REF!</v>
      </c>
    </row>
    <row r="448" spans="1:3" x14ac:dyDescent="0.2">
      <c r="A448" s="102" t="s">
        <v>163</v>
      </c>
      <c r="B448" s="102" t="s">
        <v>108</v>
      </c>
      <c r="C448" s="102" t="e">
        <f>#REF!</f>
        <v>#REF!</v>
      </c>
    </row>
    <row r="449" spans="1:3" x14ac:dyDescent="0.2">
      <c r="A449" s="102" t="s">
        <v>163</v>
      </c>
      <c r="B449" s="102" t="s">
        <v>109</v>
      </c>
      <c r="C449" s="102" t="e">
        <f>#REF!</f>
        <v>#REF!</v>
      </c>
    </row>
    <row r="450" spans="1:3" x14ac:dyDescent="0.2">
      <c r="A450" s="102" t="s">
        <v>163</v>
      </c>
      <c r="B450" s="102" t="s">
        <v>97</v>
      </c>
      <c r="C450" s="102" t="e">
        <f>#REF!</f>
        <v>#REF!</v>
      </c>
    </row>
    <row r="451" spans="1:3" x14ac:dyDescent="0.2">
      <c r="A451" s="102" t="s">
        <v>163</v>
      </c>
      <c r="B451" s="102" t="s">
        <v>200</v>
      </c>
      <c r="C451" s="102" t="e">
        <f>#REF!</f>
        <v>#REF!</v>
      </c>
    </row>
    <row r="452" spans="1:3" x14ac:dyDescent="0.2">
      <c r="A452" s="102" t="s">
        <v>163</v>
      </c>
      <c r="B452" s="102" t="s">
        <v>110</v>
      </c>
      <c r="C452" s="102" t="e">
        <f>#REF!</f>
        <v>#REF!</v>
      </c>
    </row>
    <row r="453" spans="1:3" x14ac:dyDescent="0.2">
      <c r="A453" s="102" t="s">
        <v>163</v>
      </c>
      <c r="B453" s="102" t="s">
        <v>111</v>
      </c>
      <c r="C453" s="102" t="e">
        <f>#REF!</f>
        <v>#REF!</v>
      </c>
    </row>
    <row r="454" spans="1:3" x14ac:dyDescent="0.2">
      <c r="A454" s="102" t="s">
        <v>163</v>
      </c>
      <c r="B454" s="102" t="s">
        <v>112</v>
      </c>
      <c r="C454" s="102" t="e">
        <f>#REF!</f>
        <v>#REF!</v>
      </c>
    </row>
    <row r="455" spans="1:3" x14ac:dyDescent="0.2">
      <c r="A455" s="102" t="s">
        <v>163</v>
      </c>
      <c r="B455" s="102" t="s">
        <v>113</v>
      </c>
      <c r="C455" s="102" t="e">
        <f>#REF!</f>
        <v>#REF!</v>
      </c>
    </row>
    <row r="456" spans="1:3" x14ac:dyDescent="0.2">
      <c r="A456" s="102" t="s">
        <v>163</v>
      </c>
      <c r="B456" s="102" t="s">
        <v>114</v>
      </c>
      <c r="C456" s="102" t="e">
        <f>#REF!</f>
        <v>#REF!</v>
      </c>
    </row>
    <row r="457" spans="1:3" x14ac:dyDescent="0.2">
      <c r="A457" s="102" t="s">
        <v>163</v>
      </c>
      <c r="B457" s="102" t="s">
        <v>115</v>
      </c>
      <c r="C457" s="102" t="e">
        <f>#REF!</f>
        <v>#REF!</v>
      </c>
    </row>
    <row r="458" spans="1:3" x14ac:dyDescent="0.2">
      <c r="A458" s="102" t="s">
        <v>163</v>
      </c>
      <c r="B458" s="102" t="s">
        <v>116</v>
      </c>
      <c r="C458" s="102" t="e">
        <f>#REF!</f>
        <v>#REF!</v>
      </c>
    </row>
    <row r="459" spans="1:3" x14ac:dyDescent="0.2">
      <c r="A459" s="102" t="s">
        <v>163</v>
      </c>
      <c r="B459" s="102" t="s">
        <v>117</v>
      </c>
      <c r="C459" s="102" t="e">
        <f>#REF!</f>
        <v>#REF!</v>
      </c>
    </row>
    <row r="460" spans="1:3" x14ac:dyDescent="0.2">
      <c r="A460" s="102" t="s">
        <v>163</v>
      </c>
      <c r="B460" s="102" t="s">
        <v>118</v>
      </c>
      <c r="C460" s="102" t="e">
        <f>#REF!</f>
        <v>#REF!</v>
      </c>
    </row>
    <row r="461" spans="1:3" x14ac:dyDescent="0.2">
      <c r="A461" s="102" t="s">
        <v>163</v>
      </c>
      <c r="B461" s="102" t="s">
        <v>119</v>
      </c>
      <c r="C461" s="102" t="e">
        <f>#REF!</f>
        <v>#REF!</v>
      </c>
    </row>
    <row r="462" spans="1:3" x14ac:dyDescent="0.2">
      <c r="A462" s="102" t="s">
        <v>163</v>
      </c>
      <c r="B462" s="102" t="s">
        <v>101</v>
      </c>
      <c r="C462" s="102" t="e">
        <f>#REF!</f>
        <v>#REF!</v>
      </c>
    </row>
    <row r="463" spans="1:3" x14ac:dyDescent="0.2">
      <c r="A463" s="102" t="s">
        <v>154</v>
      </c>
      <c r="B463" s="102" t="s">
        <v>104</v>
      </c>
      <c r="C463" s="102" t="e">
        <f>#REF!</f>
        <v>#REF!</v>
      </c>
    </row>
    <row r="464" spans="1:3" x14ac:dyDescent="0.2">
      <c r="A464" s="102" t="s">
        <v>154</v>
      </c>
      <c r="B464" s="102" t="s">
        <v>105</v>
      </c>
      <c r="C464" s="102" t="e">
        <f>#REF!</f>
        <v>#REF!</v>
      </c>
    </row>
    <row r="465" spans="1:3" x14ac:dyDescent="0.2">
      <c r="A465" s="102" t="s">
        <v>154</v>
      </c>
      <c r="B465" s="102" t="s">
        <v>106</v>
      </c>
      <c r="C465" s="102" t="e">
        <f>#REF!</f>
        <v>#REF!</v>
      </c>
    </row>
    <row r="466" spans="1:3" x14ac:dyDescent="0.2">
      <c r="A466" s="102" t="s">
        <v>154</v>
      </c>
      <c r="B466" s="102" t="s">
        <v>107</v>
      </c>
      <c r="C466" s="102" t="e">
        <f>#REF!</f>
        <v>#REF!</v>
      </c>
    </row>
    <row r="467" spans="1:3" x14ac:dyDescent="0.2">
      <c r="A467" s="102" t="s">
        <v>154</v>
      </c>
      <c r="B467" s="102" t="s">
        <v>108</v>
      </c>
      <c r="C467" s="102" t="e">
        <f>#REF!</f>
        <v>#REF!</v>
      </c>
    </row>
    <row r="468" spans="1:3" x14ac:dyDescent="0.2">
      <c r="A468" s="102" t="s">
        <v>154</v>
      </c>
      <c r="B468" s="102" t="s">
        <v>109</v>
      </c>
      <c r="C468" s="102" t="e">
        <f>#REF!</f>
        <v>#REF!</v>
      </c>
    </row>
    <row r="469" spans="1:3" x14ac:dyDescent="0.2">
      <c r="A469" s="102" t="s">
        <v>154</v>
      </c>
      <c r="B469" s="102" t="s">
        <v>97</v>
      </c>
      <c r="C469" s="102" t="e">
        <f>#REF!</f>
        <v>#REF!</v>
      </c>
    </row>
    <row r="470" spans="1:3" x14ac:dyDescent="0.2">
      <c r="A470" s="102" t="s">
        <v>154</v>
      </c>
      <c r="B470" s="102" t="s">
        <v>200</v>
      </c>
      <c r="C470" s="102" t="e">
        <f>#REF!</f>
        <v>#REF!</v>
      </c>
    </row>
    <row r="471" spans="1:3" x14ac:dyDescent="0.2">
      <c r="A471" s="102" t="s">
        <v>154</v>
      </c>
      <c r="B471" s="102" t="s">
        <v>110</v>
      </c>
      <c r="C471" s="102" t="e">
        <f>#REF!</f>
        <v>#REF!</v>
      </c>
    </row>
    <row r="472" spans="1:3" x14ac:dyDescent="0.2">
      <c r="A472" s="102" t="s">
        <v>154</v>
      </c>
      <c r="B472" s="102" t="s">
        <v>111</v>
      </c>
      <c r="C472" s="102" t="e">
        <f>#REF!</f>
        <v>#REF!</v>
      </c>
    </row>
    <row r="473" spans="1:3" x14ac:dyDescent="0.2">
      <c r="A473" s="102" t="s">
        <v>154</v>
      </c>
      <c r="B473" s="102" t="s">
        <v>112</v>
      </c>
      <c r="C473" s="102" t="e">
        <f>#REF!</f>
        <v>#REF!</v>
      </c>
    </row>
    <row r="474" spans="1:3" x14ac:dyDescent="0.2">
      <c r="A474" s="102" t="s">
        <v>154</v>
      </c>
      <c r="B474" s="102" t="s">
        <v>113</v>
      </c>
      <c r="C474" s="102" t="e">
        <f>#REF!</f>
        <v>#REF!</v>
      </c>
    </row>
    <row r="475" spans="1:3" x14ac:dyDescent="0.2">
      <c r="A475" s="102" t="s">
        <v>154</v>
      </c>
      <c r="B475" s="102" t="s">
        <v>114</v>
      </c>
      <c r="C475" s="102" t="e">
        <f>#REF!</f>
        <v>#REF!</v>
      </c>
    </row>
    <row r="476" spans="1:3" x14ac:dyDescent="0.2">
      <c r="A476" s="102" t="s">
        <v>154</v>
      </c>
      <c r="B476" s="102" t="s">
        <v>115</v>
      </c>
      <c r="C476" s="102" t="e">
        <f>#REF!</f>
        <v>#REF!</v>
      </c>
    </row>
    <row r="477" spans="1:3" x14ac:dyDescent="0.2">
      <c r="A477" s="102" t="s">
        <v>154</v>
      </c>
      <c r="B477" s="102" t="s">
        <v>116</v>
      </c>
      <c r="C477" s="102" t="e">
        <f>#REF!</f>
        <v>#REF!</v>
      </c>
    </row>
    <row r="478" spans="1:3" x14ac:dyDescent="0.2">
      <c r="A478" s="102" t="s">
        <v>154</v>
      </c>
      <c r="B478" s="102" t="s">
        <v>117</v>
      </c>
      <c r="C478" s="102" t="e">
        <f>#REF!</f>
        <v>#REF!</v>
      </c>
    </row>
    <row r="479" spans="1:3" x14ac:dyDescent="0.2">
      <c r="A479" s="102" t="s">
        <v>154</v>
      </c>
      <c r="B479" s="102" t="s">
        <v>118</v>
      </c>
      <c r="C479" s="102" t="e">
        <f>#REF!</f>
        <v>#REF!</v>
      </c>
    </row>
    <row r="480" spans="1:3" x14ac:dyDescent="0.2">
      <c r="A480" s="102" t="s">
        <v>154</v>
      </c>
      <c r="B480" s="102" t="s">
        <v>119</v>
      </c>
      <c r="C480" s="102" t="e">
        <f>#REF!</f>
        <v>#REF!</v>
      </c>
    </row>
    <row r="481" spans="1:3" x14ac:dyDescent="0.2">
      <c r="A481" s="102" t="s">
        <v>154</v>
      </c>
      <c r="B481" s="102" t="s">
        <v>101</v>
      </c>
      <c r="C481" s="102" t="e">
        <f>#REF!</f>
        <v>#REF!</v>
      </c>
    </row>
    <row r="482" spans="1:3" x14ac:dyDescent="0.2">
      <c r="A482" s="102" t="s">
        <v>155</v>
      </c>
      <c r="B482" s="102" t="s">
        <v>104</v>
      </c>
      <c r="C482" s="102" t="e">
        <f>#REF!</f>
        <v>#REF!</v>
      </c>
    </row>
    <row r="483" spans="1:3" x14ac:dyDescent="0.2">
      <c r="A483" s="102" t="s">
        <v>155</v>
      </c>
      <c r="B483" s="102" t="s">
        <v>105</v>
      </c>
      <c r="C483" s="102" t="e">
        <f>#REF!</f>
        <v>#REF!</v>
      </c>
    </row>
    <row r="484" spans="1:3" x14ac:dyDescent="0.2">
      <c r="A484" s="102" t="s">
        <v>155</v>
      </c>
      <c r="B484" s="102" t="s">
        <v>106</v>
      </c>
      <c r="C484" s="102" t="e">
        <f>#REF!</f>
        <v>#REF!</v>
      </c>
    </row>
    <row r="485" spans="1:3" x14ac:dyDescent="0.2">
      <c r="A485" s="102" t="s">
        <v>155</v>
      </c>
      <c r="B485" s="102" t="s">
        <v>107</v>
      </c>
      <c r="C485" s="102" t="e">
        <f>#REF!</f>
        <v>#REF!</v>
      </c>
    </row>
    <row r="486" spans="1:3" x14ac:dyDescent="0.2">
      <c r="A486" s="102" t="s">
        <v>155</v>
      </c>
      <c r="B486" s="102" t="s">
        <v>108</v>
      </c>
      <c r="C486" s="102" t="e">
        <f>#REF!</f>
        <v>#REF!</v>
      </c>
    </row>
    <row r="487" spans="1:3" x14ac:dyDescent="0.2">
      <c r="A487" s="102" t="s">
        <v>155</v>
      </c>
      <c r="B487" s="102" t="s">
        <v>109</v>
      </c>
      <c r="C487" s="102" t="e">
        <f>#REF!</f>
        <v>#REF!</v>
      </c>
    </row>
    <row r="488" spans="1:3" x14ac:dyDescent="0.2">
      <c r="A488" s="102" t="s">
        <v>155</v>
      </c>
      <c r="B488" s="102" t="s">
        <v>97</v>
      </c>
      <c r="C488" s="102" t="e">
        <f>#REF!</f>
        <v>#REF!</v>
      </c>
    </row>
    <row r="489" spans="1:3" x14ac:dyDescent="0.2">
      <c r="A489" s="102" t="s">
        <v>155</v>
      </c>
      <c r="B489" s="102" t="s">
        <v>200</v>
      </c>
      <c r="C489" s="102" t="e">
        <f>#REF!</f>
        <v>#REF!</v>
      </c>
    </row>
    <row r="490" spans="1:3" x14ac:dyDescent="0.2">
      <c r="A490" s="102" t="s">
        <v>155</v>
      </c>
      <c r="B490" s="102" t="s">
        <v>110</v>
      </c>
      <c r="C490" s="102" t="e">
        <f>#REF!</f>
        <v>#REF!</v>
      </c>
    </row>
    <row r="491" spans="1:3" x14ac:dyDescent="0.2">
      <c r="A491" s="102" t="s">
        <v>155</v>
      </c>
      <c r="B491" s="102" t="s">
        <v>111</v>
      </c>
      <c r="C491" s="102" t="e">
        <f>#REF!</f>
        <v>#REF!</v>
      </c>
    </row>
    <row r="492" spans="1:3" x14ac:dyDescent="0.2">
      <c r="A492" s="102" t="s">
        <v>155</v>
      </c>
      <c r="B492" s="102" t="s">
        <v>112</v>
      </c>
      <c r="C492" s="102" t="e">
        <f>#REF!</f>
        <v>#REF!</v>
      </c>
    </row>
    <row r="493" spans="1:3" x14ac:dyDescent="0.2">
      <c r="A493" s="102" t="s">
        <v>155</v>
      </c>
      <c r="B493" s="102" t="s">
        <v>113</v>
      </c>
      <c r="C493" s="102" t="e">
        <f>#REF!</f>
        <v>#REF!</v>
      </c>
    </row>
    <row r="494" spans="1:3" x14ac:dyDescent="0.2">
      <c r="A494" s="102" t="s">
        <v>155</v>
      </c>
      <c r="B494" s="102" t="s">
        <v>114</v>
      </c>
      <c r="C494" s="102" t="e">
        <f>#REF!</f>
        <v>#REF!</v>
      </c>
    </row>
    <row r="495" spans="1:3" x14ac:dyDescent="0.2">
      <c r="A495" s="102" t="s">
        <v>155</v>
      </c>
      <c r="B495" s="102" t="s">
        <v>115</v>
      </c>
      <c r="C495" s="102" t="e">
        <f>#REF!</f>
        <v>#REF!</v>
      </c>
    </row>
    <row r="496" spans="1:3" x14ac:dyDescent="0.2">
      <c r="A496" s="102" t="s">
        <v>155</v>
      </c>
      <c r="B496" s="102" t="s">
        <v>116</v>
      </c>
      <c r="C496" s="102" t="e">
        <f>#REF!</f>
        <v>#REF!</v>
      </c>
    </row>
    <row r="497" spans="1:3" x14ac:dyDescent="0.2">
      <c r="A497" s="102" t="s">
        <v>155</v>
      </c>
      <c r="B497" s="102" t="s">
        <v>117</v>
      </c>
      <c r="C497" s="102" t="e">
        <f>#REF!</f>
        <v>#REF!</v>
      </c>
    </row>
    <row r="498" spans="1:3" x14ac:dyDescent="0.2">
      <c r="A498" s="102" t="s">
        <v>155</v>
      </c>
      <c r="B498" s="102" t="s">
        <v>118</v>
      </c>
      <c r="C498" s="102" t="e">
        <f>#REF!</f>
        <v>#REF!</v>
      </c>
    </row>
    <row r="499" spans="1:3" x14ac:dyDescent="0.2">
      <c r="A499" s="102" t="s">
        <v>155</v>
      </c>
      <c r="B499" s="102" t="s">
        <v>119</v>
      </c>
      <c r="C499" s="102" t="e">
        <f>#REF!</f>
        <v>#REF!</v>
      </c>
    </row>
    <row r="500" spans="1:3" x14ac:dyDescent="0.2">
      <c r="A500" s="102" t="s">
        <v>155</v>
      </c>
      <c r="B500" s="102" t="s">
        <v>101</v>
      </c>
      <c r="C500" s="102" t="e">
        <f>#REF!</f>
        <v>#REF!</v>
      </c>
    </row>
    <row r="501" spans="1:3" x14ac:dyDescent="0.2">
      <c r="A501" s="102" t="s">
        <v>158</v>
      </c>
      <c r="B501" s="102" t="s">
        <v>104</v>
      </c>
      <c r="C501" s="102" t="e">
        <f>#REF!</f>
        <v>#REF!</v>
      </c>
    </row>
    <row r="502" spans="1:3" x14ac:dyDescent="0.2">
      <c r="A502" s="102" t="s">
        <v>158</v>
      </c>
      <c r="B502" s="102" t="s">
        <v>105</v>
      </c>
      <c r="C502" s="102" t="e">
        <f>#REF!</f>
        <v>#REF!</v>
      </c>
    </row>
    <row r="503" spans="1:3" x14ac:dyDescent="0.2">
      <c r="A503" s="102" t="s">
        <v>158</v>
      </c>
      <c r="B503" s="102" t="s">
        <v>106</v>
      </c>
      <c r="C503" s="102" t="e">
        <f>#REF!</f>
        <v>#REF!</v>
      </c>
    </row>
    <row r="504" spans="1:3" x14ac:dyDescent="0.2">
      <c r="A504" s="102" t="s">
        <v>158</v>
      </c>
      <c r="B504" s="102" t="s">
        <v>107</v>
      </c>
      <c r="C504" s="102" t="e">
        <f>#REF!</f>
        <v>#REF!</v>
      </c>
    </row>
    <row r="505" spans="1:3" x14ac:dyDescent="0.2">
      <c r="A505" s="102" t="s">
        <v>158</v>
      </c>
      <c r="B505" s="102" t="s">
        <v>108</v>
      </c>
      <c r="C505" s="102" t="e">
        <f>#REF!</f>
        <v>#REF!</v>
      </c>
    </row>
    <row r="506" spans="1:3" x14ac:dyDescent="0.2">
      <c r="A506" s="102" t="s">
        <v>158</v>
      </c>
      <c r="B506" s="102" t="s">
        <v>109</v>
      </c>
      <c r="C506" s="102" t="e">
        <f>#REF!</f>
        <v>#REF!</v>
      </c>
    </row>
    <row r="507" spans="1:3" x14ac:dyDescent="0.2">
      <c r="A507" s="102" t="s">
        <v>158</v>
      </c>
      <c r="B507" s="102" t="s">
        <v>97</v>
      </c>
      <c r="C507" s="102" t="e">
        <f>#REF!</f>
        <v>#REF!</v>
      </c>
    </row>
    <row r="508" spans="1:3" x14ac:dyDescent="0.2">
      <c r="A508" s="102" t="s">
        <v>158</v>
      </c>
      <c r="B508" s="102" t="s">
        <v>200</v>
      </c>
      <c r="C508" s="102" t="e">
        <f>#REF!</f>
        <v>#REF!</v>
      </c>
    </row>
    <row r="509" spans="1:3" x14ac:dyDescent="0.2">
      <c r="A509" s="102" t="s">
        <v>158</v>
      </c>
      <c r="B509" s="102" t="s">
        <v>110</v>
      </c>
      <c r="C509" s="102" t="e">
        <f>#REF!</f>
        <v>#REF!</v>
      </c>
    </row>
    <row r="510" spans="1:3" x14ac:dyDescent="0.2">
      <c r="A510" s="102" t="s">
        <v>158</v>
      </c>
      <c r="B510" s="102" t="s">
        <v>111</v>
      </c>
      <c r="C510" s="102" t="e">
        <f>#REF!</f>
        <v>#REF!</v>
      </c>
    </row>
    <row r="511" spans="1:3" x14ac:dyDescent="0.2">
      <c r="A511" s="102" t="s">
        <v>158</v>
      </c>
      <c r="B511" s="102" t="s">
        <v>112</v>
      </c>
      <c r="C511" s="102" t="e">
        <f>#REF!</f>
        <v>#REF!</v>
      </c>
    </row>
    <row r="512" spans="1:3" x14ac:dyDescent="0.2">
      <c r="A512" s="102" t="s">
        <v>158</v>
      </c>
      <c r="B512" s="102" t="s">
        <v>113</v>
      </c>
      <c r="C512" s="102" t="e">
        <f>#REF!</f>
        <v>#REF!</v>
      </c>
    </row>
    <row r="513" spans="1:3" x14ac:dyDescent="0.2">
      <c r="A513" s="102" t="s">
        <v>158</v>
      </c>
      <c r="B513" s="102" t="s">
        <v>114</v>
      </c>
      <c r="C513" s="102" t="e">
        <f>#REF!</f>
        <v>#REF!</v>
      </c>
    </row>
    <row r="514" spans="1:3" x14ac:dyDescent="0.2">
      <c r="A514" s="102" t="s">
        <v>158</v>
      </c>
      <c r="B514" s="102" t="s">
        <v>115</v>
      </c>
      <c r="C514" s="102" t="e">
        <f>#REF!</f>
        <v>#REF!</v>
      </c>
    </row>
    <row r="515" spans="1:3" x14ac:dyDescent="0.2">
      <c r="A515" s="102" t="s">
        <v>158</v>
      </c>
      <c r="B515" s="102" t="s">
        <v>116</v>
      </c>
      <c r="C515" s="102" t="e">
        <f>#REF!</f>
        <v>#REF!</v>
      </c>
    </row>
    <row r="516" spans="1:3" x14ac:dyDescent="0.2">
      <c r="A516" s="102" t="s">
        <v>158</v>
      </c>
      <c r="B516" s="102" t="s">
        <v>117</v>
      </c>
      <c r="C516" s="102" t="e">
        <f>#REF!</f>
        <v>#REF!</v>
      </c>
    </row>
    <row r="517" spans="1:3" x14ac:dyDescent="0.2">
      <c r="A517" s="102" t="s">
        <v>158</v>
      </c>
      <c r="B517" s="102" t="s">
        <v>118</v>
      </c>
      <c r="C517" s="102" t="e">
        <f>#REF!</f>
        <v>#REF!</v>
      </c>
    </row>
    <row r="518" spans="1:3" x14ac:dyDescent="0.2">
      <c r="A518" s="102" t="s">
        <v>158</v>
      </c>
      <c r="B518" s="102" t="s">
        <v>119</v>
      </c>
      <c r="C518" s="102" t="e">
        <f>#REF!</f>
        <v>#REF!</v>
      </c>
    </row>
    <row r="519" spans="1:3" x14ac:dyDescent="0.2">
      <c r="A519" s="102" t="s">
        <v>158</v>
      </c>
      <c r="B519" s="102" t="s">
        <v>101</v>
      </c>
      <c r="C519" s="102" t="e">
        <f>#REF!</f>
        <v>#REF!</v>
      </c>
    </row>
    <row r="520" spans="1:3" x14ac:dyDescent="0.2">
      <c r="A520" s="102" t="s">
        <v>156</v>
      </c>
      <c r="B520" s="102" t="s">
        <v>104</v>
      </c>
      <c r="C520" s="102" t="e">
        <f>#REF!</f>
        <v>#REF!</v>
      </c>
    </row>
    <row r="521" spans="1:3" x14ac:dyDescent="0.2">
      <c r="A521" s="102" t="s">
        <v>156</v>
      </c>
      <c r="B521" s="102" t="s">
        <v>105</v>
      </c>
      <c r="C521" s="102" t="e">
        <f>#REF!</f>
        <v>#REF!</v>
      </c>
    </row>
    <row r="522" spans="1:3" x14ac:dyDescent="0.2">
      <c r="A522" s="102" t="s">
        <v>156</v>
      </c>
      <c r="B522" s="102" t="s">
        <v>106</v>
      </c>
      <c r="C522" s="102" t="e">
        <f>#REF!</f>
        <v>#REF!</v>
      </c>
    </row>
    <row r="523" spans="1:3" x14ac:dyDescent="0.2">
      <c r="A523" s="102" t="s">
        <v>156</v>
      </c>
      <c r="B523" s="102" t="s">
        <v>107</v>
      </c>
      <c r="C523" s="102" t="e">
        <f>#REF!</f>
        <v>#REF!</v>
      </c>
    </row>
    <row r="524" spans="1:3" x14ac:dyDescent="0.2">
      <c r="A524" s="102" t="s">
        <v>156</v>
      </c>
      <c r="B524" s="102" t="s">
        <v>108</v>
      </c>
      <c r="C524" s="102" t="e">
        <f>#REF!</f>
        <v>#REF!</v>
      </c>
    </row>
    <row r="525" spans="1:3" x14ac:dyDescent="0.2">
      <c r="A525" s="102" t="s">
        <v>156</v>
      </c>
      <c r="B525" s="102" t="s">
        <v>109</v>
      </c>
      <c r="C525" s="102" t="e">
        <f>#REF!</f>
        <v>#REF!</v>
      </c>
    </row>
    <row r="526" spans="1:3" x14ac:dyDescent="0.2">
      <c r="A526" s="102" t="s">
        <v>156</v>
      </c>
      <c r="B526" s="102" t="s">
        <v>97</v>
      </c>
      <c r="C526" s="102" t="e">
        <f>#REF!</f>
        <v>#REF!</v>
      </c>
    </row>
    <row r="527" spans="1:3" x14ac:dyDescent="0.2">
      <c r="A527" s="102" t="s">
        <v>156</v>
      </c>
      <c r="B527" s="102" t="s">
        <v>200</v>
      </c>
      <c r="C527" s="102" t="e">
        <f>#REF!</f>
        <v>#REF!</v>
      </c>
    </row>
    <row r="528" spans="1:3" x14ac:dyDescent="0.2">
      <c r="A528" s="102" t="s">
        <v>156</v>
      </c>
      <c r="B528" s="102" t="s">
        <v>110</v>
      </c>
      <c r="C528" s="102" t="e">
        <f>#REF!</f>
        <v>#REF!</v>
      </c>
    </row>
    <row r="529" spans="1:3" x14ac:dyDescent="0.2">
      <c r="A529" s="102" t="s">
        <v>156</v>
      </c>
      <c r="B529" s="102" t="s">
        <v>111</v>
      </c>
      <c r="C529" s="102" t="e">
        <f>#REF!</f>
        <v>#REF!</v>
      </c>
    </row>
    <row r="530" spans="1:3" x14ac:dyDescent="0.2">
      <c r="A530" s="102" t="s">
        <v>156</v>
      </c>
      <c r="B530" s="102" t="s">
        <v>112</v>
      </c>
      <c r="C530" s="102" t="e">
        <f>#REF!</f>
        <v>#REF!</v>
      </c>
    </row>
    <row r="531" spans="1:3" x14ac:dyDescent="0.2">
      <c r="A531" s="102" t="s">
        <v>156</v>
      </c>
      <c r="B531" s="102" t="s">
        <v>113</v>
      </c>
      <c r="C531" s="102" t="e">
        <f>#REF!</f>
        <v>#REF!</v>
      </c>
    </row>
    <row r="532" spans="1:3" x14ac:dyDescent="0.2">
      <c r="A532" s="102" t="s">
        <v>156</v>
      </c>
      <c r="B532" s="102" t="s">
        <v>114</v>
      </c>
      <c r="C532" s="102" t="e">
        <f>#REF!</f>
        <v>#REF!</v>
      </c>
    </row>
    <row r="533" spans="1:3" x14ac:dyDescent="0.2">
      <c r="A533" s="102" t="s">
        <v>156</v>
      </c>
      <c r="B533" s="102" t="s">
        <v>115</v>
      </c>
      <c r="C533" s="102" t="e">
        <f>#REF!</f>
        <v>#REF!</v>
      </c>
    </row>
    <row r="534" spans="1:3" x14ac:dyDescent="0.2">
      <c r="A534" s="102" t="s">
        <v>156</v>
      </c>
      <c r="B534" s="102" t="s">
        <v>116</v>
      </c>
      <c r="C534" s="102" t="e">
        <f>#REF!</f>
        <v>#REF!</v>
      </c>
    </row>
    <row r="535" spans="1:3" x14ac:dyDescent="0.2">
      <c r="A535" s="102" t="s">
        <v>156</v>
      </c>
      <c r="B535" s="102" t="s">
        <v>117</v>
      </c>
      <c r="C535" s="102" t="e">
        <f>#REF!</f>
        <v>#REF!</v>
      </c>
    </row>
    <row r="536" spans="1:3" x14ac:dyDescent="0.2">
      <c r="A536" s="102" t="s">
        <v>156</v>
      </c>
      <c r="B536" s="102" t="s">
        <v>118</v>
      </c>
      <c r="C536" s="102" t="e">
        <f>#REF!</f>
        <v>#REF!</v>
      </c>
    </row>
    <row r="537" spans="1:3" x14ac:dyDescent="0.2">
      <c r="A537" s="102" t="s">
        <v>156</v>
      </c>
      <c r="B537" s="102" t="s">
        <v>119</v>
      </c>
      <c r="C537" s="102" t="e">
        <f>#REF!</f>
        <v>#REF!</v>
      </c>
    </row>
    <row r="538" spans="1:3" x14ac:dyDescent="0.2">
      <c r="A538" s="102" t="s">
        <v>156</v>
      </c>
      <c r="B538" s="102" t="s">
        <v>101</v>
      </c>
      <c r="C538" s="102" t="e">
        <f>#REF!</f>
        <v>#REF!</v>
      </c>
    </row>
    <row r="539" spans="1:3" x14ac:dyDescent="0.2">
      <c r="A539" s="102" t="s">
        <v>120</v>
      </c>
      <c r="B539" s="102" t="s">
        <v>104</v>
      </c>
      <c r="C539" s="102" t="e">
        <f>#REF!</f>
        <v>#REF!</v>
      </c>
    </row>
    <row r="540" spans="1:3" x14ac:dyDescent="0.2">
      <c r="A540" s="102" t="s">
        <v>120</v>
      </c>
      <c r="B540" s="102" t="s">
        <v>105</v>
      </c>
      <c r="C540" s="102" t="e">
        <f>#REF!</f>
        <v>#REF!</v>
      </c>
    </row>
    <row r="541" spans="1:3" x14ac:dyDescent="0.2">
      <c r="A541" s="102" t="s">
        <v>120</v>
      </c>
      <c r="B541" s="102" t="s">
        <v>106</v>
      </c>
      <c r="C541" s="102" t="e">
        <f>#REF!</f>
        <v>#REF!</v>
      </c>
    </row>
    <row r="542" spans="1:3" x14ac:dyDescent="0.2">
      <c r="A542" s="102" t="s">
        <v>120</v>
      </c>
      <c r="B542" s="102" t="s">
        <v>107</v>
      </c>
      <c r="C542" s="102" t="e">
        <f>#REF!</f>
        <v>#REF!</v>
      </c>
    </row>
    <row r="543" spans="1:3" x14ac:dyDescent="0.2">
      <c r="A543" s="102" t="s">
        <v>120</v>
      </c>
      <c r="B543" s="102" t="s">
        <v>108</v>
      </c>
      <c r="C543" s="102" t="e">
        <f>#REF!</f>
        <v>#REF!</v>
      </c>
    </row>
    <row r="544" spans="1:3" x14ac:dyDescent="0.2">
      <c r="A544" s="102" t="s">
        <v>120</v>
      </c>
      <c r="B544" s="102" t="s">
        <v>109</v>
      </c>
      <c r="C544" s="102" t="e">
        <f>#REF!</f>
        <v>#REF!</v>
      </c>
    </row>
    <row r="545" spans="1:3" x14ac:dyDescent="0.2">
      <c r="A545" s="102" t="s">
        <v>120</v>
      </c>
      <c r="B545" s="102" t="s">
        <v>97</v>
      </c>
      <c r="C545" s="102" t="e">
        <f>#REF!</f>
        <v>#REF!</v>
      </c>
    </row>
    <row r="546" spans="1:3" x14ac:dyDescent="0.2">
      <c r="A546" s="102" t="s">
        <v>120</v>
      </c>
      <c r="B546" s="102" t="s">
        <v>200</v>
      </c>
      <c r="C546" s="102" t="e">
        <f>#REF!</f>
        <v>#REF!</v>
      </c>
    </row>
    <row r="547" spans="1:3" x14ac:dyDescent="0.2">
      <c r="A547" s="102" t="s">
        <v>120</v>
      </c>
      <c r="B547" s="102" t="s">
        <v>110</v>
      </c>
      <c r="C547" s="102" t="e">
        <f>#REF!</f>
        <v>#REF!</v>
      </c>
    </row>
    <row r="548" spans="1:3" x14ac:dyDescent="0.2">
      <c r="A548" s="102" t="s">
        <v>120</v>
      </c>
      <c r="B548" s="102" t="s">
        <v>111</v>
      </c>
      <c r="C548" s="102" t="e">
        <f>#REF!</f>
        <v>#REF!</v>
      </c>
    </row>
    <row r="549" spans="1:3" x14ac:dyDescent="0.2">
      <c r="A549" s="102" t="s">
        <v>120</v>
      </c>
      <c r="B549" s="102" t="s">
        <v>112</v>
      </c>
      <c r="C549" s="102" t="e">
        <f>#REF!</f>
        <v>#REF!</v>
      </c>
    </row>
    <row r="550" spans="1:3" x14ac:dyDescent="0.2">
      <c r="A550" s="102" t="s">
        <v>120</v>
      </c>
      <c r="B550" s="102" t="s">
        <v>113</v>
      </c>
      <c r="C550" s="102" t="e">
        <f>#REF!</f>
        <v>#REF!</v>
      </c>
    </row>
    <row r="551" spans="1:3" x14ac:dyDescent="0.2">
      <c r="A551" s="102" t="s">
        <v>120</v>
      </c>
      <c r="B551" s="102" t="s">
        <v>114</v>
      </c>
      <c r="C551" s="102" t="e">
        <f>#REF!</f>
        <v>#REF!</v>
      </c>
    </row>
    <row r="552" spans="1:3" x14ac:dyDescent="0.2">
      <c r="A552" s="102" t="s">
        <v>120</v>
      </c>
      <c r="B552" s="102" t="s">
        <v>115</v>
      </c>
      <c r="C552" s="102" t="e">
        <f>#REF!</f>
        <v>#REF!</v>
      </c>
    </row>
    <row r="553" spans="1:3" x14ac:dyDescent="0.2">
      <c r="A553" s="102" t="s">
        <v>120</v>
      </c>
      <c r="B553" s="102" t="s">
        <v>116</v>
      </c>
      <c r="C553" s="102" t="e">
        <f>#REF!</f>
        <v>#REF!</v>
      </c>
    </row>
    <row r="554" spans="1:3" x14ac:dyDescent="0.2">
      <c r="A554" s="102" t="s">
        <v>120</v>
      </c>
      <c r="B554" s="102" t="s">
        <v>117</v>
      </c>
      <c r="C554" s="102" t="e">
        <f>#REF!</f>
        <v>#REF!</v>
      </c>
    </row>
    <row r="555" spans="1:3" x14ac:dyDescent="0.2">
      <c r="A555" s="102" t="s">
        <v>120</v>
      </c>
      <c r="B555" s="102" t="s">
        <v>118</v>
      </c>
      <c r="C555" s="102" t="e">
        <f>#REF!</f>
        <v>#REF!</v>
      </c>
    </row>
    <row r="556" spans="1:3" x14ac:dyDescent="0.2">
      <c r="A556" s="102" t="s">
        <v>120</v>
      </c>
      <c r="B556" s="102" t="s">
        <v>119</v>
      </c>
      <c r="C556" s="102" t="e">
        <f>#REF!</f>
        <v>#REF!</v>
      </c>
    </row>
    <row r="557" spans="1:3" x14ac:dyDescent="0.2">
      <c r="A557" s="102" t="s">
        <v>120</v>
      </c>
      <c r="B557" s="102" t="s">
        <v>101</v>
      </c>
      <c r="C557" s="102" t="e">
        <f>#REF!</f>
        <v>#REF!</v>
      </c>
    </row>
    <row r="558" spans="1:3" x14ac:dyDescent="0.2">
      <c r="A558" s="102" t="s">
        <v>121</v>
      </c>
      <c r="B558" s="102" t="s">
        <v>104</v>
      </c>
      <c r="C558" s="102" t="e">
        <f>#REF!</f>
        <v>#REF!</v>
      </c>
    </row>
    <row r="559" spans="1:3" x14ac:dyDescent="0.2">
      <c r="A559" s="102" t="s">
        <v>121</v>
      </c>
      <c r="B559" s="102" t="s">
        <v>105</v>
      </c>
      <c r="C559" s="102" t="e">
        <f>#REF!</f>
        <v>#REF!</v>
      </c>
    </row>
    <row r="560" spans="1:3" x14ac:dyDescent="0.2">
      <c r="A560" s="102" t="s">
        <v>121</v>
      </c>
      <c r="B560" s="102" t="s">
        <v>106</v>
      </c>
      <c r="C560" s="102" t="e">
        <f>#REF!</f>
        <v>#REF!</v>
      </c>
    </row>
    <row r="561" spans="1:3" x14ac:dyDescent="0.2">
      <c r="A561" s="102" t="s">
        <v>121</v>
      </c>
      <c r="B561" s="102" t="s">
        <v>107</v>
      </c>
      <c r="C561" s="102" t="e">
        <f>#REF!</f>
        <v>#REF!</v>
      </c>
    </row>
    <row r="562" spans="1:3" x14ac:dyDescent="0.2">
      <c r="A562" s="102" t="s">
        <v>121</v>
      </c>
      <c r="B562" s="102" t="s">
        <v>108</v>
      </c>
      <c r="C562" s="102" t="e">
        <f>#REF!</f>
        <v>#REF!</v>
      </c>
    </row>
    <row r="563" spans="1:3" x14ac:dyDescent="0.2">
      <c r="A563" s="102" t="s">
        <v>121</v>
      </c>
      <c r="B563" s="102" t="s">
        <v>109</v>
      </c>
      <c r="C563" s="102" t="e">
        <f>#REF!</f>
        <v>#REF!</v>
      </c>
    </row>
    <row r="564" spans="1:3" x14ac:dyDescent="0.2">
      <c r="A564" s="102" t="s">
        <v>121</v>
      </c>
      <c r="B564" s="102" t="s">
        <v>97</v>
      </c>
      <c r="C564" s="102" t="e">
        <f>#REF!</f>
        <v>#REF!</v>
      </c>
    </row>
    <row r="565" spans="1:3" x14ac:dyDescent="0.2">
      <c r="A565" s="102" t="s">
        <v>121</v>
      </c>
      <c r="B565" s="102" t="s">
        <v>200</v>
      </c>
      <c r="C565" s="102" t="e">
        <f>#REF!</f>
        <v>#REF!</v>
      </c>
    </row>
    <row r="566" spans="1:3" x14ac:dyDescent="0.2">
      <c r="A566" s="102" t="s">
        <v>121</v>
      </c>
      <c r="B566" s="102" t="s">
        <v>110</v>
      </c>
      <c r="C566" s="102" t="e">
        <f>#REF!</f>
        <v>#REF!</v>
      </c>
    </row>
    <row r="567" spans="1:3" x14ac:dyDescent="0.2">
      <c r="A567" s="102" t="s">
        <v>121</v>
      </c>
      <c r="B567" s="102" t="s">
        <v>111</v>
      </c>
      <c r="C567" s="102" t="e">
        <f>#REF!</f>
        <v>#REF!</v>
      </c>
    </row>
    <row r="568" spans="1:3" x14ac:dyDescent="0.2">
      <c r="A568" s="102" t="s">
        <v>121</v>
      </c>
      <c r="B568" s="102" t="s">
        <v>112</v>
      </c>
      <c r="C568" s="102" t="e">
        <f>#REF!</f>
        <v>#REF!</v>
      </c>
    </row>
    <row r="569" spans="1:3" x14ac:dyDescent="0.2">
      <c r="A569" s="102" t="s">
        <v>121</v>
      </c>
      <c r="B569" s="102" t="s">
        <v>113</v>
      </c>
      <c r="C569" s="102" t="e">
        <f>#REF!</f>
        <v>#REF!</v>
      </c>
    </row>
    <row r="570" spans="1:3" x14ac:dyDescent="0.2">
      <c r="A570" s="102" t="s">
        <v>121</v>
      </c>
      <c r="B570" s="102" t="s">
        <v>114</v>
      </c>
      <c r="C570" s="102" t="e">
        <f>#REF!</f>
        <v>#REF!</v>
      </c>
    </row>
    <row r="571" spans="1:3" x14ac:dyDescent="0.2">
      <c r="A571" s="102" t="s">
        <v>121</v>
      </c>
      <c r="B571" s="102" t="s">
        <v>115</v>
      </c>
      <c r="C571" s="102" t="e">
        <f>#REF!</f>
        <v>#REF!</v>
      </c>
    </row>
    <row r="572" spans="1:3" x14ac:dyDescent="0.2">
      <c r="A572" s="102" t="s">
        <v>121</v>
      </c>
      <c r="B572" s="102" t="s">
        <v>116</v>
      </c>
      <c r="C572" s="102" t="e">
        <f>#REF!</f>
        <v>#REF!</v>
      </c>
    </row>
    <row r="573" spans="1:3" x14ac:dyDescent="0.2">
      <c r="A573" s="102" t="s">
        <v>121</v>
      </c>
      <c r="B573" s="102" t="s">
        <v>117</v>
      </c>
      <c r="C573" s="102" t="e">
        <f>#REF!</f>
        <v>#REF!</v>
      </c>
    </row>
    <row r="574" spans="1:3" x14ac:dyDescent="0.2">
      <c r="A574" s="102" t="s">
        <v>121</v>
      </c>
      <c r="B574" s="102" t="s">
        <v>118</v>
      </c>
      <c r="C574" s="102" t="e">
        <f>#REF!</f>
        <v>#REF!</v>
      </c>
    </row>
    <row r="575" spans="1:3" x14ac:dyDescent="0.2">
      <c r="A575" s="102" t="s">
        <v>121</v>
      </c>
      <c r="B575" s="102" t="s">
        <v>119</v>
      </c>
      <c r="C575" s="102" t="e">
        <f>#REF!</f>
        <v>#REF!</v>
      </c>
    </row>
    <row r="576" spans="1:3" x14ac:dyDescent="0.2">
      <c r="A576" s="102" t="s">
        <v>121</v>
      </c>
      <c r="B576" s="102" t="s">
        <v>101</v>
      </c>
      <c r="C576" s="102" t="e">
        <f>#REF!</f>
        <v>#REF!</v>
      </c>
    </row>
  </sheetData>
  <sheetProtection password="EBEF" sheet="1" objects="1" scenarios="1"/>
  <pageMargins left="0.7" right="0.7" top="0.75" bottom="0.75" header="0.3" footer="0.3"/>
  <pageSetup orientation="portrait" r:id="rId1"/>
  <headerFooter>
    <oddHeader>&amp;L&amp;16&amp;F&amp;R&amp;G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1002"/>
  <sheetViews>
    <sheetView topLeftCell="D1" zoomScaleNormal="100" workbookViewId="0">
      <selection activeCell="G29" sqref="G29"/>
    </sheetView>
  </sheetViews>
  <sheetFormatPr defaultColWidth="9.140625" defaultRowHeight="15" x14ac:dyDescent="0.2"/>
  <cols>
    <col min="1" max="1" width="19.140625" style="1" bestFit="1" customWidth="1"/>
    <col min="2" max="2" width="36.42578125" style="1" bestFit="1" customWidth="1"/>
    <col min="3" max="3" width="31.28515625" style="1" bestFit="1" customWidth="1"/>
    <col min="4" max="4" width="31.28515625" style="1" customWidth="1"/>
    <col min="5" max="5" width="22.140625" style="1" bestFit="1" customWidth="1"/>
    <col min="6" max="6" width="15.42578125" style="1" bestFit="1" customWidth="1"/>
    <col min="7" max="7" width="10.7109375" style="1" customWidth="1"/>
    <col min="8" max="9" width="9.140625" style="1"/>
    <col min="10" max="10" width="15" style="1" hidden="1" customWidth="1"/>
    <col min="11" max="11" width="0" style="1" hidden="1" customWidth="1"/>
    <col min="12" max="12" width="9.140625" style="1"/>
    <col min="13" max="13" width="35.42578125" style="1" customWidth="1"/>
    <col min="14" max="23" width="10.7109375" style="1" customWidth="1"/>
    <col min="24" max="16384" width="9.140625" style="1"/>
  </cols>
  <sheetData>
    <row r="1" spans="1:25" ht="25.5" thickBot="1" x14ac:dyDescent="0.35">
      <c r="A1" s="33" t="s">
        <v>34</v>
      </c>
      <c r="B1" s="33" t="s">
        <v>35</v>
      </c>
      <c r="C1" s="33" t="s">
        <v>36</v>
      </c>
      <c r="D1" s="33" t="s">
        <v>56</v>
      </c>
      <c r="E1" s="33" t="s">
        <v>37</v>
      </c>
      <c r="F1" s="33" t="s">
        <v>38</v>
      </c>
      <c r="G1" s="36" t="s">
        <v>62</v>
      </c>
      <c r="H1" s="2"/>
      <c r="I1" s="78"/>
      <c r="J1" s="81" t="s">
        <v>202</v>
      </c>
      <c r="K1" s="82" t="s">
        <v>203</v>
      </c>
      <c r="L1" s="79"/>
      <c r="M1" s="83" t="s">
        <v>208</v>
      </c>
      <c r="N1" s="89" t="s">
        <v>8</v>
      </c>
      <c r="O1" s="89" t="s">
        <v>9</v>
      </c>
      <c r="P1" s="89" t="s">
        <v>59</v>
      </c>
      <c r="Q1" s="89" t="s">
        <v>58</v>
      </c>
      <c r="R1" s="89" t="s">
        <v>60</v>
      </c>
      <c r="S1" s="89" t="s">
        <v>8</v>
      </c>
      <c r="T1" s="89" t="s">
        <v>9</v>
      </c>
      <c r="U1" s="89" t="s">
        <v>59</v>
      </c>
      <c r="V1" s="89" t="s">
        <v>58</v>
      </c>
      <c r="W1" s="89" t="s">
        <v>60</v>
      </c>
      <c r="X1" s="2"/>
    </row>
    <row r="2" spans="1:25" ht="18" customHeight="1" thickBot="1" x14ac:dyDescent="0.35">
      <c r="A2" s="4" t="s">
        <v>39</v>
      </c>
      <c r="B2" s="4" t="s">
        <v>40</v>
      </c>
      <c r="C2" s="4" t="s">
        <v>53</v>
      </c>
      <c r="D2" s="34" t="s">
        <v>63</v>
      </c>
      <c r="E2" s="4" t="s">
        <v>24</v>
      </c>
      <c r="F2" s="4" t="s">
        <v>33</v>
      </c>
      <c r="G2" s="47"/>
      <c r="H2" s="47"/>
      <c r="I2" s="3"/>
      <c r="J2" s="80"/>
      <c r="K2" s="80"/>
      <c r="L2" s="3"/>
      <c r="M2" s="84"/>
      <c r="N2" s="99" t="s">
        <v>293</v>
      </c>
      <c r="O2" s="99" t="s">
        <v>293</v>
      </c>
      <c r="P2" s="99" t="s">
        <v>293</v>
      </c>
      <c r="Q2" s="99" t="s">
        <v>293</v>
      </c>
      <c r="R2" s="99" t="s">
        <v>293</v>
      </c>
      <c r="S2" s="85" t="s">
        <v>291</v>
      </c>
      <c r="T2" s="85" t="s">
        <v>291</v>
      </c>
      <c r="U2" s="85" t="s">
        <v>291</v>
      </c>
      <c r="V2" s="85" t="s">
        <v>291</v>
      </c>
      <c r="W2" s="85" t="s">
        <v>291</v>
      </c>
      <c r="X2" s="86"/>
      <c r="Y2" s="91"/>
    </row>
    <row r="3" spans="1:25" ht="18" customHeight="1" thickBot="1" x14ac:dyDescent="0.35">
      <c r="A3" s="4" t="s">
        <v>41</v>
      </c>
      <c r="B3" s="4" t="s">
        <v>42</v>
      </c>
      <c r="C3" s="4" t="s">
        <v>201</v>
      </c>
      <c r="D3" s="35" t="s">
        <v>64</v>
      </c>
      <c r="E3" s="4" t="s">
        <v>25</v>
      </c>
      <c r="F3" s="4" t="s">
        <v>11</v>
      </c>
      <c r="G3" s="3" t="s">
        <v>199</v>
      </c>
      <c r="H3" s="47"/>
      <c r="I3" s="3"/>
      <c r="J3" s="3"/>
      <c r="K3" s="3"/>
      <c r="L3" s="3"/>
      <c r="M3" s="3" t="s">
        <v>323</v>
      </c>
      <c r="N3" s="92">
        <v>1</v>
      </c>
      <c r="O3" s="92">
        <v>1</v>
      </c>
      <c r="P3" s="92">
        <v>1</v>
      </c>
      <c r="Q3" s="92">
        <v>1</v>
      </c>
      <c r="R3" s="92">
        <v>1</v>
      </c>
      <c r="S3" s="99" t="s">
        <v>292</v>
      </c>
      <c r="T3" s="99" t="s">
        <v>292</v>
      </c>
      <c r="U3" s="99" t="s">
        <v>292</v>
      </c>
      <c r="V3" s="99" t="s">
        <v>292</v>
      </c>
      <c r="W3" s="99" t="s">
        <v>292</v>
      </c>
      <c r="X3" s="86"/>
    </row>
    <row r="4" spans="1:25" ht="18" customHeight="1" thickBot="1" x14ac:dyDescent="0.4">
      <c r="A4" s="4" t="s">
        <v>10</v>
      </c>
      <c r="B4" s="5" t="s">
        <v>55</v>
      </c>
      <c r="C4" s="4" t="s">
        <v>12</v>
      </c>
      <c r="D4" s="34" t="s">
        <v>65</v>
      </c>
      <c r="E4" s="4" t="s">
        <v>26</v>
      </c>
      <c r="F4" s="4"/>
      <c r="G4" s="3" t="s">
        <v>169</v>
      </c>
      <c r="H4" s="47"/>
      <c r="I4" s="3"/>
      <c r="J4" s="3"/>
      <c r="K4" s="3"/>
      <c r="L4" s="3"/>
      <c r="M4" t="s">
        <v>328</v>
      </c>
      <c r="N4" s="92">
        <v>1</v>
      </c>
      <c r="O4" s="92">
        <v>0.51</v>
      </c>
      <c r="P4" s="92">
        <v>0.51</v>
      </c>
      <c r="Q4" s="92">
        <v>0.51</v>
      </c>
      <c r="R4" s="92">
        <v>0.51</v>
      </c>
      <c r="S4" s="92">
        <v>1</v>
      </c>
      <c r="T4" s="92">
        <v>0.51</v>
      </c>
      <c r="U4" s="92">
        <v>0.51</v>
      </c>
      <c r="V4" s="92">
        <v>0.51</v>
      </c>
      <c r="W4" s="92">
        <v>0.51</v>
      </c>
    </row>
    <row r="5" spans="1:25" ht="18" customHeight="1" thickBot="1" x14ac:dyDescent="0.35">
      <c r="A5" s="4" t="s">
        <v>80</v>
      </c>
      <c r="B5" s="5" t="s">
        <v>43</v>
      </c>
      <c r="C5" s="35" t="s">
        <v>206</v>
      </c>
      <c r="D5" s="34" t="s">
        <v>66</v>
      </c>
      <c r="E5" s="4" t="s">
        <v>27</v>
      </c>
      <c r="F5" s="4"/>
      <c r="G5" s="3" t="s">
        <v>170</v>
      </c>
      <c r="H5" s="47"/>
      <c r="I5" s="3"/>
      <c r="J5" s="3"/>
      <c r="K5" s="3"/>
      <c r="L5" s="3"/>
      <c r="M5" s="3" t="s">
        <v>209</v>
      </c>
      <c r="N5" s="92">
        <v>0.61</v>
      </c>
      <c r="O5" s="92">
        <v>0.62</v>
      </c>
      <c r="P5" s="92">
        <v>0.63</v>
      </c>
      <c r="Q5" s="92">
        <v>0.64</v>
      </c>
      <c r="R5" s="92">
        <v>0.65</v>
      </c>
      <c r="S5" s="92"/>
      <c r="T5" s="92"/>
      <c r="U5" s="92"/>
      <c r="V5" s="92"/>
      <c r="W5" s="92"/>
      <c r="X5" s="86"/>
    </row>
    <row r="6" spans="1:25" ht="18" customHeight="1" thickBot="1" x14ac:dyDescent="0.35">
      <c r="A6" s="4" t="s">
        <v>81</v>
      </c>
      <c r="B6" s="5" t="s">
        <v>44</v>
      </c>
      <c r="C6" s="4" t="s">
        <v>207</v>
      </c>
      <c r="D6" s="73" t="s">
        <v>194</v>
      </c>
      <c r="E6" s="4" t="s">
        <v>28</v>
      </c>
      <c r="F6" s="4"/>
      <c r="G6" s="47"/>
      <c r="H6" s="47"/>
      <c r="I6" s="3"/>
      <c r="J6" s="3"/>
      <c r="K6" s="3"/>
      <c r="L6" s="3"/>
      <c r="M6" s="3" t="s">
        <v>210</v>
      </c>
      <c r="N6" s="92">
        <v>0.61</v>
      </c>
      <c r="O6" s="92">
        <v>0.61</v>
      </c>
      <c r="P6" s="92">
        <v>0.61</v>
      </c>
      <c r="Q6" s="92">
        <v>0.61</v>
      </c>
      <c r="R6" s="92">
        <v>0.61</v>
      </c>
      <c r="S6" s="92"/>
      <c r="T6" s="92"/>
      <c r="U6" s="92"/>
      <c r="V6" s="92"/>
      <c r="W6" s="92"/>
      <c r="X6" s="86"/>
    </row>
    <row r="7" spans="1:25" ht="18" customHeight="1" thickBot="1" x14ac:dyDescent="0.35">
      <c r="A7" s="4" t="s">
        <v>11</v>
      </c>
      <c r="B7" s="5" t="s">
        <v>45</v>
      </c>
      <c r="C7" s="4" t="s">
        <v>165</v>
      </c>
      <c r="D7" s="34" t="s">
        <v>67</v>
      </c>
      <c r="E7" s="4" t="s">
        <v>29</v>
      </c>
      <c r="F7" s="4"/>
      <c r="G7" s="47"/>
      <c r="H7" s="47"/>
      <c r="I7" s="3"/>
      <c r="J7" s="3"/>
      <c r="K7" s="3"/>
      <c r="L7" s="3"/>
      <c r="M7" s="3" t="s">
        <v>211</v>
      </c>
      <c r="N7" s="92">
        <v>0.54</v>
      </c>
      <c r="O7" s="92">
        <v>0.54</v>
      </c>
      <c r="P7" s="92">
        <v>0.54</v>
      </c>
      <c r="Q7" s="92">
        <v>0.54</v>
      </c>
      <c r="R7" s="92">
        <v>0.54</v>
      </c>
      <c r="S7" s="92"/>
      <c r="T7" s="92"/>
      <c r="U7" s="92"/>
      <c r="V7" s="92"/>
      <c r="W7" s="92"/>
      <c r="X7" s="86"/>
    </row>
    <row r="8" spans="1:25" ht="18" customHeight="1" thickBot="1" x14ac:dyDescent="0.35">
      <c r="A8" s="4"/>
      <c r="B8" s="5" t="s">
        <v>46</v>
      </c>
      <c r="C8" s="4" t="s">
        <v>13</v>
      </c>
      <c r="D8" s="34" t="s">
        <v>68</v>
      </c>
      <c r="E8" s="4" t="s">
        <v>30</v>
      </c>
      <c r="F8" s="4"/>
      <c r="G8" s="47"/>
      <c r="H8" s="47"/>
      <c r="I8" s="3"/>
      <c r="J8" s="3"/>
      <c r="K8" s="3"/>
      <c r="L8" s="3"/>
      <c r="M8" s="3" t="s">
        <v>212</v>
      </c>
      <c r="N8" s="92">
        <v>1</v>
      </c>
      <c r="O8" s="92">
        <v>1</v>
      </c>
      <c r="P8" s="92">
        <v>1</v>
      </c>
      <c r="Q8" s="92">
        <v>1</v>
      </c>
      <c r="R8" s="92">
        <v>1</v>
      </c>
      <c r="S8" s="92"/>
      <c r="T8" s="92"/>
      <c r="U8" s="92"/>
      <c r="V8" s="92"/>
      <c r="W8" s="92"/>
      <c r="X8" s="86"/>
    </row>
    <row r="9" spans="1:25" ht="18" customHeight="1" thickBot="1" x14ac:dyDescent="0.35">
      <c r="A9" s="4"/>
      <c r="B9" s="5" t="s">
        <v>47</v>
      </c>
      <c r="C9" s="4" t="s">
        <v>14</v>
      </c>
      <c r="D9" s="74" t="s">
        <v>195</v>
      </c>
      <c r="E9" s="4" t="s">
        <v>31</v>
      </c>
      <c r="F9" s="4"/>
      <c r="G9" s="47"/>
      <c r="H9" s="47"/>
      <c r="I9" s="3"/>
      <c r="J9" s="3"/>
      <c r="K9" s="3"/>
      <c r="L9" s="3"/>
      <c r="M9" s="3" t="s">
        <v>213</v>
      </c>
      <c r="N9" s="92">
        <v>0.53</v>
      </c>
      <c r="O9" s="92">
        <v>0.53</v>
      </c>
      <c r="P9" s="92">
        <v>0.53</v>
      </c>
      <c r="Q9" s="92">
        <v>0.53</v>
      </c>
      <c r="R9" s="92">
        <v>0.53</v>
      </c>
      <c r="S9" s="92"/>
      <c r="T9" s="92"/>
      <c r="U9" s="92"/>
      <c r="V9" s="92"/>
      <c r="W9" s="92"/>
      <c r="X9" s="86"/>
    </row>
    <row r="10" spans="1:25" ht="18" customHeight="1" thickBot="1" x14ac:dyDescent="0.35">
      <c r="A10" s="4"/>
      <c r="B10" s="5" t="s">
        <v>48</v>
      </c>
      <c r="C10" s="35" t="s">
        <v>159</v>
      </c>
      <c r="D10" s="73" t="s">
        <v>196</v>
      </c>
      <c r="E10" s="4" t="s">
        <v>88</v>
      </c>
      <c r="F10" s="4"/>
      <c r="G10" s="47"/>
      <c r="H10" s="47"/>
      <c r="I10" s="3"/>
      <c r="J10" s="3"/>
      <c r="K10" s="3"/>
      <c r="L10" s="3"/>
      <c r="M10" s="3" t="s">
        <v>214</v>
      </c>
      <c r="N10" s="92">
        <v>0.51</v>
      </c>
      <c r="O10" s="92">
        <v>0.51</v>
      </c>
      <c r="P10" s="92">
        <v>0.51</v>
      </c>
      <c r="Q10" s="92">
        <v>0.51</v>
      </c>
      <c r="R10" s="92">
        <v>0.51</v>
      </c>
      <c r="S10" s="92"/>
      <c r="T10" s="92"/>
      <c r="U10" s="92"/>
      <c r="V10" s="92"/>
      <c r="W10" s="92"/>
      <c r="X10" s="86"/>
    </row>
    <row r="11" spans="1:25" ht="18" customHeight="1" thickBot="1" x14ac:dyDescent="0.35">
      <c r="A11" s="4"/>
      <c r="B11" s="5" t="s">
        <v>49</v>
      </c>
      <c r="C11" s="4" t="s">
        <v>16</v>
      </c>
      <c r="D11" s="73" t="s">
        <v>197</v>
      </c>
      <c r="E11" s="4"/>
      <c r="F11" s="4"/>
      <c r="G11" s="47"/>
      <c r="H11" s="47"/>
      <c r="I11" s="3"/>
      <c r="J11" s="3"/>
      <c r="K11" s="3"/>
      <c r="L11" s="3"/>
      <c r="M11" s="3" t="s">
        <v>215</v>
      </c>
      <c r="N11" s="92">
        <v>0.51</v>
      </c>
      <c r="O11" s="92">
        <v>0.51</v>
      </c>
      <c r="P11" s="92">
        <v>0.51</v>
      </c>
      <c r="Q11" s="92">
        <v>0.51</v>
      </c>
      <c r="R11" s="92">
        <v>0.51</v>
      </c>
      <c r="S11" s="92"/>
      <c r="T11" s="92"/>
      <c r="U11" s="92"/>
      <c r="V11" s="92"/>
      <c r="W11" s="92"/>
      <c r="X11" s="86"/>
    </row>
    <row r="12" spans="1:25" ht="18" customHeight="1" thickBot="1" x14ac:dyDescent="0.4">
      <c r="A12" s="4"/>
      <c r="B12" s="5" t="s">
        <v>50</v>
      </c>
      <c r="C12" s="4" t="s">
        <v>15</v>
      </c>
      <c r="D12" s="34" t="s">
        <v>71</v>
      </c>
      <c r="E12" s="4"/>
      <c r="F12" s="4"/>
      <c r="G12" s="47"/>
      <c r="H12" s="47"/>
      <c r="I12" s="3"/>
      <c r="J12" s="3"/>
      <c r="K12" s="3"/>
      <c r="L12" s="3"/>
      <c r="M12" t="s">
        <v>324</v>
      </c>
      <c r="N12" s="92">
        <v>1</v>
      </c>
      <c r="O12" s="92">
        <v>0.51</v>
      </c>
      <c r="P12" s="92">
        <v>0.51</v>
      </c>
      <c r="Q12" s="92">
        <v>0.51</v>
      </c>
      <c r="R12" s="92">
        <v>0.51</v>
      </c>
      <c r="S12" s="92">
        <v>1</v>
      </c>
      <c r="T12" s="92">
        <v>0.51</v>
      </c>
      <c r="U12" s="92">
        <v>0.51</v>
      </c>
      <c r="V12" s="92">
        <v>0.51</v>
      </c>
      <c r="W12" s="92">
        <v>0.51</v>
      </c>
    </row>
    <row r="13" spans="1:25" ht="18" customHeight="1" thickBot="1" x14ac:dyDescent="0.35">
      <c r="A13" s="4"/>
      <c r="B13" s="4" t="s">
        <v>51</v>
      </c>
      <c r="C13" s="4" t="s">
        <v>17</v>
      </c>
      <c r="D13" s="73" t="s">
        <v>198</v>
      </c>
      <c r="E13" s="4"/>
      <c r="F13" s="4"/>
      <c r="G13" s="47"/>
      <c r="H13" s="47"/>
      <c r="I13" s="3"/>
      <c r="J13" s="3"/>
      <c r="K13" s="3"/>
      <c r="L13" s="3"/>
      <c r="M13" s="3" t="s">
        <v>216</v>
      </c>
      <c r="N13" s="92">
        <v>0.51</v>
      </c>
      <c r="O13" s="92">
        <v>0.51</v>
      </c>
      <c r="P13" s="92">
        <v>0.51</v>
      </c>
      <c r="Q13" s="92">
        <v>0.51</v>
      </c>
      <c r="R13" s="92">
        <v>0.51</v>
      </c>
      <c r="S13" s="92"/>
      <c r="T13" s="92"/>
      <c r="U13" s="92"/>
      <c r="V13" s="92"/>
      <c r="W13" s="92"/>
      <c r="X13" s="86"/>
    </row>
    <row r="14" spans="1:25" ht="18" customHeight="1" thickBot="1" x14ac:dyDescent="0.35">
      <c r="A14" s="4"/>
      <c r="B14" s="4"/>
      <c r="C14" s="4" t="s">
        <v>18</v>
      </c>
      <c r="D14" s="35" t="s">
        <v>72</v>
      </c>
      <c r="E14" s="4"/>
      <c r="F14" s="4"/>
      <c r="G14" s="47"/>
      <c r="H14" s="47"/>
      <c r="I14" s="3"/>
      <c r="J14" s="3"/>
      <c r="K14" s="3"/>
      <c r="L14" s="3"/>
      <c r="M14" s="3" t="s">
        <v>217</v>
      </c>
      <c r="N14" s="92">
        <v>0.57999999999999996</v>
      </c>
      <c r="O14" s="92">
        <v>0.59</v>
      </c>
      <c r="P14" s="92">
        <v>0.6</v>
      </c>
      <c r="Q14" s="92">
        <v>0.6</v>
      </c>
      <c r="R14" s="92">
        <v>0.6</v>
      </c>
      <c r="S14" s="92"/>
      <c r="T14" s="92"/>
      <c r="U14" s="92"/>
      <c r="V14" s="92"/>
      <c r="W14" s="92"/>
      <c r="X14" s="86"/>
    </row>
    <row r="15" spans="1:25" ht="18" customHeight="1" thickBot="1" x14ac:dyDescent="0.35">
      <c r="A15" s="4"/>
      <c r="B15" s="4"/>
      <c r="C15" s="4" t="s">
        <v>19</v>
      </c>
      <c r="D15" s="34" t="s">
        <v>73</v>
      </c>
      <c r="E15" s="4"/>
      <c r="F15" s="4"/>
      <c r="G15" s="47"/>
      <c r="H15" s="47"/>
      <c r="I15" s="3"/>
      <c r="J15" s="3"/>
      <c r="K15" s="3"/>
      <c r="L15" s="3"/>
      <c r="M15" s="3" t="s">
        <v>218</v>
      </c>
      <c r="N15" s="92">
        <v>0.51</v>
      </c>
      <c r="O15" s="92">
        <v>0.51</v>
      </c>
      <c r="P15" s="92">
        <v>0.51</v>
      </c>
      <c r="Q15" s="92">
        <v>0.51</v>
      </c>
      <c r="R15" s="92">
        <v>0.51</v>
      </c>
      <c r="S15" s="92"/>
      <c r="T15" s="92"/>
      <c r="U15" s="92"/>
      <c r="V15" s="92"/>
      <c r="W15" s="92"/>
      <c r="X15" s="86"/>
    </row>
    <row r="16" spans="1:25" ht="18" customHeight="1" thickBot="1" x14ac:dyDescent="0.35">
      <c r="A16" s="4"/>
      <c r="B16" s="4"/>
      <c r="C16" s="4" t="s">
        <v>20</v>
      </c>
      <c r="D16" s="34" t="s">
        <v>74</v>
      </c>
      <c r="E16" s="4"/>
      <c r="F16" s="4"/>
      <c r="G16" s="47"/>
      <c r="H16" s="47"/>
      <c r="I16" s="3"/>
      <c r="J16" s="3"/>
      <c r="K16" s="3"/>
      <c r="L16" s="3"/>
      <c r="M16" s="3" t="s">
        <v>219</v>
      </c>
      <c r="N16" s="92">
        <v>0.56999999999999995</v>
      </c>
      <c r="O16" s="92">
        <v>0.57999999999999996</v>
      </c>
      <c r="P16" s="92">
        <v>0.57999999999999996</v>
      </c>
      <c r="Q16" s="92">
        <v>0.57999999999999996</v>
      </c>
      <c r="R16" s="92">
        <v>0.57999999999999996</v>
      </c>
      <c r="S16" s="92"/>
      <c r="T16" s="92"/>
      <c r="U16" s="92"/>
      <c r="V16" s="92"/>
      <c r="W16" s="92"/>
      <c r="X16" s="86"/>
    </row>
    <row r="17" spans="1:24" ht="18" customHeight="1" thickBot="1" x14ac:dyDescent="0.4">
      <c r="A17" s="4"/>
      <c r="B17" s="4"/>
      <c r="C17" s="4" t="s">
        <v>21</v>
      </c>
      <c r="D17" s="34" t="s">
        <v>75</v>
      </c>
      <c r="E17" s="4"/>
      <c r="F17" s="4"/>
      <c r="G17" s="47"/>
      <c r="H17" s="47"/>
      <c r="I17" s="3"/>
      <c r="J17" s="3"/>
      <c r="K17" s="3"/>
      <c r="L17" s="3"/>
      <c r="M17" t="s">
        <v>333</v>
      </c>
      <c r="N17" s="92">
        <v>1</v>
      </c>
      <c r="O17" s="92">
        <v>0.51</v>
      </c>
      <c r="P17" s="92">
        <v>0.51</v>
      </c>
      <c r="Q17" s="92">
        <v>0.51</v>
      </c>
      <c r="R17" s="92">
        <v>0.51</v>
      </c>
      <c r="S17" s="92">
        <v>1</v>
      </c>
      <c r="T17" s="92">
        <v>0.51</v>
      </c>
      <c r="U17" s="92">
        <v>0.51</v>
      </c>
      <c r="V17" s="92">
        <v>0.51</v>
      </c>
      <c r="W17" s="92">
        <v>0.51</v>
      </c>
    </row>
    <row r="18" spans="1:24" ht="18" customHeight="1" thickBot="1" x14ac:dyDescent="0.35">
      <c r="A18" s="4"/>
      <c r="B18" s="4"/>
      <c r="C18" s="35" t="s">
        <v>160</v>
      </c>
      <c r="D18" s="34" t="s">
        <v>76</v>
      </c>
      <c r="E18" s="4"/>
      <c r="F18" s="4"/>
      <c r="G18" s="47"/>
      <c r="H18" s="47"/>
      <c r="I18" s="3"/>
      <c r="J18" s="3"/>
      <c r="K18" s="3"/>
      <c r="L18" s="3"/>
      <c r="M18" s="3" t="s">
        <v>220</v>
      </c>
      <c r="N18" s="92">
        <v>0.55000000000000004</v>
      </c>
      <c r="O18" s="92">
        <v>0.56999999999999995</v>
      </c>
      <c r="P18" s="92">
        <v>0.57999999999999996</v>
      </c>
      <c r="Q18" s="92">
        <v>0.59</v>
      </c>
      <c r="R18" s="92">
        <v>0.6</v>
      </c>
      <c r="S18" s="92"/>
      <c r="T18" s="92"/>
      <c r="U18" s="92"/>
      <c r="V18" s="92"/>
      <c r="W18" s="92"/>
      <c r="X18" s="86"/>
    </row>
    <row r="19" spans="1:24" ht="18" customHeight="1" thickBot="1" x14ac:dyDescent="0.35">
      <c r="A19" s="4"/>
      <c r="B19" s="4"/>
      <c r="C19" s="4" t="s">
        <v>54</v>
      </c>
      <c r="D19" s="34" t="s">
        <v>77</v>
      </c>
      <c r="E19" s="4"/>
      <c r="F19" s="4"/>
      <c r="G19" s="47"/>
      <c r="H19" s="47"/>
      <c r="J19" s="3"/>
      <c r="K19" s="3"/>
      <c r="L19" s="3"/>
      <c r="M19" s="93" t="s">
        <v>221</v>
      </c>
      <c r="N19" s="94">
        <v>0.51</v>
      </c>
      <c r="O19" s="94">
        <v>0.51</v>
      </c>
      <c r="P19" s="94">
        <v>0.51</v>
      </c>
      <c r="Q19" s="94">
        <v>0.51</v>
      </c>
      <c r="R19" s="94">
        <v>0.51</v>
      </c>
      <c r="S19" s="94">
        <v>1</v>
      </c>
      <c r="T19" s="94">
        <v>1</v>
      </c>
      <c r="U19" s="94">
        <v>1</v>
      </c>
      <c r="V19" s="94">
        <v>1</v>
      </c>
      <c r="W19" s="94">
        <v>1</v>
      </c>
      <c r="X19" s="86"/>
    </row>
    <row r="20" spans="1:24" ht="18" customHeight="1" thickBot="1" x14ac:dyDescent="0.35">
      <c r="A20" s="4"/>
      <c r="B20" s="4"/>
      <c r="C20" s="4" t="s">
        <v>22</v>
      </c>
      <c r="D20" s="5"/>
      <c r="E20" s="4"/>
      <c r="F20" s="4"/>
      <c r="G20" s="47"/>
      <c r="H20" s="47"/>
      <c r="J20" s="3"/>
      <c r="K20" s="3"/>
      <c r="L20" s="3"/>
      <c r="M20" s="3" t="s">
        <v>222</v>
      </c>
      <c r="N20" s="92">
        <v>0.48</v>
      </c>
      <c r="O20" s="92">
        <v>0.49</v>
      </c>
      <c r="P20" s="92">
        <v>0.5</v>
      </c>
      <c r="Q20" s="92">
        <v>0.51</v>
      </c>
      <c r="R20" s="92">
        <v>0.51</v>
      </c>
      <c r="S20" s="92"/>
      <c r="T20" s="92"/>
      <c r="U20" s="92"/>
      <c r="V20" s="92"/>
      <c r="W20" s="92"/>
      <c r="X20" s="86"/>
    </row>
    <row r="21" spans="1:24" ht="18" customHeight="1" thickBot="1" x14ac:dyDescent="0.3">
      <c r="A21" s="4"/>
      <c r="B21" s="4"/>
      <c r="C21" s="4" t="s">
        <v>166</v>
      </c>
      <c r="D21" s="5"/>
      <c r="E21" s="4"/>
      <c r="F21" s="4"/>
      <c r="G21" s="47"/>
      <c r="H21" s="47"/>
      <c r="I21"/>
      <c r="J21" s="3"/>
      <c r="K21" s="3"/>
      <c r="L21" s="3"/>
      <c r="M21" s="3" t="s">
        <v>223</v>
      </c>
      <c r="N21" s="92">
        <v>0.52</v>
      </c>
      <c r="O21" s="92">
        <v>0.52</v>
      </c>
      <c r="P21" s="92">
        <v>0.52</v>
      </c>
      <c r="Q21" s="92">
        <v>0.52</v>
      </c>
      <c r="R21" s="92">
        <v>0.52</v>
      </c>
      <c r="S21" s="92"/>
      <c r="T21" s="92"/>
      <c r="U21" s="92"/>
      <c r="V21" s="92"/>
      <c r="W21" s="92"/>
      <c r="X21" s="86"/>
    </row>
    <row r="22" spans="1:24" ht="18" customHeight="1" thickBot="1" x14ac:dyDescent="0.3">
      <c r="A22" s="4"/>
      <c r="B22" s="4"/>
      <c r="C22" s="4" t="s">
        <v>167</v>
      </c>
      <c r="D22" s="4"/>
      <c r="E22" s="4"/>
      <c r="F22" s="4"/>
      <c r="G22" s="47"/>
      <c r="I22"/>
      <c r="J22" s="3"/>
      <c r="K22" s="3"/>
      <c r="L22" s="3"/>
      <c r="M22" s="3" t="s">
        <v>224</v>
      </c>
      <c r="N22" s="92">
        <v>0.51</v>
      </c>
      <c r="O22" s="92">
        <v>0.51</v>
      </c>
      <c r="P22" s="92">
        <v>0.51</v>
      </c>
      <c r="Q22" s="92">
        <v>0.51</v>
      </c>
      <c r="R22" s="92">
        <v>0.51</v>
      </c>
      <c r="S22" s="92"/>
      <c r="T22" s="92"/>
      <c r="U22" s="92"/>
      <c r="V22" s="92"/>
      <c r="W22" s="92"/>
      <c r="X22" s="86"/>
    </row>
    <row r="23" spans="1:24" ht="18" customHeight="1" thickBot="1" x14ac:dyDescent="0.3">
      <c r="A23" s="4"/>
      <c r="B23" s="4"/>
      <c r="C23" s="4" t="s">
        <v>168</v>
      </c>
      <c r="D23" s="4"/>
      <c r="E23" s="4"/>
      <c r="F23" s="4"/>
      <c r="G23" s="47"/>
      <c r="H23" s="47"/>
      <c r="I23"/>
      <c r="J23" s="3"/>
      <c r="K23" s="3"/>
      <c r="L23" s="3"/>
      <c r="M23" s="3" t="s">
        <v>225</v>
      </c>
      <c r="N23" s="92">
        <v>0.51</v>
      </c>
      <c r="O23" s="92">
        <v>0.51</v>
      </c>
      <c r="P23" s="92">
        <v>0.51</v>
      </c>
      <c r="Q23" s="92">
        <v>0.51</v>
      </c>
      <c r="R23" s="92">
        <v>0.51</v>
      </c>
      <c r="S23" s="92"/>
      <c r="T23" s="92"/>
      <c r="U23" s="92"/>
      <c r="V23" s="92"/>
      <c r="W23" s="92"/>
      <c r="X23" s="86"/>
    </row>
    <row r="24" spans="1:24" ht="18" customHeight="1" thickBot="1" x14ac:dyDescent="0.25">
      <c r="A24" s="3"/>
      <c r="B24" s="3"/>
      <c r="C24" s="4"/>
      <c r="D24" s="3"/>
      <c r="E24" s="3"/>
      <c r="F24" s="3"/>
      <c r="G24" s="3"/>
      <c r="H24" s="3"/>
      <c r="J24" s="3"/>
      <c r="K24" s="3"/>
      <c r="L24" s="3"/>
      <c r="M24" s="3" t="s">
        <v>226</v>
      </c>
      <c r="N24" s="92">
        <v>0.64</v>
      </c>
      <c r="O24" s="92">
        <v>0.66</v>
      </c>
      <c r="P24" s="92">
        <v>0.68</v>
      </c>
      <c r="Q24" s="92">
        <v>0.70000000000000007</v>
      </c>
      <c r="R24" s="92">
        <v>0.71</v>
      </c>
      <c r="S24" s="92"/>
      <c r="T24" s="92"/>
      <c r="U24" s="92"/>
      <c r="V24" s="92"/>
      <c r="W24" s="92"/>
      <c r="X24" s="86"/>
    </row>
    <row r="25" spans="1:24" ht="18" customHeight="1" thickBot="1" x14ac:dyDescent="0.25">
      <c r="A25" s="3"/>
      <c r="B25" s="3"/>
      <c r="C25" s="4"/>
      <c r="D25" s="3"/>
      <c r="E25" s="3"/>
      <c r="F25" s="3"/>
      <c r="G25" s="3"/>
      <c r="H25" s="3"/>
      <c r="J25" s="3"/>
      <c r="K25" s="3"/>
      <c r="L25" s="3"/>
      <c r="M25" s="3" t="s">
        <v>227</v>
      </c>
      <c r="N25" s="92">
        <v>0.51</v>
      </c>
      <c r="O25" s="92">
        <v>0.51</v>
      </c>
      <c r="P25" s="92">
        <v>0.51</v>
      </c>
      <c r="Q25" s="92">
        <v>0.51</v>
      </c>
      <c r="R25" s="92">
        <v>0.51</v>
      </c>
      <c r="S25" s="92"/>
      <c r="T25" s="92"/>
      <c r="U25" s="92"/>
      <c r="V25" s="92"/>
      <c r="W25" s="92"/>
      <c r="X25" s="86"/>
    </row>
    <row r="26" spans="1:24" ht="18" customHeight="1" thickBot="1" x14ac:dyDescent="0.3">
      <c r="A26" s="3"/>
      <c r="B26" s="3"/>
      <c r="C26" s="3"/>
      <c r="D26" s="3"/>
      <c r="E26" s="3"/>
      <c r="F26" s="3"/>
      <c r="G26" s="3"/>
      <c r="H26" s="3"/>
      <c r="J26" s="3"/>
      <c r="K26" s="3"/>
      <c r="L26" s="3"/>
      <c r="M26" t="s">
        <v>325</v>
      </c>
      <c r="N26" s="92">
        <v>1</v>
      </c>
      <c r="O26" s="92">
        <v>0.51</v>
      </c>
      <c r="P26" s="92">
        <v>0.51</v>
      </c>
      <c r="Q26" s="92">
        <v>0.51</v>
      </c>
      <c r="R26" s="92">
        <v>0.51</v>
      </c>
      <c r="S26" s="92">
        <v>1</v>
      </c>
      <c r="T26" s="92">
        <v>0.51</v>
      </c>
      <c r="U26" s="92">
        <v>0.51</v>
      </c>
      <c r="V26" s="92">
        <v>0.51</v>
      </c>
      <c r="W26" s="92">
        <v>0.51</v>
      </c>
    </row>
    <row r="27" spans="1:24" ht="18" customHeight="1" thickBot="1" x14ac:dyDescent="0.25">
      <c r="A27" s="3"/>
      <c r="B27" s="3"/>
      <c r="C27" s="3"/>
      <c r="D27" s="3"/>
      <c r="E27" s="3"/>
      <c r="F27" s="3"/>
      <c r="G27" s="3"/>
      <c r="H27" s="3"/>
      <c r="J27" s="3"/>
      <c r="K27" s="3"/>
      <c r="L27" s="3"/>
      <c r="M27" s="3" t="s">
        <v>228</v>
      </c>
      <c r="N27" s="92">
        <v>0.68</v>
      </c>
      <c r="O27" s="92">
        <v>0.7</v>
      </c>
      <c r="P27" s="92">
        <v>0.71</v>
      </c>
      <c r="Q27" s="92">
        <v>0.72</v>
      </c>
      <c r="R27" s="92">
        <v>0.73</v>
      </c>
      <c r="S27" s="92"/>
      <c r="T27" s="92"/>
      <c r="U27" s="92"/>
      <c r="V27" s="92"/>
      <c r="W27" s="92"/>
      <c r="X27" s="86"/>
    </row>
    <row r="28" spans="1:24" ht="18" customHeight="1" thickBot="1" x14ac:dyDescent="0.25">
      <c r="A28" s="3"/>
      <c r="B28" s="3"/>
      <c r="C28" s="3"/>
      <c r="D28" s="3"/>
      <c r="E28" s="3"/>
      <c r="F28" s="3"/>
      <c r="G28" s="3"/>
      <c r="H28" s="3"/>
      <c r="J28" s="3"/>
      <c r="K28" s="3"/>
      <c r="L28" s="3"/>
      <c r="M28" s="3" t="s">
        <v>229</v>
      </c>
      <c r="N28" s="92">
        <v>0.55000000000000004</v>
      </c>
      <c r="O28" s="92">
        <v>0.59</v>
      </c>
      <c r="P28" s="92">
        <v>0.63</v>
      </c>
      <c r="Q28" s="92">
        <v>0.67</v>
      </c>
      <c r="R28" s="92">
        <v>0.70000000000000007</v>
      </c>
      <c r="S28" s="92"/>
      <c r="T28" s="92"/>
      <c r="U28" s="92"/>
      <c r="V28" s="92"/>
      <c r="W28" s="92"/>
      <c r="X28" s="86"/>
    </row>
    <row r="29" spans="1:24" ht="18" customHeight="1" thickBot="1" x14ac:dyDescent="0.25">
      <c r="A29" s="3"/>
      <c r="B29" s="3"/>
      <c r="C29" s="3"/>
      <c r="D29" s="3"/>
      <c r="E29" s="3"/>
      <c r="F29" s="3"/>
      <c r="G29" s="3"/>
      <c r="H29" s="3"/>
      <c r="J29" s="3"/>
      <c r="K29" s="3"/>
      <c r="L29" s="3"/>
      <c r="M29" s="3" t="s">
        <v>230</v>
      </c>
      <c r="N29" s="92">
        <v>0.53</v>
      </c>
      <c r="O29" s="92">
        <v>0.54</v>
      </c>
      <c r="P29" s="92">
        <v>0.55000000000000004</v>
      </c>
      <c r="Q29" s="92">
        <v>0.55000000000000004</v>
      </c>
      <c r="R29" s="92">
        <v>0.55000000000000004</v>
      </c>
      <c r="S29" s="92"/>
      <c r="T29" s="92"/>
      <c r="U29" s="92"/>
      <c r="V29" s="92"/>
      <c r="W29" s="92"/>
      <c r="X29" s="86"/>
    </row>
    <row r="30" spans="1:24" ht="18" customHeight="1" thickBot="1" x14ac:dyDescent="0.25">
      <c r="A30" s="3"/>
      <c r="B30" s="3"/>
      <c r="C30" s="3"/>
      <c r="D30" s="3"/>
      <c r="E30" s="3"/>
      <c r="F30" s="3"/>
      <c r="G30" s="3"/>
      <c r="H30" s="3"/>
      <c r="J30" s="3"/>
      <c r="K30" s="3"/>
      <c r="L30" s="3"/>
      <c r="M30" s="3" t="s">
        <v>231</v>
      </c>
      <c r="N30" s="92">
        <v>0.49</v>
      </c>
      <c r="O30" s="92">
        <v>0.5</v>
      </c>
      <c r="P30" s="92">
        <v>0.51</v>
      </c>
      <c r="Q30" s="92">
        <v>0.51</v>
      </c>
      <c r="R30" s="92">
        <v>0.51</v>
      </c>
      <c r="S30" s="92"/>
      <c r="T30" s="92"/>
      <c r="U30" s="92"/>
      <c r="V30" s="92"/>
      <c r="W30" s="92"/>
      <c r="X30" s="86"/>
    </row>
    <row r="31" spans="1:24" ht="18" customHeight="1" thickBot="1" x14ac:dyDescent="0.25">
      <c r="A31" s="3"/>
      <c r="B31" s="3"/>
      <c r="C31" s="3"/>
      <c r="D31" s="3"/>
      <c r="E31" s="3"/>
      <c r="F31" s="3"/>
      <c r="G31" s="3"/>
      <c r="H31" s="3"/>
      <c r="J31" s="3"/>
      <c r="K31" s="3"/>
      <c r="L31" s="3"/>
      <c r="M31" s="3" t="s">
        <v>232</v>
      </c>
      <c r="N31" s="92">
        <v>0.51</v>
      </c>
      <c r="O31" s="92">
        <v>0.51</v>
      </c>
      <c r="P31" s="92">
        <v>0.51</v>
      </c>
      <c r="Q31" s="92">
        <v>0.51</v>
      </c>
      <c r="R31" s="92">
        <v>0.51</v>
      </c>
      <c r="S31" s="92"/>
      <c r="T31" s="92"/>
      <c r="U31" s="92"/>
      <c r="V31" s="92"/>
      <c r="W31" s="92"/>
      <c r="X31" s="86"/>
    </row>
    <row r="32" spans="1:24" ht="18" customHeight="1" thickBot="1" x14ac:dyDescent="0.3">
      <c r="A32" s="3"/>
      <c r="B32" s="3"/>
      <c r="C32" s="3"/>
      <c r="D32" s="3"/>
      <c r="E32" s="3"/>
      <c r="F32" s="3"/>
      <c r="G32" s="3"/>
      <c r="H32" s="3"/>
      <c r="I32"/>
      <c r="J32" s="3"/>
      <c r="K32" s="3"/>
      <c r="L32" s="3"/>
      <c r="M32" s="93" t="s">
        <v>233</v>
      </c>
      <c r="N32" s="94">
        <v>0.55000000000000004</v>
      </c>
      <c r="O32" s="94">
        <v>0.56999999999999995</v>
      </c>
      <c r="P32" s="94">
        <v>0.59</v>
      </c>
      <c r="Q32" s="94">
        <v>0.61</v>
      </c>
      <c r="R32" s="94">
        <v>0.62</v>
      </c>
      <c r="S32" s="94">
        <v>1</v>
      </c>
      <c r="T32" s="94">
        <v>1</v>
      </c>
      <c r="U32" s="94">
        <v>1</v>
      </c>
      <c r="V32" s="94">
        <v>1</v>
      </c>
      <c r="W32" s="94">
        <v>1</v>
      </c>
      <c r="X32" s="86"/>
    </row>
    <row r="33" spans="1:24" ht="18" customHeight="1" thickBot="1" x14ac:dyDescent="0.25">
      <c r="A33" s="3"/>
      <c r="B33" s="3"/>
      <c r="C33" s="3"/>
      <c r="D33" s="3"/>
      <c r="E33" s="3"/>
      <c r="F33" s="3"/>
      <c r="G33" s="3"/>
      <c r="H33" s="3"/>
      <c r="I33" s="3"/>
      <c r="J33" s="3"/>
      <c r="K33" s="3"/>
      <c r="L33" s="3"/>
      <c r="M33" s="3" t="s">
        <v>234</v>
      </c>
      <c r="N33" s="92">
        <v>0.63</v>
      </c>
      <c r="O33" s="92">
        <v>0.64</v>
      </c>
      <c r="P33" s="92">
        <v>0.65</v>
      </c>
      <c r="Q33" s="92">
        <v>0.66</v>
      </c>
      <c r="R33" s="92">
        <v>0.67</v>
      </c>
      <c r="S33" s="92"/>
      <c r="T33" s="92"/>
      <c r="U33" s="92"/>
      <c r="V33" s="92"/>
      <c r="W33" s="92"/>
      <c r="X33" s="86"/>
    </row>
    <row r="34" spans="1:24" ht="18" customHeight="1" thickBot="1" x14ac:dyDescent="0.25">
      <c r="A34" s="3"/>
      <c r="B34" s="3"/>
      <c r="C34" s="3"/>
      <c r="D34" s="3"/>
      <c r="E34" s="3"/>
      <c r="F34" s="3"/>
      <c r="G34" s="3"/>
      <c r="H34" s="3"/>
      <c r="I34" s="3"/>
      <c r="J34" s="3"/>
      <c r="K34" s="3"/>
      <c r="L34" s="3"/>
      <c r="M34" s="3" t="s">
        <v>235</v>
      </c>
      <c r="N34" s="92">
        <v>0.6</v>
      </c>
      <c r="O34" s="92">
        <v>0.6</v>
      </c>
      <c r="P34" s="92">
        <v>0.6</v>
      </c>
      <c r="Q34" s="92">
        <v>0.6</v>
      </c>
      <c r="R34" s="92">
        <v>0.6</v>
      </c>
      <c r="S34" s="92"/>
      <c r="T34" s="92"/>
      <c r="U34" s="92"/>
      <c r="V34" s="92"/>
      <c r="W34" s="92"/>
      <c r="X34" s="86"/>
    </row>
    <row r="35" spans="1:24" ht="18" customHeight="1" thickBot="1" x14ac:dyDescent="0.25">
      <c r="A35" s="3"/>
      <c r="B35" s="3"/>
      <c r="C35" s="3"/>
      <c r="D35" s="3"/>
      <c r="E35" s="3"/>
      <c r="F35" s="3"/>
      <c r="G35" s="3"/>
      <c r="H35" s="3"/>
      <c r="I35" s="3"/>
      <c r="J35" s="3"/>
      <c r="K35" s="3"/>
      <c r="L35" s="3"/>
      <c r="M35" s="3" t="s">
        <v>236</v>
      </c>
      <c r="N35" s="92">
        <v>1</v>
      </c>
      <c r="O35" s="92">
        <v>0.51</v>
      </c>
      <c r="P35" s="92">
        <v>0.51</v>
      </c>
      <c r="Q35" s="92">
        <v>0.51</v>
      </c>
      <c r="R35" s="92">
        <v>0.51</v>
      </c>
      <c r="S35" s="92">
        <v>1</v>
      </c>
      <c r="T35" s="92">
        <v>0.51</v>
      </c>
      <c r="U35" s="92">
        <v>0.51</v>
      </c>
      <c r="V35" s="92">
        <v>0.51</v>
      </c>
      <c r="W35" s="92">
        <v>0.51</v>
      </c>
      <c r="X35" s="86"/>
    </row>
    <row r="36" spans="1:24" ht="18" customHeight="1" thickBot="1" x14ac:dyDescent="0.25">
      <c r="A36" s="3"/>
      <c r="B36" s="3"/>
      <c r="C36" s="3"/>
      <c r="D36" s="3"/>
      <c r="E36" s="3"/>
      <c r="F36" s="3"/>
      <c r="G36" s="3"/>
      <c r="H36" s="3"/>
      <c r="I36" s="3"/>
      <c r="J36" s="3"/>
      <c r="K36" s="3"/>
      <c r="L36" s="3"/>
      <c r="M36" s="3" t="s">
        <v>237</v>
      </c>
      <c r="N36" s="92">
        <v>0.54</v>
      </c>
      <c r="O36" s="92">
        <v>0.54</v>
      </c>
      <c r="P36" s="92">
        <v>0.54</v>
      </c>
      <c r="Q36" s="92">
        <v>0.54</v>
      </c>
      <c r="R36" s="92">
        <v>0.54</v>
      </c>
      <c r="S36" s="92"/>
      <c r="T36" s="92"/>
      <c r="U36" s="92"/>
      <c r="V36" s="92"/>
      <c r="W36" s="92"/>
      <c r="X36" s="86"/>
    </row>
    <row r="37" spans="1:24" ht="18" customHeight="1" thickBot="1" x14ac:dyDescent="0.25">
      <c r="A37" s="3"/>
      <c r="B37" s="3"/>
      <c r="C37" s="3"/>
      <c r="D37" s="3"/>
      <c r="E37" s="3"/>
      <c r="F37" s="3"/>
      <c r="G37" s="3"/>
      <c r="H37" s="3"/>
      <c r="I37" s="3"/>
      <c r="J37" s="3"/>
      <c r="K37" s="3"/>
      <c r="L37" s="3"/>
      <c r="M37" s="3" t="s">
        <v>238</v>
      </c>
      <c r="N37" s="92">
        <v>0.51</v>
      </c>
      <c r="O37" s="92">
        <v>0.51</v>
      </c>
      <c r="P37" s="92">
        <v>0.51</v>
      </c>
      <c r="Q37" s="92">
        <v>0.51</v>
      </c>
      <c r="R37" s="92">
        <v>0.51</v>
      </c>
      <c r="S37" s="92"/>
      <c r="T37" s="92"/>
      <c r="U37" s="92"/>
      <c r="V37" s="92"/>
      <c r="W37" s="92"/>
      <c r="X37" s="86"/>
    </row>
    <row r="38" spans="1:24" ht="18" customHeight="1" thickBot="1" x14ac:dyDescent="0.25">
      <c r="A38" s="3"/>
      <c r="B38" s="3"/>
      <c r="C38" s="3"/>
      <c r="D38" s="3"/>
      <c r="E38" s="3"/>
      <c r="F38" s="3"/>
      <c r="G38" s="3"/>
      <c r="H38" s="3"/>
      <c r="I38" s="3"/>
      <c r="J38" s="3"/>
      <c r="K38" s="3"/>
      <c r="L38" s="3"/>
      <c r="M38" s="3" t="s">
        <v>239</v>
      </c>
      <c r="N38" s="92">
        <v>0.51</v>
      </c>
      <c r="O38" s="92">
        <v>0.51</v>
      </c>
      <c r="P38" s="92">
        <v>0.51</v>
      </c>
      <c r="Q38" s="92">
        <v>0.51</v>
      </c>
      <c r="R38" s="92">
        <v>0.51</v>
      </c>
      <c r="S38" s="92"/>
      <c r="T38" s="92"/>
      <c r="U38" s="92"/>
      <c r="V38" s="92"/>
      <c r="W38" s="92"/>
      <c r="X38" s="86"/>
    </row>
    <row r="39" spans="1:24" ht="18" customHeight="1" thickBot="1" x14ac:dyDescent="0.25">
      <c r="A39" s="3"/>
      <c r="B39" s="3"/>
      <c r="C39" s="3"/>
      <c r="D39" s="3"/>
      <c r="E39" s="3"/>
      <c r="F39" s="3"/>
      <c r="G39" s="3"/>
      <c r="H39" s="3"/>
      <c r="I39" s="3"/>
      <c r="J39" s="3"/>
      <c r="K39" s="3"/>
      <c r="L39" s="3"/>
      <c r="M39" s="93" t="s">
        <v>240</v>
      </c>
      <c r="N39" s="94">
        <v>0.7</v>
      </c>
      <c r="O39" s="94">
        <v>0.71</v>
      </c>
      <c r="P39" s="94">
        <v>0.72</v>
      </c>
      <c r="Q39" s="94">
        <v>0.73</v>
      </c>
      <c r="R39" s="94">
        <v>0.74</v>
      </c>
      <c r="S39" s="94">
        <v>1</v>
      </c>
      <c r="T39" s="94">
        <v>1</v>
      </c>
      <c r="U39" s="94">
        <v>1</v>
      </c>
      <c r="V39" s="94">
        <v>1</v>
      </c>
      <c r="W39" s="94">
        <v>1</v>
      </c>
      <c r="X39" s="86"/>
    </row>
    <row r="40" spans="1:24" ht="18" customHeight="1" thickBot="1" x14ac:dyDescent="0.3">
      <c r="A40" s="3"/>
      <c r="B40" s="3"/>
      <c r="C40" s="3"/>
      <c r="D40" s="3"/>
      <c r="E40" s="3"/>
      <c r="F40" s="3"/>
      <c r="G40" s="3"/>
      <c r="H40" s="3"/>
      <c r="I40" s="3"/>
      <c r="J40" s="3"/>
      <c r="K40" s="3"/>
      <c r="M40" t="s">
        <v>331</v>
      </c>
      <c r="N40" s="92">
        <v>1</v>
      </c>
      <c r="O40" s="92">
        <v>0.51</v>
      </c>
      <c r="P40" s="92">
        <v>0.51</v>
      </c>
      <c r="Q40" s="92">
        <v>0.51</v>
      </c>
      <c r="R40" s="92">
        <v>0.51</v>
      </c>
      <c r="S40" s="92">
        <v>1</v>
      </c>
      <c r="T40" s="92">
        <v>0.51</v>
      </c>
      <c r="U40" s="92">
        <v>0.51</v>
      </c>
      <c r="V40" s="92">
        <v>0.51</v>
      </c>
      <c r="W40" s="92">
        <v>0.51</v>
      </c>
    </row>
    <row r="41" spans="1:24" ht="18" customHeight="1" thickBot="1" x14ac:dyDescent="0.3">
      <c r="A41" s="3"/>
      <c r="B41" s="3"/>
      <c r="C41" s="49"/>
      <c r="D41" t="s">
        <v>171</v>
      </c>
      <c r="E41"/>
      <c r="F41"/>
      <c r="G41"/>
      <c r="H41" s="50"/>
      <c r="I41" s="3"/>
      <c r="J41" s="3"/>
      <c r="K41" s="3"/>
      <c r="M41" s="93" t="s">
        <v>241</v>
      </c>
      <c r="N41" s="94">
        <v>0.51</v>
      </c>
      <c r="O41" s="94">
        <v>0.51</v>
      </c>
      <c r="P41" s="94">
        <v>0.51</v>
      </c>
      <c r="Q41" s="94">
        <v>0.51</v>
      </c>
      <c r="R41" s="94">
        <v>0.51</v>
      </c>
      <c r="S41" s="94">
        <v>1</v>
      </c>
      <c r="T41" s="94">
        <v>1</v>
      </c>
      <c r="U41" s="94">
        <v>1</v>
      </c>
      <c r="V41" s="94">
        <v>1</v>
      </c>
      <c r="W41" s="94">
        <v>1</v>
      </c>
      <c r="X41" s="86"/>
    </row>
    <row r="42" spans="1:24" ht="18" customHeight="1" thickBot="1" x14ac:dyDescent="0.3">
      <c r="A42" s="3"/>
      <c r="B42" s="3"/>
      <c r="C42" s="49"/>
      <c r="D42"/>
      <c r="E42"/>
      <c r="F42"/>
      <c r="G42"/>
      <c r="H42" s="50"/>
      <c r="I42" s="3"/>
      <c r="J42" s="3"/>
      <c r="K42" s="3"/>
      <c r="L42" s="3"/>
      <c r="M42" s="3" t="s">
        <v>242</v>
      </c>
      <c r="N42" s="92">
        <v>0.56000000000000005</v>
      </c>
      <c r="O42" s="92">
        <v>0.56999999999999995</v>
      </c>
      <c r="P42" s="92">
        <v>0.57999999999999996</v>
      </c>
      <c r="Q42" s="92">
        <v>0.57999999999999996</v>
      </c>
      <c r="R42" s="92">
        <v>0.57999999999999996</v>
      </c>
      <c r="S42" s="92"/>
      <c r="T42" s="92"/>
      <c r="U42" s="92"/>
      <c r="V42" s="92"/>
      <c r="W42" s="92"/>
      <c r="X42" s="86"/>
    </row>
    <row r="43" spans="1:24" ht="18" customHeight="1" thickBot="1" x14ac:dyDescent="0.3">
      <c r="A43" s="3"/>
      <c r="B43" s="3"/>
      <c r="C43" s="49"/>
      <c r="D43" s="51" t="s">
        <v>172</v>
      </c>
      <c r="E43"/>
      <c r="F43"/>
      <c r="G43" s="51" t="s">
        <v>173</v>
      </c>
      <c r="H43" s="50"/>
      <c r="I43" s="3"/>
      <c r="J43" s="3"/>
      <c r="K43" s="3"/>
      <c r="L43" s="3"/>
      <c r="M43" s="93" t="s">
        <v>243</v>
      </c>
      <c r="N43" s="94">
        <v>0.56999999999999995</v>
      </c>
      <c r="O43" s="94">
        <v>0.56999999999999995</v>
      </c>
      <c r="P43" s="94">
        <v>0.56999999999999995</v>
      </c>
      <c r="Q43" s="94">
        <v>0.56999999999999995</v>
      </c>
      <c r="R43" s="94">
        <v>0.56999999999999995</v>
      </c>
      <c r="S43" s="94">
        <v>1</v>
      </c>
      <c r="T43" s="94">
        <v>1</v>
      </c>
      <c r="U43" s="94">
        <v>1</v>
      </c>
      <c r="V43" s="94">
        <v>1</v>
      </c>
      <c r="W43" s="94">
        <v>1</v>
      </c>
      <c r="X43" s="86"/>
    </row>
    <row r="44" spans="1:24" ht="18" customHeight="1" thickBot="1" x14ac:dyDescent="0.3">
      <c r="A44" s="3"/>
      <c r="B44" s="3"/>
      <c r="C44" s="49"/>
      <c r="D44"/>
      <c r="E44"/>
      <c r="F44"/>
      <c r="G44"/>
      <c r="H44" s="50"/>
      <c r="I44" s="3"/>
      <c r="J44" s="3"/>
      <c r="K44" s="3"/>
      <c r="L44" s="3"/>
      <c r="M44" s="3" t="s">
        <v>244</v>
      </c>
      <c r="N44" s="92">
        <v>0.51</v>
      </c>
      <c r="O44" s="92">
        <v>0.51</v>
      </c>
      <c r="P44" s="92">
        <v>0.51</v>
      </c>
      <c r="Q44" s="92">
        <v>0.51</v>
      </c>
      <c r="R44" s="92">
        <v>0.51</v>
      </c>
      <c r="S44" s="92"/>
      <c r="T44" s="92"/>
      <c r="U44" s="92"/>
      <c r="V44" s="92"/>
      <c r="W44" s="92"/>
      <c r="X44" s="86"/>
    </row>
    <row r="45" spans="1:24" ht="18" customHeight="1" thickBot="1" x14ac:dyDescent="0.3">
      <c r="A45" s="3"/>
      <c r="B45" s="3"/>
      <c r="C45" s="52" t="s">
        <v>174</v>
      </c>
      <c r="D45" s="53" t="s">
        <v>175</v>
      </c>
      <c r="E45" s="54" t="s">
        <v>176</v>
      </c>
      <c r="F45"/>
      <c r="G45" s="54" t="s">
        <v>63</v>
      </c>
      <c r="H45" s="50"/>
      <c r="I45" s="3"/>
      <c r="J45" s="3"/>
      <c r="K45" s="3"/>
      <c r="L45" s="3"/>
      <c r="M45" s="3" t="s">
        <v>245</v>
      </c>
      <c r="N45" s="92">
        <v>1</v>
      </c>
      <c r="O45" s="92">
        <v>0.51</v>
      </c>
      <c r="P45" s="92">
        <v>0.51</v>
      </c>
      <c r="Q45" s="92">
        <v>0.51</v>
      </c>
      <c r="R45" s="92">
        <v>0.51</v>
      </c>
      <c r="S45" s="92">
        <v>1</v>
      </c>
      <c r="T45" s="92">
        <v>0.51</v>
      </c>
      <c r="U45" s="92">
        <v>0.51</v>
      </c>
      <c r="V45" s="92">
        <v>0.51</v>
      </c>
      <c r="W45" s="92">
        <v>0.51</v>
      </c>
      <c r="X45" s="86"/>
    </row>
    <row r="46" spans="1:24" ht="18" customHeight="1" thickBot="1" x14ac:dyDescent="0.3">
      <c r="A46" s="3"/>
      <c r="B46" s="3"/>
      <c r="C46" s="55"/>
      <c r="D46" s="56" t="s">
        <v>177</v>
      </c>
      <c r="E46" s="57" t="s">
        <v>176</v>
      </c>
      <c r="F46"/>
      <c r="G46" s="57" t="s">
        <v>64</v>
      </c>
      <c r="H46" s="50"/>
      <c r="I46" s="3"/>
      <c r="J46" s="3"/>
      <c r="K46" s="3"/>
      <c r="L46" s="3"/>
      <c r="M46" s="3" t="s">
        <v>246</v>
      </c>
      <c r="N46" s="92">
        <v>0.51</v>
      </c>
      <c r="O46" s="92">
        <v>0.51</v>
      </c>
      <c r="P46" s="92">
        <v>0.51</v>
      </c>
      <c r="Q46" s="92">
        <v>0.51</v>
      </c>
      <c r="R46" s="92">
        <v>0.51</v>
      </c>
      <c r="S46" s="92"/>
      <c r="T46" s="92"/>
      <c r="U46" s="92"/>
      <c r="V46" s="92"/>
      <c r="W46" s="92"/>
      <c r="X46" s="86"/>
    </row>
    <row r="47" spans="1:24" ht="18" customHeight="1" thickBot="1" x14ac:dyDescent="0.3">
      <c r="A47" s="3"/>
      <c r="B47" s="3"/>
      <c r="C47" s="55"/>
      <c r="D47" s="58" t="s">
        <v>178</v>
      </c>
      <c r="E47" s="57" t="s">
        <v>176</v>
      </c>
      <c r="F47"/>
      <c r="G47" s="59" t="s">
        <v>65</v>
      </c>
      <c r="H47" s="50"/>
      <c r="I47" s="3"/>
      <c r="J47" s="3"/>
      <c r="K47" s="3"/>
      <c r="L47" s="3"/>
      <c r="M47" s="3" t="s">
        <v>247</v>
      </c>
      <c r="N47" s="92">
        <v>0.52</v>
      </c>
      <c r="O47" s="92">
        <v>0.54</v>
      </c>
      <c r="P47" s="92">
        <v>0.55000000000000004</v>
      </c>
      <c r="Q47" s="92">
        <v>0.56000000000000005</v>
      </c>
      <c r="R47" s="92">
        <v>0.56999999999999995</v>
      </c>
      <c r="S47" s="92"/>
      <c r="T47" s="92"/>
      <c r="U47" s="92"/>
      <c r="V47" s="92"/>
      <c r="W47" s="92"/>
      <c r="X47" s="86"/>
    </row>
    <row r="48" spans="1:24" ht="18" customHeight="1" thickBot="1" x14ac:dyDescent="0.3">
      <c r="A48" s="3"/>
      <c r="B48" s="3"/>
      <c r="C48" s="55"/>
      <c r="D48" s="56" t="s">
        <v>179</v>
      </c>
      <c r="E48" s="57" t="s">
        <v>176</v>
      </c>
      <c r="F48"/>
      <c r="G48" s="59" t="s">
        <v>66</v>
      </c>
      <c r="H48" s="50"/>
      <c r="I48" s="3"/>
      <c r="J48" s="3"/>
      <c r="K48" s="3"/>
      <c r="L48" s="3"/>
      <c r="M48" s="3" t="s">
        <v>248</v>
      </c>
      <c r="N48" s="92">
        <v>0.53</v>
      </c>
      <c r="O48" s="92">
        <v>0.53</v>
      </c>
      <c r="P48" s="92">
        <v>0.53</v>
      </c>
      <c r="Q48" s="92">
        <v>0.53</v>
      </c>
      <c r="R48" s="92">
        <v>0.53</v>
      </c>
      <c r="S48" s="92"/>
      <c r="T48" s="92"/>
      <c r="U48" s="92"/>
      <c r="V48" s="92"/>
      <c r="W48" s="92"/>
      <c r="X48" s="86"/>
    </row>
    <row r="49" spans="1:24" ht="18" customHeight="1" thickBot="1" x14ac:dyDescent="0.3">
      <c r="A49" s="3"/>
      <c r="B49" s="3"/>
      <c r="C49" s="55"/>
      <c r="D49" s="56" t="s">
        <v>180</v>
      </c>
      <c r="E49" s="57" t="s">
        <v>176</v>
      </c>
      <c r="F49"/>
      <c r="G49" s="59" t="s">
        <v>89</v>
      </c>
      <c r="H49" s="50"/>
      <c r="I49" s="3"/>
      <c r="J49" s="3"/>
      <c r="K49" s="3"/>
      <c r="L49" s="3"/>
      <c r="M49" s="3" t="s">
        <v>249</v>
      </c>
      <c r="N49" s="92">
        <v>0.51</v>
      </c>
      <c r="O49" s="92">
        <v>0.51</v>
      </c>
      <c r="P49" s="92">
        <v>0.51</v>
      </c>
      <c r="Q49" s="92">
        <v>0.51</v>
      </c>
      <c r="R49" s="92">
        <v>0.51</v>
      </c>
      <c r="S49" s="92"/>
      <c r="T49" s="92"/>
      <c r="U49" s="92"/>
      <c r="V49" s="92"/>
      <c r="W49" s="92"/>
      <c r="X49" s="86"/>
    </row>
    <row r="50" spans="1:24" ht="18" customHeight="1" thickBot="1" x14ac:dyDescent="0.3">
      <c r="A50" s="3"/>
      <c r="B50" s="3"/>
      <c r="C50" s="55"/>
      <c r="D50" s="60" t="s">
        <v>181</v>
      </c>
      <c r="E50" s="61" t="s">
        <v>176</v>
      </c>
      <c r="F50"/>
      <c r="G50" s="62" t="s">
        <v>67</v>
      </c>
      <c r="H50" s="50"/>
      <c r="I50" s="3"/>
      <c r="J50" s="3"/>
      <c r="K50" s="3"/>
      <c r="L50" s="3"/>
      <c r="M50" s="3" t="s">
        <v>250</v>
      </c>
      <c r="N50" s="92">
        <v>0.63</v>
      </c>
      <c r="O50" s="92">
        <v>0.63</v>
      </c>
      <c r="P50" s="92">
        <v>0.63</v>
      </c>
      <c r="Q50" s="92">
        <v>0.63</v>
      </c>
      <c r="R50" s="92">
        <v>0.63</v>
      </c>
      <c r="S50" s="92"/>
      <c r="T50" s="92"/>
      <c r="U50" s="92"/>
      <c r="V50" s="92"/>
      <c r="W50" s="92"/>
      <c r="X50" s="86"/>
    </row>
    <row r="51" spans="1:24" ht="18" customHeight="1" thickBot="1" x14ac:dyDescent="0.3">
      <c r="A51" s="3"/>
      <c r="B51" s="3"/>
      <c r="C51" s="55" t="s">
        <v>68</v>
      </c>
      <c r="D51" s="63" t="s">
        <v>182</v>
      </c>
      <c r="E51" s="64" t="s">
        <v>68</v>
      </c>
      <c r="F51"/>
      <c r="G51" s="65" t="s">
        <v>68</v>
      </c>
      <c r="H51" s="50"/>
      <c r="I51" s="3"/>
      <c r="J51" s="3"/>
      <c r="K51" s="3"/>
      <c r="L51" s="3"/>
      <c r="M51" s="93" t="s">
        <v>251</v>
      </c>
      <c r="N51" s="94">
        <v>0.66</v>
      </c>
      <c r="O51" s="94">
        <v>0.67</v>
      </c>
      <c r="P51" s="94">
        <v>0.68</v>
      </c>
      <c r="Q51" s="94">
        <v>0.69000000000000006</v>
      </c>
      <c r="R51" s="94">
        <v>0.7</v>
      </c>
      <c r="S51" s="94">
        <v>1</v>
      </c>
      <c r="T51" s="94">
        <v>1</v>
      </c>
      <c r="U51" s="94">
        <v>1</v>
      </c>
      <c r="V51" s="94">
        <v>1</v>
      </c>
      <c r="W51" s="94">
        <v>1</v>
      </c>
      <c r="X51" s="86"/>
    </row>
    <row r="52" spans="1:24" ht="18" customHeight="1" thickBot="1" x14ac:dyDescent="0.3">
      <c r="A52" s="3"/>
      <c r="B52" s="3"/>
      <c r="C52" s="55" t="s">
        <v>83</v>
      </c>
      <c r="D52" s="66" t="s">
        <v>183</v>
      </c>
      <c r="E52" s="54" t="s">
        <v>83</v>
      </c>
      <c r="F52"/>
      <c r="G52" s="67" t="s">
        <v>69</v>
      </c>
      <c r="H52" s="50"/>
      <c r="I52" s="3"/>
      <c r="J52" s="3"/>
      <c r="K52" s="3"/>
      <c r="L52" s="3"/>
      <c r="M52" s="3" t="s">
        <v>252</v>
      </c>
      <c r="N52" s="92">
        <v>0.64</v>
      </c>
      <c r="O52" s="92">
        <v>0.65</v>
      </c>
      <c r="P52" s="92">
        <v>0.66</v>
      </c>
      <c r="Q52" s="92">
        <v>0.66</v>
      </c>
      <c r="R52" s="92">
        <v>0.66</v>
      </c>
      <c r="S52" s="92"/>
      <c r="T52" s="92"/>
      <c r="U52" s="92"/>
      <c r="V52" s="92"/>
      <c r="W52" s="92"/>
      <c r="X52" s="86"/>
    </row>
    <row r="53" spans="1:24" ht="18" customHeight="1" thickBot="1" x14ac:dyDescent="0.3">
      <c r="A53" s="3"/>
      <c r="B53" s="3"/>
      <c r="C53" s="68"/>
      <c r="D53" s="69" t="s">
        <v>184</v>
      </c>
      <c r="E53" s="57" t="s">
        <v>83</v>
      </c>
      <c r="F53"/>
      <c r="G53" s="59" t="s">
        <v>70</v>
      </c>
      <c r="H53" s="50"/>
      <c r="I53" s="3"/>
      <c r="J53" s="3"/>
      <c r="K53" s="3"/>
      <c r="L53" s="3"/>
      <c r="M53" s="3" t="s">
        <v>253</v>
      </c>
      <c r="N53" s="92">
        <v>0.62</v>
      </c>
      <c r="O53" s="92">
        <v>0.61</v>
      </c>
      <c r="P53" s="92">
        <v>0.61</v>
      </c>
      <c r="Q53" s="92">
        <v>0.61</v>
      </c>
      <c r="R53" s="92">
        <v>0.61</v>
      </c>
      <c r="S53" s="92"/>
      <c r="T53" s="92"/>
      <c r="U53" s="92"/>
      <c r="V53" s="92"/>
      <c r="W53" s="92"/>
      <c r="X53" s="86"/>
    </row>
    <row r="54" spans="1:24" ht="18" customHeight="1" thickBot="1" x14ac:dyDescent="0.3">
      <c r="A54" s="3"/>
      <c r="B54" s="3"/>
      <c r="C54" s="55"/>
      <c r="D54" s="60" t="s">
        <v>185</v>
      </c>
      <c r="E54" s="61" t="s">
        <v>83</v>
      </c>
      <c r="F54"/>
      <c r="G54" s="62" t="s">
        <v>78</v>
      </c>
      <c r="H54" s="50"/>
      <c r="I54" s="3"/>
      <c r="J54" s="3"/>
      <c r="K54" s="3"/>
      <c r="L54" s="3"/>
      <c r="M54" s="3" t="s">
        <v>254</v>
      </c>
      <c r="N54" s="92">
        <v>0.53</v>
      </c>
      <c r="O54" s="92">
        <v>0.53</v>
      </c>
      <c r="P54" s="92">
        <v>0.53</v>
      </c>
      <c r="Q54" s="92">
        <v>0.53</v>
      </c>
      <c r="R54" s="92">
        <v>0.53</v>
      </c>
      <c r="S54" s="92"/>
      <c r="T54" s="92"/>
      <c r="U54" s="92"/>
      <c r="V54" s="92"/>
      <c r="W54" s="92"/>
      <c r="X54" s="86"/>
    </row>
    <row r="55" spans="1:24" ht="18" customHeight="1" thickBot="1" x14ac:dyDescent="0.3">
      <c r="A55" s="3"/>
      <c r="B55" s="3"/>
      <c r="C55" s="55" t="s">
        <v>84</v>
      </c>
      <c r="D55" s="70" t="s">
        <v>186</v>
      </c>
      <c r="E55" s="54" t="s">
        <v>84</v>
      </c>
      <c r="F55"/>
      <c r="G55" s="67" t="s">
        <v>71</v>
      </c>
      <c r="H55" s="50"/>
      <c r="I55" s="3"/>
      <c r="J55" s="3"/>
      <c r="K55" s="3"/>
      <c r="M55" t="s">
        <v>334</v>
      </c>
      <c r="N55" s="92">
        <v>1</v>
      </c>
      <c r="O55" s="92">
        <v>0.51</v>
      </c>
      <c r="P55" s="92">
        <v>0.51</v>
      </c>
      <c r="Q55" s="92">
        <v>0.51</v>
      </c>
      <c r="R55" s="92">
        <v>0.51</v>
      </c>
      <c r="S55" s="92">
        <v>1</v>
      </c>
      <c r="T55" s="92">
        <v>0.51</v>
      </c>
      <c r="U55" s="92">
        <v>0.51</v>
      </c>
      <c r="V55" s="92">
        <v>0.51</v>
      </c>
      <c r="W55" s="92">
        <v>0.51</v>
      </c>
    </row>
    <row r="56" spans="1:24" ht="18" customHeight="1" thickBot="1" x14ac:dyDescent="0.3">
      <c r="A56" s="3"/>
      <c r="B56" s="3"/>
      <c r="C56" s="55"/>
      <c r="D56" s="69" t="s">
        <v>187</v>
      </c>
      <c r="E56" s="57" t="s">
        <v>84</v>
      </c>
      <c r="F56"/>
      <c r="G56" s="57" t="s">
        <v>79</v>
      </c>
      <c r="H56" s="50"/>
      <c r="I56" s="3"/>
      <c r="J56" s="3"/>
      <c r="K56" s="3"/>
      <c r="M56" s="3" t="s">
        <v>255</v>
      </c>
      <c r="N56" s="92">
        <v>0.51</v>
      </c>
      <c r="O56" s="92">
        <v>0.51</v>
      </c>
      <c r="P56" s="92">
        <v>0.51</v>
      </c>
      <c r="Q56" s="92">
        <v>0.51</v>
      </c>
      <c r="R56" s="92">
        <v>0.51</v>
      </c>
      <c r="S56" s="92"/>
      <c r="T56" s="92"/>
      <c r="U56" s="92"/>
      <c r="V56" s="92"/>
      <c r="W56" s="92"/>
      <c r="X56" s="86"/>
    </row>
    <row r="57" spans="1:24" ht="18" customHeight="1" thickBot="1" x14ac:dyDescent="0.3">
      <c r="A57" s="3"/>
      <c r="B57" s="3"/>
      <c r="C57" s="55"/>
      <c r="D57" s="56" t="s">
        <v>188</v>
      </c>
      <c r="E57" s="57" t="s">
        <v>84</v>
      </c>
      <c r="F57"/>
      <c r="G57" s="57" t="s">
        <v>72</v>
      </c>
      <c r="H57" s="50"/>
      <c r="I57" s="3"/>
      <c r="J57" s="3"/>
      <c r="K57" s="3"/>
      <c r="L57" s="3"/>
      <c r="M57" s="3" t="s">
        <v>256</v>
      </c>
      <c r="N57" s="92">
        <v>0.51</v>
      </c>
      <c r="O57" s="92">
        <v>0.51</v>
      </c>
      <c r="P57" s="92">
        <v>0.51</v>
      </c>
      <c r="Q57" s="92">
        <v>0.51</v>
      </c>
      <c r="R57" s="92">
        <v>0.51</v>
      </c>
      <c r="S57" s="92"/>
      <c r="T57" s="92"/>
      <c r="U57" s="92"/>
      <c r="V57" s="92"/>
      <c r="W57" s="92"/>
      <c r="X57" s="86"/>
    </row>
    <row r="58" spans="1:24" ht="18" customHeight="1" thickBot="1" x14ac:dyDescent="0.3">
      <c r="A58" s="3"/>
      <c r="B58" s="3"/>
      <c r="C58" s="55"/>
      <c r="D58" s="56" t="s">
        <v>189</v>
      </c>
      <c r="E58" s="57" t="s">
        <v>84</v>
      </c>
      <c r="F58"/>
      <c r="G58" s="57" t="s">
        <v>73</v>
      </c>
      <c r="H58" s="50"/>
      <c r="I58" s="3"/>
      <c r="J58" s="3"/>
      <c r="K58" s="3"/>
      <c r="L58" s="3"/>
      <c r="M58" s="3" t="s">
        <v>257</v>
      </c>
      <c r="N58" s="92">
        <v>0.49</v>
      </c>
      <c r="O58" s="92">
        <v>0.5</v>
      </c>
      <c r="P58" s="92">
        <v>0.51</v>
      </c>
      <c r="Q58" s="92">
        <v>0.51</v>
      </c>
      <c r="R58" s="92">
        <v>0.51</v>
      </c>
      <c r="S58" s="92"/>
      <c r="T58" s="92"/>
      <c r="U58" s="92"/>
      <c r="V58" s="92"/>
      <c r="W58" s="92"/>
      <c r="X58" s="86"/>
    </row>
    <row r="59" spans="1:24" ht="18" customHeight="1" thickBot="1" x14ac:dyDescent="0.3">
      <c r="A59" s="3"/>
      <c r="B59" s="3"/>
      <c r="C59" s="55"/>
      <c r="D59" s="56" t="s">
        <v>190</v>
      </c>
      <c r="E59" s="57" t="s">
        <v>84</v>
      </c>
      <c r="F59"/>
      <c r="G59" s="57" t="s">
        <v>74</v>
      </c>
      <c r="H59" s="50"/>
      <c r="I59" s="3"/>
      <c r="J59" s="3"/>
      <c r="K59" s="3"/>
      <c r="L59" s="3"/>
      <c r="M59" s="3" t="s">
        <v>258</v>
      </c>
      <c r="N59" s="92">
        <v>0.56999999999999995</v>
      </c>
      <c r="O59" s="92">
        <v>0.56999999999999995</v>
      </c>
      <c r="P59" s="92">
        <v>0.56999999999999995</v>
      </c>
      <c r="Q59" s="92">
        <v>0.56999999999999995</v>
      </c>
      <c r="R59" s="92">
        <v>0.56999999999999995</v>
      </c>
      <c r="S59" s="92"/>
      <c r="T59" s="92"/>
      <c r="U59" s="92"/>
      <c r="V59" s="92"/>
      <c r="W59" s="92"/>
      <c r="X59" s="86"/>
    </row>
    <row r="60" spans="1:24" ht="18" customHeight="1" thickBot="1" x14ac:dyDescent="0.3">
      <c r="A60" s="3"/>
      <c r="B60" s="3"/>
      <c r="C60" s="55"/>
      <c r="D60" s="71" t="s">
        <v>191</v>
      </c>
      <c r="E60" s="61" t="s">
        <v>84</v>
      </c>
      <c r="F60"/>
      <c r="G60" s="61" t="s">
        <v>75</v>
      </c>
      <c r="H60" s="50"/>
      <c r="I60" s="3"/>
      <c r="J60" s="3"/>
      <c r="K60" s="3"/>
      <c r="L60" s="3"/>
      <c r="M60" s="3" t="s">
        <v>259</v>
      </c>
      <c r="N60" s="92">
        <v>0.5</v>
      </c>
      <c r="O60" s="92">
        <v>0.51</v>
      </c>
      <c r="P60" s="92">
        <v>0.52</v>
      </c>
      <c r="Q60" s="92">
        <v>0.53</v>
      </c>
      <c r="R60" s="92">
        <v>0.54</v>
      </c>
      <c r="S60" s="92"/>
      <c r="T60" s="92"/>
      <c r="U60" s="92"/>
      <c r="V60" s="92"/>
      <c r="W60" s="92"/>
      <c r="X60" s="86"/>
    </row>
    <row r="61" spans="1:24" ht="18" customHeight="1" thickBot="1" x14ac:dyDescent="0.3">
      <c r="A61" s="3"/>
      <c r="B61" s="3"/>
      <c r="C61" s="55" t="s">
        <v>85</v>
      </c>
      <c r="D61" s="53" t="s">
        <v>192</v>
      </c>
      <c r="E61" s="54" t="s">
        <v>85</v>
      </c>
      <c r="F61"/>
      <c r="G61" s="54" t="s">
        <v>76</v>
      </c>
      <c r="H61" s="50"/>
      <c r="I61" s="3"/>
      <c r="J61" s="3"/>
      <c r="K61" s="3"/>
      <c r="L61" s="3"/>
      <c r="M61" s="93" t="s">
        <v>260</v>
      </c>
      <c r="N61" s="94">
        <v>0.52</v>
      </c>
      <c r="O61" s="94">
        <v>0.52</v>
      </c>
      <c r="P61" s="94">
        <v>0.52</v>
      </c>
      <c r="Q61" s="94">
        <v>0.52</v>
      </c>
      <c r="R61" s="94">
        <v>0.52</v>
      </c>
      <c r="S61" s="94">
        <v>1</v>
      </c>
      <c r="T61" s="94">
        <v>1</v>
      </c>
      <c r="U61" s="94">
        <v>1</v>
      </c>
      <c r="V61" s="94">
        <v>1</v>
      </c>
      <c r="W61" s="94">
        <v>1</v>
      </c>
      <c r="X61" s="86"/>
    </row>
    <row r="62" spans="1:24" ht="18" customHeight="1" thickBot="1" x14ac:dyDescent="0.3">
      <c r="A62" s="3"/>
      <c r="B62" s="3"/>
      <c r="C62" s="72"/>
      <c r="D62" s="71" t="s">
        <v>193</v>
      </c>
      <c r="E62" s="61" t="s">
        <v>85</v>
      </c>
      <c r="F62"/>
      <c r="G62" s="61" t="s">
        <v>77</v>
      </c>
      <c r="H62" s="50"/>
      <c r="I62" s="3"/>
      <c r="J62" s="3"/>
      <c r="K62" s="3"/>
      <c r="L62" s="3"/>
      <c r="M62" s="3" t="s">
        <v>261</v>
      </c>
      <c r="N62" s="92">
        <v>0.51</v>
      </c>
      <c r="O62" s="92">
        <v>0.51</v>
      </c>
      <c r="P62" s="92">
        <v>0.51</v>
      </c>
      <c r="Q62" s="92">
        <v>0.51</v>
      </c>
      <c r="R62" s="92">
        <v>0.51</v>
      </c>
      <c r="S62" s="92"/>
      <c r="T62" s="92"/>
      <c r="U62" s="92"/>
      <c r="V62" s="92"/>
      <c r="W62" s="92"/>
      <c r="X62" s="86"/>
    </row>
    <row r="63" spans="1:24" ht="18" customHeight="1" thickBot="1" x14ac:dyDescent="0.25">
      <c r="A63" s="3"/>
      <c r="B63" s="3"/>
      <c r="C63" s="3"/>
      <c r="D63" s="3"/>
      <c r="E63" s="3"/>
      <c r="F63" s="3"/>
      <c r="G63" s="3"/>
      <c r="H63" s="3"/>
      <c r="I63" s="3"/>
      <c r="J63" s="3"/>
      <c r="K63" s="3"/>
      <c r="L63" s="3"/>
      <c r="M63" s="3" t="s">
        <v>262</v>
      </c>
      <c r="N63" s="92">
        <v>0.5</v>
      </c>
      <c r="O63" s="92">
        <v>0.51</v>
      </c>
      <c r="P63" s="92">
        <v>0.51</v>
      </c>
      <c r="Q63" s="92">
        <v>0.51</v>
      </c>
      <c r="R63" s="92">
        <v>0.51</v>
      </c>
      <c r="S63" s="92"/>
      <c r="T63" s="92"/>
      <c r="U63" s="92"/>
      <c r="V63" s="92"/>
      <c r="W63" s="92"/>
      <c r="X63" s="86"/>
    </row>
    <row r="64" spans="1:24" ht="18" customHeight="1" thickBot="1" x14ac:dyDescent="0.25">
      <c r="A64" s="3"/>
      <c r="B64" s="3"/>
      <c r="C64" s="3"/>
      <c r="D64" s="3"/>
      <c r="E64" s="3"/>
      <c r="F64" s="3"/>
      <c r="G64" s="3"/>
      <c r="H64" s="3"/>
      <c r="I64" s="3"/>
      <c r="J64" s="3"/>
      <c r="K64" s="3"/>
      <c r="L64" s="3"/>
      <c r="M64" s="3" t="s">
        <v>263</v>
      </c>
      <c r="N64" s="92">
        <v>0.49</v>
      </c>
      <c r="O64" s="92">
        <v>0.5</v>
      </c>
      <c r="P64" s="92">
        <v>0.51</v>
      </c>
      <c r="Q64" s="92">
        <v>0.51</v>
      </c>
      <c r="R64" s="92">
        <v>0.51</v>
      </c>
      <c r="S64" s="92"/>
      <c r="T64" s="92"/>
      <c r="U64" s="92"/>
      <c r="V64" s="92"/>
      <c r="W64" s="92"/>
      <c r="X64" s="86"/>
    </row>
    <row r="65" spans="1:24" ht="18" customHeight="1" thickBot="1" x14ac:dyDescent="0.3">
      <c r="A65" s="3"/>
      <c r="B65" s="3"/>
      <c r="C65" s="3"/>
      <c r="D65" s="3"/>
      <c r="E65" s="3"/>
      <c r="F65" s="3"/>
      <c r="G65" s="3"/>
      <c r="H65" s="3"/>
      <c r="I65" s="3"/>
      <c r="J65" s="3"/>
      <c r="K65" s="3"/>
      <c r="M65" t="s">
        <v>327</v>
      </c>
      <c r="N65" s="92">
        <v>1</v>
      </c>
      <c r="O65" s="92">
        <v>0.51</v>
      </c>
      <c r="P65" s="92">
        <v>0.51</v>
      </c>
      <c r="Q65" s="92">
        <v>0.51</v>
      </c>
      <c r="R65" s="92">
        <v>0.51</v>
      </c>
      <c r="S65" s="92">
        <v>1</v>
      </c>
      <c r="T65" s="92">
        <v>0.51</v>
      </c>
      <c r="U65" s="92">
        <v>0.51</v>
      </c>
      <c r="V65" s="92">
        <v>0.51</v>
      </c>
      <c r="W65" s="92">
        <v>0.51</v>
      </c>
    </row>
    <row r="66" spans="1:24" ht="18" customHeight="1" thickBot="1" x14ac:dyDescent="0.25">
      <c r="A66" s="3"/>
      <c r="B66" s="3"/>
      <c r="C66" s="3"/>
      <c r="D66" s="3"/>
      <c r="E66" s="3"/>
      <c r="F66" s="3"/>
      <c r="G66" s="3"/>
      <c r="H66" s="3"/>
      <c r="I66" s="3"/>
      <c r="J66" s="3"/>
      <c r="K66" s="3"/>
      <c r="M66" s="97" t="s">
        <v>264</v>
      </c>
      <c r="N66" s="98">
        <v>0.51</v>
      </c>
      <c r="O66" s="98">
        <v>0.51</v>
      </c>
      <c r="P66" s="98">
        <v>0.51</v>
      </c>
      <c r="Q66" s="98">
        <v>0.51</v>
      </c>
      <c r="R66" s="98">
        <v>0.51</v>
      </c>
      <c r="S66" s="98">
        <v>0.51</v>
      </c>
      <c r="T66" s="98">
        <v>0.51</v>
      </c>
      <c r="U66" s="98">
        <v>0.51</v>
      </c>
      <c r="V66" s="98">
        <v>0.51</v>
      </c>
      <c r="W66" s="98">
        <v>0.51</v>
      </c>
      <c r="X66" s="86"/>
    </row>
    <row r="67" spans="1:24" ht="18" customHeight="1" thickBot="1" x14ac:dyDescent="0.3">
      <c r="A67" s="3"/>
      <c r="B67" s="3"/>
      <c r="C67" s="3"/>
      <c r="D67" s="3"/>
      <c r="E67" s="3"/>
      <c r="F67" s="3"/>
      <c r="G67" s="3"/>
      <c r="H67" s="3"/>
      <c r="I67" s="3"/>
      <c r="J67" s="3"/>
      <c r="K67" s="3"/>
      <c r="M67" t="s">
        <v>332</v>
      </c>
      <c r="N67" s="92">
        <v>1</v>
      </c>
      <c r="O67" s="92">
        <v>0.51</v>
      </c>
      <c r="P67" s="92">
        <v>0.51</v>
      </c>
      <c r="Q67" s="92">
        <v>0.51</v>
      </c>
      <c r="R67" s="92">
        <v>0.51</v>
      </c>
      <c r="S67" s="92">
        <v>1</v>
      </c>
      <c r="T67" s="92">
        <v>0.51</v>
      </c>
      <c r="U67" s="92">
        <v>0.51</v>
      </c>
      <c r="V67" s="92">
        <v>0.51</v>
      </c>
      <c r="W67" s="92">
        <v>0.51</v>
      </c>
    </row>
    <row r="68" spans="1:24" ht="18" customHeight="1" thickBot="1" x14ac:dyDescent="0.25">
      <c r="A68" s="3"/>
      <c r="B68" s="3"/>
      <c r="C68" s="3"/>
      <c r="D68" s="3"/>
      <c r="E68" s="3"/>
      <c r="F68" s="3"/>
      <c r="G68" s="3"/>
      <c r="H68" s="3"/>
      <c r="I68" s="3"/>
      <c r="J68" s="3"/>
      <c r="K68" s="3"/>
      <c r="M68" s="93" t="s">
        <v>265</v>
      </c>
      <c r="N68" s="94">
        <v>0.51</v>
      </c>
      <c r="O68" s="94">
        <v>0.51</v>
      </c>
      <c r="P68" s="94">
        <v>0.51</v>
      </c>
      <c r="Q68" s="94">
        <v>0.51</v>
      </c>
      <c r="R68" s="94">
        <v>0.51</v>
      </c>
      <c r="S68" s="94">
        <v>1</v>
      </c>
      <c r="T68" s="94">
        <v>1</v>
      </c>
      <c r="U68" s="94">
        <v>1</v>
      </c>
      <c r="V68" s="94">
        <v>1</v>
      </c>
      <c r="W68" s="94">
        <v>1</v>
      </c>
      <c r="X68" s="86"/>
    </row>
    <row r="69" spans="1:24" ht="18" customHeight="1" thickBot="1" x14ac:dyDescent="0.25">
      <c r="A69" s="3"/>
      <c r="B69" s="3"/>
      <c r="C69" s="3"/>
      <c r="D69" s="3"/>
      <c r="E69" s="3"/>
      <c r="F69" s="3"/>
      <c r="G69" s="3"/>
      <c r="H69" s="3"/>
      <c r="I69" s="3"/>
      <c r="J69" s="3"/>
      <c r="K69" s="3"/>
      <c r="L69" s="3"/>
      <c r="M69" s="3" t="s">
        <v>266</v>
      </c>
      <c r="N69" s="92">
        <v>0.51</v>
      </c>
      <c r="O69" s="92">
        <v>0.51</v>
      </c>
      <c r="P69" s="92">
        <v>0.51</v>
      </c>
      <c r="Q69" s="92">
        <v>0.51</v>
      </c>
      <c r="R69" s="92">
        <v>0.51</v>
      </c>
      <c r="S69" s="92"/>
      <c r="T69" s="92"/>
      <c r="U69" s="92"/>
      <c r="V69" s="92"/>
      <c r="W69" s="92"/>
      <c r="X69" s="86"/>
    </row>
    <row r="70" spans="1:24" ht="18" customHeight="1" thickBot="1" x14ac:dyDescent="0.25">
      <c r="A70" s="3"/>
      <c r="B70" s="3"/>
      <c r="C70" s="3"/>
      <c r="D70" s="3"/>
      <c r="E70" s="3"/>
      <c r="F70" s="3"/>
      <c r="G70" s="3"/>
      <c r="H70" s="3"/>
      <c r="I70" s="3"/>
      <c r="J70" s="3"/>
      <c r="K70" s="3"/>
      <c r="L70" s="3"/>
      <c r="M70" s="3" t="s">
        <v>267</v>
      </c>
      <c r="N70" s="92">
        <v>0.5</v>
      </c>
      <c r="O70" s="92">
        <v>0.51</v>
      </c>
      <c r="P70" s="92">
        <v>0.51</v>
      </c>
      <c r="Q70" s="92">
        <v>0.51</v>
      </c>
      <c r="R70" s="92">
        <v>0.51</v>
      </c>
      <c r="S70" s="92"/>
      <c r="T70" s="92"/>
      <c r="U70" s="92"/>
      <c r="V70" s="92"/>
      <c r="W70" s="92"/>
      <c r="X70" s="86"/>
    </row>
    <row r="71" spans="1:24" ht="18" customHeight="1" thickBot="1" x14ac:dyDescent="0.3">
      <c r="A71" s="3"/>
      <c r="B71" s="3"/>
      <c r="C71" s="3"/>
      <c r="D71" s="3"/>
      <c r="E71" s="3"/>
      <c r="F71" s="3"/>
      <c r="G71" s="3"/>
      <c r="H71" s="3"/>
      <c r="I71" s="3"/>
      <c r="J71" s="3"/>
      <c r="K71" s="3"/>
      <c r="L71" s="3"/>
      <c r="M71" s="138" t="s">
        <v>326</v>
      </c>
      <c r="N71" s="92">
        <v>1</v>
      </c>
      <c r="O71" s="92">
        <v>0.51</v>
      </c>
      <c r="P71" s="92">
        <v>0.51</v>
      </c>
      <c r="Q71" s="92">
        <v>0.51</v>
      </c>
      <c r="R71" s="92">
        <v>0.51</v>
      </c>
      <c r="S71" s="92">
        <v>1</v>
      </c>
      <c r="T71" s="92">
        <v>0.51</v>
      </c>
      <c r="U71" s="92">
        <v>0.51</v>
      </c>
      <c r="V71" s="92">
        <v>0.51</v>
      </c>
      <c r="W71" s="92">
        <v>0.51</v>
      </c>
      <c r="X71" s="86"/>
    </row>
    <row r="72" spans="1:24" ht="18" customHeight="1" thickBot="1" x14ac:dyDescent="0.25">
      <c r="A72" s="3"/>
      <c r="B72" s="3"/>
      <c r="C72" s="3"/>
      <c r="D72" s="3"/>
      <c r="E72" s="3"/>
      <c r="F72" s="3"/>
      <c r="G72" s="3"/>
      <c r="H72" s="3"/>
      <c r="I72" s="3"/>
      <c r="J72" s="3"/>
      <c r="K72" s="3"/>
      <c r="L72" s="3"/>
      <c r="M72" s="3" t="s">
        <v>268</v>
      </c>
      <c r="N72" s="92">
        <v>0.51</v>
      </c>
      <c r="O72" s="92">
        <v>0.51</v>
      </c>
      <c r="P72" s="92">
        <v>0.51</v>
      </c>
      <c r="Q72" s="92">
        <v>0.51</v>
      </c>
      <c r="R72" s="92">
        <v>0.51</v>
      </c>
      <c r="S72" s="92"/>
      <c r="T72" s="92"/>
      <c r="U72" s="92"/>
      <c r="V72" s="92"/>
      <c r="W72" s="92"/>
      <c r="X72" s="86"/>
    </row>
    <row r="73" spans="1:24" ht="18" customHeight="1" thickBot="1" x14ac:dyDescent="0.25">
      <c r="A73" s="3"/>
      <c r="B73" s="3"/>
      <c r="C73" s="3"/>
      <c r="D73" s="3"/>
      <c r="E73" s="3"/>
      <c r="F73" s="3"/>
      <c r="G73" s="3"/>
      <c r="H73" s="3"/>
      <c r="I73" s="3"/>
      <c r="J73" s="3"/>
      <c r="K73" s="3"/>
      <c r="L73" s="3"/>
      <c r="M73" s="93" t="s">
        <v>269</v>
      </c>
      <c r="N73" s="94">
        <v>0.51</v>
      </c>
      <c r="O73" s="94">
        <v>0.51</v>
      </c>
      <c r="P73" s="94">
        <v>0.51</v>
      </c>
      <c r="Q73" s="94">
        <v>0.51</v>
      </c>
      <c r="R73" s="94">
        <v>0.51</v>
      </c>
      <c r="S73" s="94">
        <v>1</v>
      </c>
      <c r="T73" s="94">
        <v>1</v>
      </c>
      <c r="U73" s="94">
        <v>1</v>
      </c>
      <c r="V73" s="94">
        <v>1</v>
      </c>
      <c r="W73" s="94">
        <v>1</v>
      </c>
      <c r="X73" s="86"/>
    </row>
    <row r="74" spans="1:24" ht="18" customHeight="1" thickBot="1" x14ac:dyDescent="0.25">
      <c r="A74" s="3"/>
      <c r="B74" s="3"/>
      <c r="C74" s="3"/>
      <c r="D74" s="3"/>
      <c r="E74" s="3"/>
      <c r="F74" s="3"/>
      <c r="G74" s="3"/>
      <c r="H74" s="3"/>
      <c r="I74" s="3"/>
      <c r="J74" s="3"/>
      <c r="K74" s="3"/>
      <c r="L74" s="3"/>
      <c r="M74" s="3" t="s">
        <v>270</v>
      </c>
      <c r="N74" s="92">
        <v>0.51</v>
      </c>
      <c r="O74" s="92">
        <v>0.51</v>
      </c>
      <c r="P74" s="92">
        <v>0.51</v>
      </c>
      <c r="Q74" s="92">
        <v>0.51</v>
      </c>
      <c r="R74" s="92">
        <v>0.51</v>
      </c>
      <c r="S74" s="92"/>
      <c r="T74" s="92"/>
      <c r="U74" s="92"/>
      <c r="V74" s="92"/>
      <c r="W74" s="92"/>
      <c r="X74" s="86"/>
    </row>
    <row r="75" spans="1:24" ht="18" customHeight="1" thickBot="1" x14ac:dyDescent="0.25">
      <c r="A75" s="3"/>
      <c r="B75" s="3"/>
      <c r="C75" s="3"/>
      <c r="D75" s="3"/>
      <c r="E75" s="3"/>
      <c r="F75" s="3"/>
      <c r="G75" s="3"/>
      <c r="H75" s="3"/>
      <c r="I75" s="3"/>
      <c r="J75" s="3"/>
      <c r="K75" s="3"/>
      <c r="L75" s="3"/>
      <c r="M75" s="3" t="s">
        <v>271</v>
      </c>
      <c r="N75" s="92">
        <v>0.52</v>
      </c>
      <c r="O75" s="92">
        <v>0.51</v>
      </c>
      <c r="P75" s="92">
        <v>0.51</v>
      </c>
      <c r="Q75" s="92">
        <v>0.51</v>
      </c>
      <c r="R75" s="92">
        <v>0.51</v>
      </c>
      <c r="S75" s="92"/>
      <c r="T75" s="92"/>
      <c r="U75" s="92"/>
      <c r="V75" s="92"/>
      <c r="W75" s="92"/>
      <c r="X75" s="86"/>
    </row>
    <row r="76" spans="1:24" ht="18" customHeight="1" thickBot="1" x14ac:dyDescent="0.25">
      <c r="A76" s="3"/>
      <c r="B76" s="3"/>
      <c r="C76" s="3"/>
      <c r="D76" s="3"/>
      <c r="E76" s="3"/>
      <c r="F76" s="3"/>
      <c r="G76" s="3"/>
      <c r="H76" s="3"/>
      <c r="I76" s="3"/>
      <c r="J76" s="3"/>
      <c r="K76" s="3"/>
      <c r="L76" s="3"/>
      <c r="M76" s="3" t="s">
        <v>272</v>
      </c>
      <c r="N76" s="92">
        <v>0.51</v>
      </c>
      <c r="O76" s="92">
        <v>0.51</v>
      </c>
      <c r="P76" s="92">
        <v>0.51</v>
      </c>
      <c r="Q76" s="92">
        <v>0.51</v>
      </c>
      <c r="R76" s="92">
        <v>0.51</v>
      </c>
      <c r="S76" s="92"/>
      <c r="T76" s="92"/>
      <c r="U76" s="92"/>
      <c r="V76" s="92"/>
      <c r="W76" s="92"/>
      <c r="X76" s="86"/>
    </row>
    <row r="77" spans="1:24" ht="18" customHeight="1" thickBot="1" x14ac:dyDescent="0.25">
      <c r="A77" s="3"/>
      <c r="B77" s="3"/>
      <c r="C77" s="3"/>
      <c r="D77" s="3"/>
      <c r="E77" s="3"/>
      <c r="F77" s="3"/>
      <c r="G77" s="3"/>
      <c r="H77" s="3"/>
      <c r="I77" s="3"/>
      <c r="J77" s="3"/>
      <c r="K77" s="3"/>
      <c r="L77" s="3"/>
      <c r="M77" s="3" t="s">
        <v>273</v>
      </c>
      <c r="N77" s="92">
        <v>0.53</v>
      </c>
      <c r="O77" s="92">
        <v>0.52</v>
      </c>
      <c r="P77" s="92">
        <v>0.51</v>
      </c>
      <c r="Q77" s="92">
        <v>0.51</v>
      </c>
      <c r="R77" s="92">
        <v>0.51</v>
      </c>
      <c r="S77" s="92"/>
      <c r="T77" s="92"/>
      <c r="U77" s="92"/>
      <c r="V77" s="92"/>
      <c r="W77" s="92"/>
      <c r="X77" s="86"/>
    </row>
    <row r="78" spans="1:24" ht="18" customHeight="1" thickBot="1" x14ac:dyDescent="0.25">
      <c r="A78" s="3"/>
      <c r="B78" s="3"/>
      <c r="C78" s="3"/>
      <c r="D78" s="3"/>
      <c r="E78" s="3"/>
      <c r="F78" s="3"/>
      <c r="G78" s="3"/>
      <c r="H78" s="3"/>
      <c r="I78" s="3"/>
      <c r="J78" s="3"/>
      <c r="K78" s="3"/>
      <c r="L78" s="3"/>
      <c r="M78" s="3" t="s">
        <v>274</v>
      </c>
      <c r="N78" s="92">
        <v>0.51</v>
      </c>
      <c r="O78" s="92">
        <v>0.51</v>
      </c>
      <c r="P78" s="92">
        <v>0.51</v>
      </c>
      <c r="Q78" s="92">
        <v>0.51</v>
      </c>
      <c r="R78" s="92">
        <v>0.51</v>
      </c>
      <c r="S78" s="92"/>
      <c r="T78" s="92"/>
      <c r="U78" s="92"/>
      <c r="V78" s="92"/>
      <c r="W78" s="92"/>
      <c r="X78" s="86"/>
    </row>
    <row r="79" spans="1:24" ht="18" customHeight="1" thickBot="1" x14ac:dyDescent="0.25">
      <c r="A79" s="3"/>
      <c r="B79" s="3"/>
      <c r="C79" s="3"/>
      <c r="D79" s="3"/>
      <c r="E79" s="3"/>
      <c r="F79" s="3"/>
      <c r="G79" s="3"/>
      <c r="H79" s="3"/>
      <c r="I79" s="3"/>
      <c r="J79" s="3"/>
      <c r="K79" s="3"/>
      <c r="L79" s="3"/>
      <c r="M79" s="3" t="s">
        <v>275</v>
      </c>
      <c r="N79" s="92">
        <v>0.56000000000000005</v>
      </c>
      <c r="O79" s="92">
        <v>0.56999999999999995</v>
      </c>
      <c r="P79" s="92">
        <v>0.57999999999999996</v>
      </c>
      <c r="Q79" s="92">
        <v>0.59</v>
      </c>
      <c r="R79" s="92">
        <v>0.6</v>
      </c>
      <c r="S79" s="92"/>
      <c r="T79" s="92"/>
      <c r="U79" s="92"/>
      <c r="V79" s="92"/>
      <c r="W79" s="92"/>
      <c r="X79" s="86"/>
    </row>
    <row r="80" spans="1:24" ht="18" customHeight="1" thickBot="1" x14ac:dyDescent="0.25">
      <c r="A80" s="3"/>
      <c r="B80" s="3"/>
      <c r="C80" s="3"/>
      <c r="D80" s="3"/>
      <c r="E80" s="3"/>
      <c r="F80" s="3"/>
      <c r="G80" s="3"/>
      <c r="H80" s="3"/>
      <c r="I80" s="3"/>
      <c r="J80" s="3"/>
      <c r="K80" s="3"/>
      <c r="L80" s="3"/>
      <c r="M80" s="93" t="s">
        <v>276</v>
      </c>
      <c r="N80" s="94">
        <v>0.63</v>
      </c>
      <c r="O80" s="94">
        <v>0.64</v>
      </c>
      <c r="P80" s="94">
        <v>0.65</v>
      </c>
      <c r="Q80" s="94">
        <v>0.66</v>
      </c>
      <c r="R80" s="94">
        <v>0.66</v>
      </c>
      <c r="S80" s="94">
        <v>1</v>
      </c>
      <c r="T80" s="94">
        <v>1</v>
      </c>
      <c r="U80" s="94">
        <v>1</v>
      </c>
      <c r="V80" s="94">
        <v>1</v>
      </c>
      <c r="W80" s="94">
        <v>1</v>
      </c>
      <c r="X80" s="86"/>
    </row>
    <row r="81" spans="1:24" ht="18" customHeight="1" thickBot="1" x14ac:dyDescent="0.3">
      <c r="A81" s="3"/>
      <c r="B81" s="3"/>
      <c r="C81" s="3"/>
      <c r="D81" s="3"/>
      <c r="E81" s="3"/>
      <c r="F81" s="3"/>
      <c r="G81" s="3"/>
      <c r="H81" s="3"/>
      <c r="I81" s="3"/>
      <c r="J81" s="3"/>
      <c r="K81" s="3"/>
      <c r="L81" s="3"/>
      <c r="M81" s="138" t="s">
        <v>335</v>
      </c>
      <c r="N81" s="92">
        <v>1</v>
      </c>
      <c r="O81" s="92">
        <v>0.51</v>
      </c>
      <c r="P81" s="92">
        <v>0.51</v>
      </c>
      <c r="Q81" s="92">
        <v>0.51</v>
      </c>
      <c r="R81" s="92">
        <v>0.51</v>
      </c>
      <c r="S81" s="92">
        <v>1</v>
      </c>
      <c r="T81" s="92">
        <v>0.51</v>
      </c>
      <c r="U81" s="92">
        <v>0.51</v>
      </c>
      <c r="V81" s="92">
        <v>0.51</v>
      </c>
      <c r="W81" s="92">
        <v>0.51</v>
      </c>
      <c r="X81" s="86"/>
    </row>
    <row r="82" spans="1:24" ht="18" customHeight="1" thickBot="1" x14ac:dyDescent="0.25">
      <c r="A82" s="3"/>
      <c r="B82" s="3"/>
      <c r="C82" s="3"/>
      <c r="D82" s="3"/>
      <c r="E82" s="3"/>
      <c r="F82" s="3"/>
      <c r="G82" s="3"/>
      <c r="H82" s="3"/>
      <c r="I82" s="3"/>
      <c r="J82" s="3"/>
      <c r="K82" s="3"/>
      <c r="L82" s="3"/>
      <c r="M82" s="3" t="s">
        <v>277</v>
      </c>
      <c r="N82" s="92">
        <v>0.6</v>
      </c>
      <c r="O82" s="92">
        <v>0.59</v>
      </c>
      <c r="P82" s="92">
        <v>0.57999999999999996</v>
      </c>
      <c r="Q82" s="92">
        <v>0.57999999999999996</v>
      </c>
      <c r="R82" s="92">
        <v>0.57999999999999996</v>
      </c>
      <c r="S82" s="92"/>
      <c r="T82" s="92"/>
      <c r="U82" s="92"/>
      <c r="V82" s="92"/>
      <c r="W82" s="92"/>
      <c r="X82" s="86"/>
    </row>
    <row r="83" spans="1:24" ht="18" customHeight="1" thickBot="1" x14ac:dyDescent="0.25">
      <c r="A83" s="3"/>
      <c r="B83" s="3"/>
      <c r="C83" s="3"/>
      <c r="D83" s="3"/>
      <c r="E83" s="3"/>
      <c r="F83" s="3"/>
      <c r="G83" s="3"/>
      <c r="H83" s="3"/>
      <c r="I83" s="3"/>
      <c r="J83" s="3"/>
      <c r="K83" s="3"/>
      <c r="L83" s="3"/>
      <c r="M83" s="3" t="s">
        <v>278</v>
      </c>
      <c r="N83" s="92">
        <v>0.65</v>
      </c>
      <c r="O83" s="92">
        <v>0.64</v>
      </c>
      <c r="P83" s="92">
        <v>0.63</v>
      </c>
      <c r="Q83" s="92">
        <v>0.62</v>
      </c>
      <c r="R83" s="92">
        <v>0.61</v>
      </c>
      <c r="S83" s="92"/>
      <c r="T83" s="92"/>
      <c r="U83" s="92"/>
      <c r="V83" s="92"/>
      <c r="W83" s="92"/>
      <c r="X83" s="86"/>
    </row>
    <row r="84" spans="1:24" ht="18" customHeight="1" thickBot="1" x14ac:dyDescent="0.25">
      <c r="A84" s="3"/>
      <c r="B84" s="3"/>
      <c r="C84" s="3"/>
      <c r="D84" s="3"/>
      <c r="E84" s="3"/>
      <c r="F84" s="3"/>
      <c r="G84" s="3"/>
      <c r="H84" s="3"/>
      <c r="I84" s="3"/>
      <c r="J84" s="3"/>
      <c r="K84" s="3"/>
      <c r="L84" s="3"/>
      <c r="M84" s="93" t="s">
        <v>279</v>
      </c>
      <c r="N84" s="94">
        <v>0.57999999999999996</v>
      </c>
      <c r="O84" s="94">
        <v>0.59</v>
      </c>
      <c r="P84" s="94">
        <v>0.59</v>
      </c>
      <c r="Q84" s="94">
        <v>0.59</v>
      </c>
      <c r="R84" s="94">
        <v>0.59</v>
      </c>
      <c r="S84" s="94">
        <v>1</v>
      </c>
      <c r="T84" s="94">
        <v>1</v>
      </c>
      <c r="U84" s="94">
        <v>1</v>
      </c>
      <c r="V84" s="94">
        <v>1</v>
      </c>
      <c r="W84" s="94">
        <v>1</v>
      </c>
      <c r="X84" s="86"/>
    </row>
    <row r="85" spans="1:24" ht="18" customHeight="1" thickBot="1" x14ac:dyDescent="0.25">
      <c r="A85" s="3"/>
      <c r="B85" s="3"/>
      <c r="C85" s="3"/>
      <c r="D85" s="3"/>
      <c r="E85" s="3"/>
      <c r="F85" s="3"/>
      <c r="G85" s="3"/>
      <c r="H85" s="3"/>
      <c r="I85" s="3"/>
      <c r="J85" s="3"/>
      <c r="K85" s="3"/>
      <c r="L85" s="3"/>
      <c r="M85" s="3" t="s">
        <v>280</v>
      </c>
      <c r="N85" s="92">
        <v>0.88</v>
      </c>
      <c r="O85" s="92">
        <v>0.88</v>
      </c>
      <c r="P85" s="92">
        <v>0.88</v>
      </c>
      <c r="Q85" s="92">
        <v>0.88</v>
      </c>
      <c r="R85" s="92">
        <v>0.88</v>
      </c>
      <c r="S85" s="92"/>
      <c r="T85" s="92"/>
      <c r="U85" s="92"/>
      <c r="V85" s="92"/>
      <c r="W85" s="92"/>
      <c r="X85" s="86"/>
    </row>
    <row r="86" spans="1:24" ht="18" customHeight="1" thickBot="1" x14ac:dyDescent="0.25">
      <c r="A86" s="3"/>
      <c r="B86" s="3"/>
      <c r="C86" s="3"/>
      <c r="D86" s="3"/>
      <c r="E86" s="3"/>
      <c r="F86" s="3"/>
      <c r="G86" s="3"/>
      <c r="H86" s="3"/>
      <c r="I86" s="3"/>
      <c r="J86" s="3"/>
      <c r="K86" s="3"/>
      <c r="L86" s="3"/>
      <c r="M86" s="3" t="s">
        <v>281</v>
      </c>
      <c r="N86" s="92">
        <v>0.51</v>
      </c>
      <c r="O86" s="92">
        <v>0.51</v>
      </c>
      <c r="P86" s="92">
        <v>0.51</v>
      </c>
      <c r="Q86" s="92">
        <v>0.51</v>
      </c>
      <c r="R86" s="92">
        <v>0.51</v>
      </c>
      <c r="S86" s="92"/>
      <c r="T86" s="92"/>
      <c r="U86" s="92"/>
      <c r="V86" s="92"/>
      <c r="W86" s="92"/>
      <c r="X86" s="86"/>
    </row>
    <row r="87" spans="1:24" ht="18" customHeight="1" thickBot="1" x14ac:dyDescent="0.25">
      <c r="A87" s="3"/>
      <c r="B87" s="3"/>
      <c r="C87" s="3"/>
      <c r="D87" s="3"/>
      <c r="E87" s="3"/>
      <c r="F87" s="3"/>
      <c r="G87" s="3"/>
      <c r="H87" s="3"/>
      <c r="I87" s="3"/>
      <c r="J87" s="3"/>
      <c r="K87" s="3"/>
      <c r="L87" s="3"/>
      <c r="M87" s="93" t="s">
        <v>282</v>
      </c>
      <c r="N87" s="94">
        <v>0.59</v>
      </c>
      <c r="O87" s="94">
        <v>0.59</v>
      </c>
      <c r="P87" s="94">
        <v>0.59</v>
      </c>
      <c r="Q87" s="94">
        <v>0.59</v>
      </c>
      <c r="R87" s="94">
        <v>0.59</v>
      </c>
      <c r="S87" s="94">
        <v>0.95</v>
      </c>
      <c r="T87" s="94">
        <v>0.95</v>
      </c>
      <c r="U87" s="94">
        <v>0.95</v>
      </c>
      <c r="V87" s="94">
        <v>0.95</v>
      </c>
      <c r="W87" s="94">
        <v>0.95</v>
      </c>
      <c r="X87" s="86"/>
    </row>
    <row r="88" spans="1:24" ht="18" customHeight="1" thickBot="1" x14ac:dyDescent="0.3">
      <c r="A88" s="3"/>
      <c r="B88" s="3"/>
      <c r="C88" s="3"/>
      <c r="D88" s="3"/>
      <c r="E88" s="3"/>
      <c r="F88" s="3"/>
      <c r="G88" s="3"/>
      <c r="H88" s="3"/>
      <c r="I88" s="3"/>
      <c r="J88" s="3"/>
      <c r="K88" s="3"/>
      <c r="M88" t="s">
        <v>329</v>
      </c>
      <c r="N88" s="92">
        <v>1</v>
      </c>
      <c r="O88" s="92">
        <v>0.51</v>
      </c>
      <c r="P88" s="92">
        <v>0.51</v>
      </c>
      <c r="Q88" s="92">
        <v>0.51</v>
      </c>
      <c r="R88" s="92">
        <v>0.51</v>
      </c>
      <c r="S88" s="92">
        <v>1</v>
      </c>
      <c r="T88" s="92">
        <v>0.51</v>
      </c>
      <c r="U88" s="92">
        <v>0.51</v>
      </c>
      <c r="V88" s="92">
        <v>0.51</v>
      </c>
      <c r="W88" s="92">
        <v>0.51</v>
      </c>
    </row>
    <row r="89" spans="1:24" ht="18" customHeight="1" thickBot="1" x14ac:dyDescent="0.25">
      <c r="A89" s="3"/>
      <c r="B89" s="3"/>
      <c r="C89" s="3"/>
      <c r="D89" s="3"/>
      <c r="E89" s="3"/>
      <c r="F89" s="3"/>
      <c r="G89" s="3"/>
      <c r="H89" s="3"/>
      <c r="I89" s="3"/>
      <c r="J89" s="3"/>
      <c r="K89" s="3"/>
      <c r="M89" s="3" t="s">
        <v>283</v>
      </c>
      <c r="N89" s="92">
        <v>0.56999999999999995</v>
      </c>
      <c r="O89" s="92">
        <v>0.56000000000000005</v>
      </c>
      <c r="P89" s="92">
        <v>0.55000000000000004</v>
      </c>
      <c r="Q89" s="92">
        <v>0.54</v>
      </c>
      <c r="R89" s="92">
        <v>0.53</v>
      </c>
      <c r="S89" s="92"/>
      <c r="T89" s="92"/>
      <c r="U89" s="92"/>
      <c r="V89" s="92"/>
      <c r="W89" s="92"/>
      <c r="X89" s="86"/>
    </row>
    <row r="90" spans="1:24" ht="18" customHeight="1" thickBot="1" x14ac:dyDescent="0.25">
      <c r="A90" s="3"/>
      <c r="B90" s="3"/>
      <c r="C90" s="3"/>
      <c r="D90" s="3"/>
      <c r="E90" s="3"/>
      <c r="F90" s="3"/>
      <c r="G90" s="3"/>
      <c r="H90" s="3"/>
      <c r="I90" s="3"/>
      <c r="J90" s="3"/>
      <c r="K90" s="3"/>
      <c r="L90" s="3"/>
      <c r="M90" s="3" t="s">
        <v>284</v>
      </c>
      <c r="N90" s="92">
        <v>0.51</v>
      </c>
      <c r="O90" s="92">
        <v>0.51</v>
      </c>
      <c r="P90" s="92">
        <v>0.51</v>
      </c>
      <c r="Q90" s="92">
        <v>0.51</v>
      </c>
      <c r="R90" s="92">
        <v>0.51</v>
      </c>
      <c r="S90" s="92"/>
      <c r="T90" s="92"/>
      <c r="U90" s="92"/>
      <c r="V90" s="92"/>
      <c r="W90" s="92"/>
      <c r="X90" s="86"/>
    </row>
    <row r="91" spans="1:24" ht="18" customHeight="1" thickBot="1" x14ac:dyDescent="0.25">
      <c r="A91" s="3"/>
      <c r="B91" s="3"/>
      <c r="C91" s="3"/>
      <c r="D91" s="3"/>
      <c r="E91" s="3"/>
      <c r="F91" s="3"/>
      <c r="G91" s="3"/>
      <c r="H91" s="3"/>
      <c r="I91" s="3"/>
      <c r="J91" s="3"/>
      <c r="K91" s="3"/>
      <c r="L91" s="3"/>
      <c r="M91" s="93" t="s">
        <v>285</v>
      </c>
      <c r="N91" s="94">
        <v>0.51</v>
      </c>
      <c r="O91" s="94">
        <v>0.51</v>
      </c>
      <c r="P91" s="94">
        <v>0.51</v>
      </c>
      <c r="Q91" s="94">
        <v>0.51</v>
      </c>
      <c r="R91" s="94">
        <v>0.51</v>
      </c>
      <c r="S91" s="94">
        <v>1</v>
      </c>
      <c r="T91" s="94">
        <v>1</v>
      </c>
      <c r="U91" s="94">
        <v>1</v>
      </c>
      <c r="V91" s="94">
        <v>1</v>
      </c>
      <c r="W91" s="94">
        <v>1</v>
      </c>
      <c r="X91" s="86"/>
    </row>
    <row r="92" spans="1:24" ht="18" customHeight="1" thickBot="1" x14ac:dyDescent="0.25">
      <c r="A92" s="3"/>
      <c r="B92" s="3"/>
      <c r="C92" s="3"/>
      <c r="D92" s="3"/>
      <c r="E92" s="3"/>
      <c r="F92" s="3"/>
      <c r="G92" s="3"/>
      <c r="H92" s="3"/>
      <c r="I92" s="3"/>
      <c r="J92" s="3"/>
      <c r="K92" s="3"/>
      <c r="L92" s="3"/>
      <c r="M92" s="3" t="s">
        <v>286</v>
      </c>
      <c r="N92" s="92">
        <v>0.56000000000000005</v>
      </c>
      <c r="O92" s="92">
        <v>0.55000000000000004</v>
      </c>
      <c r="P92" s="92">
        <v>0.55000000000000004</v>
      </c>
      <c r="Q92" s="92">
        <v>0.55000000000000004</v>
      </c>
      <c r="R92" s="92">
        <v>0.55000000000000004</v>
      </c>
      <c r="S92" s="92"/>
      <c r="T92" s="92"/>
      <c r="U92" s="92"/>
      <c r="V92" s="92"/>
      <c r="W92" s="92"/>
      <c r="X92" s="86"/>
    </row>
    <row r="93" spans="1:24" ht="18" customHeight="1" thickBot="1" x14ac:dyDescent="0.3">
      <c r="A93" s="3"/>
      <c r="B93" s="3"/>
      <c r="C93" s="3"/>
      <c r="D93" s="3"/>
      <c r="E93" s="3"/>
      <c r="F93" s="3"/>
      <c r="G93" s="3"/>
      <c r="H93" s="3"/>
      <c r="I93" s="3"/>
      <c r="J93" s="3"/>
      <c r="K93" s="3"/>
      <c r="M93" t="s">
        <v>330</v>
      </c>
      <c r="N93" s="92">
        <v>1</v>
      </c>
      <c r="O93" s="92">
        <v>0.51</v>
      </c>
      <c r="P93" s="92">
        <v>0.51</v>
      </c>
      <c r="Q93" s="92">
        <v>0.51</v>
      </c>
      <c r="R93" s="92">
        <v>0.51</v>
      </c>
      <c r="S93" s="92">
        <v>1</v>
      </c>
      <c r="T93" s="92">
        <v>0.51</v>
      </c>
      <c r="U93" s="92">
        <v>0.51</v>
      </c>
      <c r="V93" s="92">
        <v>0.51</v>
      </c>
      <c r="W93" s="92">
        <v>0.51</v>
      </c>
    </row>
    <row r="94" spans="1:24" ht="18" customHeight="1" thickBot="1" x14ac:dyDescent="0.25">
      <c r="A94" s="3"/>
      <c r="B94" s="3"/>
      <c r="C94" s="3"/>
      <c r="D94" s="3"/>
      <c r="E94" s="3"/>
      <c r="F94" s="3"/>
      <c r="G94" s="3"/>
      <c r="H94" s="3"/>
      <c r="I94" s="3"/>
      <c r="J94" s="3"/>
      <c r="K94" s="3"/>
      <c r="M94" s="3" t="s">
        <v>287</v>
      </c>
      <c r="N94" s="92">
        <v>0.62</v>
      </c>
      <c r="O94" s="92">
        <v>0.6</v>
      </c>
      <c r="P94" s="92">
        <v>0.57999999999999996</v>
      </c>
      <c r="Q94" s="92">
        <v>0.55999999999999994</v>
      </c>
      <c r="R94" s="92">
        <v>0.54</v>
      </c>
      <c r="S94" s="92"/>
      <c r="T94" s="92"/>
      <c r="U94" s="92"/>
      <c r="V94" s="92"/>
      <c r="W94" s="92"/>
      <c r="X94" s="86"/>
    </row>
    <row r="95" spans="1:24" ht="18" customHeight="1" thickBot="1" x14ac:dyDescent="0.25">
      <c r="A95" s="3"/>
      <c r="B95" s="3"/>
      <c r="C95" s="3"/>
      <c r="D95" s="3"/>
      <c r="E95" s="3"/>
      <c r="F95" s="3"/>
      <c r="G95" s="3"/>
      <c r="H95" s="3"/>
      <c r="I95" s="3"/>
      <c r="J95" s="3"/>
      <c r="K95" s="3"/>
      <c r="L95" s="3"/>
      <c r="M95" s="3" t="s">
        <v>288</v>
      </c>
      <c r="N95" s="92">
        <v>0.54</v>
      </c>
      <c r="O95" s="92">
        <v>0.55000000000000004</v>
      </c>
      <c r="P95" s="92">
        <v>0.55000000000000004</v>
      </c>
      <c r="Q95" s="92">
        <v>0.55000000000000004</v>
      </c>
      <c r="R95" s="92">
        <v>0.55000000000000004</v>
      </c>
      <c r="S95" s="92"/>
      <c r="T95" s="92"/>
      <c r="U95" s="92"/>
      <c r="V95" s="92"/>
      <c r="W95" s="92"/>
      <c r="X95" s="86"/>
    </row>
    <row r="96" spans="1:24" ht="18" customHeight="1" thickBot="1" x14ac:dyDescent="0.25">
      <c r="A96" s="3"/>
      <c r="B96" s="3"/>
      <c r="C96" s="3"/>
      <c r="D96" s="3"/>
      <c r="E96" s="3"/>
      <c r="F96" s="3"/>
      <c r="G96" s="3"/>
      <c r="H96" s="3"/>
      <c r="I96" s="3"/>
      <c r="J96" s="3"/>
      <c r="K96" s="3"/>
      <c r="L96" s="3"/>
      <c r="M96" s="3" t="s">
        <v>289</v>
      </c>
      <c r="N96" s="92">
        <v>0.57999999999999996</v>
      </c>
      <c r="O96" s="92">
        <v>0.56999999999999995</v>
      </c>
      <c r="P96" s="92">
        <v>0.55999999999999994</v>
      </c>
      <c r="Q96" s="92">
        <v>0.54</v>
      </c>
      <c r="R96" s="92">
        <v>0.53</v>
      </c>
      <c r="S96" s="92"/>
      <c r="T96" s="92"/>
      <c r="U96" s="92"/>
      <c r="V96" s="92"/>
      <c r="W96" s="92"/>
      <c r="X96" s="86"/>
    </row>
    <row r="97" spans="1:24" ht="18" customHeight="1" thickBot="1" x14ac:dyDescent="0.25">
      <c r="A97" s="3"/>
      <c r="B97" s="3"/>
      <c r="C97" s="3"/>
      <c r="D97" s="3"/>
      <c r="E97" s="3"/>
      <c r="F97" s="3"/>
      <c r="G97" s="3"/>
      <c r="H97" s="3"/>
      <c r="I97" s="3"/>
      <c r="J97" s="3"/>
      <c r="K97" s="3"/>
      <c r="L97" s="86"/>
      <c r="M97" s="95" t="s">
        <v>290</v>
      </c>
      <c r="N97" s="96">
        <v>0.52</v>
      </c>
      <c r="O97" s="96">
        <v>0.51</v>
      </c>
      <c r="P97" s="96">
        <v>0.51</v>
      </c>
      <c r="Q97" s="96">
        <v>0.51</v>
      </c>
      <c r="R97" s="94">
        <v>0.51</v>
      </c>
      <c r="S97" s="94">
        <v>1</v>
      </c>
      <c r="T97" s="94">
        <v>1</v>
      </c>
      <c r="U97" s="94">
        <v>1</v>
      </c>
      <c r="V97" s="94">
        <v>1</v>
      </c>
      <c r="W97" s="94">
        <v>1</v>
      </c>
      <c r="X97" s="86"/>
    </row>
    <row r="98" spans="1:24" ht="18" customHeight="1" thickBot="1" x14ac:dyDescent="0.25">
      <c r="A98" s="3"/>
      <c r="B98" s="3"/>
      <c r="C98" s="3"/>
      <c r="D98" s="3"/>
      <c r="E98" s="3"/>
      <c r="F98" s="3"/>
      <c r="G98" s="3"/>
      <c r="H98" s="3"/>
      <c r="I98" s="3"/>
      <c r="J98" s="3"/>
      <c r="K98" s="3"/>
      <c r="L98" s="3"/>
      <c r="M98" s="87" t="str">
        <f>'201819 SH LCLR Funding bid'!D5</f>
        <v>NZTA</v>
      </c>
      <c r="N98" s="88">
        <f>VLOOKUP($M$98,$M$3:$Q$97,2,FALSE)</f>
        <v>1</v>
      </c>
      <c r="O98" s="88">
        <f>VLOOKUP($M$98,$M$3:$Q$97,3,FALSE)</f>
        <v>1</v>
      </c>
      <c r="P98" s="88">
        <f>VLOOKUP($M$98,$M$3:$Q$97,4,FALSE)</f>
        <v>1</v>
      </c>
      <c r="Q98" s="88">
        <f>VLOOKUP($M$98,$M$3:$Q$97,5,FALSE)</f>
        <v>1</v>
      </c>
      <c r="R98" s="90">
        <f>VLOOKUP($M$98,$M$3:$W$97,6,FALSE)</f>
        <v>1</v>
      </c>
      <c r="S98" s="88" t="str">
        <f>VLOOKUP($M$98,$M$3:$W$97,7,FALSE)</f>
        <v>SPR</v>
      </c>
      <c r="T98" s="88" t="str">
        <f>VLOOKUP($M$98,$M$3:$W$97,8,FALSE)</f>
        <v>SPR</v>
      </c>
      <c r="U98" s="88" t="str">
        <f>VLOOKUP($M$98,$M$3:$W$97,9,FALSE)</f>
        <v>SPR</v>
      </c>
      <c r="V98" s="88" t="str">
        <f>VLOOKUP($M$98,$M$3:$W$97,10,FALSE)</f>
        <v>SPR</v>
      </c>
      <c r="W98" s="90" t="str">
        <f>VLOOKUP($M$98,$M$3:$W$97,11,FALSE)</f>
        <v>SPR</v>
      </c>
      <c r="X98" s="101">
        <f>IF(W98=0,0,1)</f>
        <v>1</v>
      </c>
    </row>
    <row r="99" spans="1:24" ht="18" customHeight="1" thickBot="1" x14ac:dyDescent="0.25">
      <c r="A99" s="3"/>
      <c r="B99" s="3"/>
      <c r="C99" s="3"/>
      <c r="D99" s="3"/>
      <c r="E99" s="3"/>
      <c r="F99" s="3"/>
      <c r="G99" s="3"/>
      <c r="H99" s="3"/>
      <c r="I99" s="3"/>
      <c r="J99" s="3"/>
      <c r="K99" s="3"/>
      <c r="L99" s="3"/>
      <c r="M99" s="3"/>
      <c r="N99" s="3"/>
      <c r="O99" s="3"/>
      <c r="P99" s="3"/>
      <c r="Q99" s="3"/>
      <c r="R99" s="3"/>
      <c r="S99" s="3"/>
      <c r="T99" s="3"/>
      <c r="U99" s="3"/>
      <c r="V99" s="3"/>
      <c r="W99" s="3"/>
      <c r="X99" s="3"/>
    </row>
    <row r="100" spans="1:24" ht="18" customHeight="1" thickBo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row>
    <row r="101" spans="1:24" ht="18" customHeight="1" thickBo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row>
    <row r="102" spans="1:24" ht="18" customHeight="1" thickBo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row>
    <row r="103" spans="1:24" ht="18" customHeight="1" thickBo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row>
    <row r="104" spans="1:24" ht="18" customHeight="1" thickBo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row>
    <row r="105" spans="1:24" ht="18" customHeight="1" thickBo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row>
    <row r="106" spans="1:24" ht="18" customHeight="1" thickBo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row>
    <row r="107" spans="1:24" ht="18" customHeight="1" thickBo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row>
    <row r="108" spans="1:24" ht="18" customHeight="1" thickBo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row>
    <row r="109" spans="1:24" ht="18" customHeight="1" thickBo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row>
    <row r="110" spans="1:24" ht="18" customHeight="1" thickBo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row>
    <row r="111" spans="1:24" ht="18" customHeight="1" thickBo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row>
    <row r="112" spans="1:24" ht="18" customHeight="1" thickBo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row>
    <row r="113" spans="1:24" ht="18" customHeight="1" thickBo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row>
    <row r="114" spans="1:24" ht="18" customHeight="1" thickBo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row>
    <row r="115" spans="1:24" ht="18" customHeight="1" thickBo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row>
    <row r="116" spans="1:24" ht="18" customHeight="1" thickBo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row>
    <row r="117" spans="1:24" ht="18" customHeight="1" thickBo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row>
    <row r="118" spans="1:24" ht="18" customHeight="1" thickBo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row>
    <row r="119" spans="1:24" ht="18" customHeight="1" thickBo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row>
    <row r="120" spans="1:24" ht="18" customHeight="1" thickBo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row>
    <row r="121" spans="1:24" ht="18" customHeight="1" thickBo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row>
    <row r="122" spans="1:24" ht="18" customHeight="1" thickBo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row>
    <row r="123" spans="1:24" ht="18" customHeight="1" thickBo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row>
    <row r="124" spans="1:24" ht="18" customHeight="1" thickBo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row>
    <row r="125" spans="1:24" ht="18" customHeight="1" thickBo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row>
    <row r="126" spans="1:24" ht="18" customHeight="1" thickBo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row>
    <row r="127" spans="1:24" ht="18" customHeight="1" thickBo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row>
    <row r="128" spans="1:24" ht="18" customHeight="1" thickBo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row>
    <row r="129" spans="1:24" ht="18" customHeight="1" thickBo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row>
    <row r="130" spans="1:24" ht="18" customHeight="1" thickBo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row>
    <row r="131" spans="1:24" ht="18" customHeight="1" thickBo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row>
    <row r="132" spans="1:24" ht="18" customHeight="1" thickBo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row>
    <row r="133" spans="1:24" ht="18" customHeight="1" thickBo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row>
    <row r="134" spans="1:24" ht="18" customHeight="1" thickBo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row>
    <row r="135" spans="1:24" ht="18" customHeight="1" thickBo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row>
    <row r="136" spans="1:24" ht="18" customHeight="1" thickBo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row>
    <row r="137" spans="1:24" ht="18" customHeight="1" thickBo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row>
    <row r="138" spans="1:24" ht="18" customHeight="1" thickBo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row>
    <row r="139" spans="1:24" ht="18" customHeight="1" thickBo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row>
    <row r="140" spans="1:24" ht="18" customHeight="1" thickBo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row>
    <row r="141" spans="1:24" ht="18" customHeight="1" thickBo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row>
    <row r="142" spans="1:24" ht="18" customHeight="1" thickBo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row>
    <row r="143" spans="1:24" ht="18" customHeight="1" thickBo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row>
    <row r="144" spans="1:24" ht="18" customHeight="1" thickBo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row>
    <row r="145" spans="1:24" ht="18" customHeight="1" thickBo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row>
    <row r="146" spans="1:24" ht="18" customHeight="1" thickBo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row>
    <row r="147" spans="1:24" ht="18" customHeight="1" thickBo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row>
    <row r="148" spans="1:24" ht="18" customHeight="1" thickBo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row>
    <row r="149" spans="1:24" ht="18" customHeight="1" thickBo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row>
    <row r="150" spans="1:24" ht="18" customHeight="1" thickBo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row>
    <row r="151" spans="1:24" ht="18" customHeight="1" thickBo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row>
    <row r="152" spans="1:24" ht="18" customHeight="1" thickBo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row>
    <row r="153" spans="1:24" ht="18" customHeight="1" thickBo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row>
    <row r="154" spans="1:24" ht="18" customHeight="1" thickBo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row>
    <row r="155" spans="1:24" ht="18" customHeight="1" thickBo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row>
    <row r="156" spans="1:24" ht="18" customHeight="1" thickBo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row>
    <row r="157" spans="1:24" ht="18" customHeight="1" thickBo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row>
    <row r="158" spans="1:24" ht="18" customHeight="1" thickBo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row>
    <row r="159" spans="1:24" ht="18" customHeight="1" thickBo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row>
    <row r="160" spans="1:24" ht="18" customHeight="1" thickBo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row>
    <row r="161" spans="1:24" ht="18" customHeight="1" thickBo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row>
    <row r="162" spans="1:24" ht="18" customHeight="1" thickBo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row>
    <row r="163" spans="1:24" ht="18" customHeight="1" thickBo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row>
    <row r="164" spans="1:24" ht="18" customHeight="1" thickBo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row>
    <row r="165" spans="1:24" ht="18" customHeight="1" thickBo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row>
    <row r="166" spans="1:24" ht="18" customHeight="1" thickBo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row>
    <row r="167" spans="1:24" ht="18" customHeight="1" thickBo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row>
    <row r="168" spans="1:24" ht="18" customHeight="1" thickBo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row>
    <row r="169" spans="1:24" ht="18" customHeight="1" thickBo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row>
    <row r="170" spans="1:24" ht="18" customHeight="1" thickBo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row>
    <row r="171" spans="1:24" ht="18" customHeight="1" thickBo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row>
    <row r="172" spans="1:24" ht="18" customHeight="1" thickBo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row>
    <row r="173" spans="1:24" ht="18" customHeight="1" thickBo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row>
    <row r="174" spans="1:24" ht="18" customHeight="1" thickBo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row>
    <row r="175" spans="1:24" ht="18" customHeight="1" thickBo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row>
    <row r="176" spans="1:24" ht="18" customHeight="1" thickBo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row>
    <row r="177" spans="1:24" ht="18" customHeight="1" thickBo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row>
    <row r="178" spans="1:24" ht="18" customHeight="1" thickBo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row>
    <row r="179" spans="1:24" ht="18" customHeight="1" thickBo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row>
    <row r="180" spans="1:24" ht="18" customHeight="1" thickBo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row>
    <row r="181" spans="1:24" ht="18" customHeight="1" thickBo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row>
    <row r="182" spans="1:24" ht="18" customHeight="1" thickBo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ht="18" customHeight="1" thickBo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ht="18" customHeight="1" thickBo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ht="18" customHeight="1" thickBo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ht="18" customHeight="1" thickBo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ht="18" customHeight="1" thickBo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ht="18" customHeight="1" thickBo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ht="18" customHeight="1" thickBo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ht="18" customHeight="1" thickBo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ht="18" customHeight="1" thickBo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ht="18" customHeight="1" thickBo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ht="18" customHeight="1" thickBo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ht="18" customHeight="1" thickBo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ht="18" customHeight="1" thickBo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ht="18" customHeight="1" thickBo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ht="18" customHeight="1" thickBo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ht="18" customHeight="1" thickBo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ht="18" customHeight="1" thickBo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ht="18" customHeight="1" thickBo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ht="18" customHeight="1" thickBo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ht="18" customHeight="1" thickBo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ht="18" customHeight="1" thickBo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ht="18" customHeight="1" thickBo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ht="18" customHeight="1" thickBo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ht="15.75" thickBo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ht="15.75" thickBo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ht="15.75" thickBo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ht="15.75" thickBo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ht="15.75" thickBo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ht="15.75" thickBo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ht="15.75" thickBo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ht="15.75" thickBo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ht="15.75" thickBo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ht="15.75" thickBo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row>
    <row r="216" spans="1:24" ht="15.75" thickBo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row>
    <row r="217" spans="1:24" ht="15.75" thickBo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row>
    <row r="218" spans="1:24" ht="15.75" thickBo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row>
    <row r="219" spans="1:24" ht="15.75" thickBo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row>
    <row r="220" spans="1:24" ht="15.75" thickBo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row>
    <row r="221" spans="1:24" ht="15.75" thickBo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row>
    <row r="222" spans="1:24" ht="15.75" thickBo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row>
    <row r="223" spans="1:24" ht="15.75" thickBo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row>
    <row r="224" spans="1:24" ht="15.75" thickBo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row>
    <row r="225" spans="1:24" ht="15.75" thickBo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row>
    <row r="226" spans="1:24" ht="15.75" thickBo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row>
    <row r="227" spans="1:24" ht="15.75" thickBo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row>
    <row r="228" spans="1:24" ht="15.75" thickBo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row>
    <row r="229" spans="1:24" ht="15.75" thickBo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row>
    <row r="230" spans="1:24" ht="15.75" thickBo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row>
    <row r="231" spans="1:24" ht="15.75" thickBo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row>
    <row r="232" spans="1:24" ht="15.75" thickBo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row>
    <row r="233" spans="1:24" ht="15.75" thickBo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row>
    <row r="234" spans="1:24" ht="15.75" thickBo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row>
    <row r="235" spans="1:24" ht="15.75" thickBo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row>
    <row r="236" spans="1:24" ht="15.75" thickBo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row>
    <row r="237" spans="1:24" ht="15.75" thickBo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row>
    <row r="238" spans="1:24" ht="15.75" thickBo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row>
    <row r="239" spans="1:24" ht="15.75" thickBo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row>
    <row r="240" spans="1:24" ht="15.75" thickBo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row>
    <row r="241" spans="1:24" ht="15.75" thickBo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row>
    <row r="242" spans="1:24" ht="15.75" thickBo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row>
    <row r="243" spans="1:24" ht="15.75" thickBo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row>
    <row r="244" spans="1:24" ht="15.75" thickBo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row>
    <row r="245" spans="1:24" ht="15.75" thickBo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row>
    <row r="246" spans="1:24" ht="15.75" thickBo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row>
    <row r="247" spans="1:24" ht="15.75" thickBo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row>
    <row r="248" spans="1:24" ht="15.75" thickBo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row>
    <row r="249" spans="1:24" ht="15.75" thickBo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row>
    <row r="250" spans="1:24" ht="15.75" thickBo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row>
    <row r="251" spans="1:24" ht="15.75" thickBo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row>
    <row r="252" spans="1:24" ht="15.75" thickBo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row>
    <row r="253" spans="1:24" ht="15.75" thickBo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row>
    <row r="254" spans="1:24" ht="15.75" thickBo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row>
    <row r="255" spans="1:24" ht="15.75" thickBo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row>
    <row r="256" spans="1:24" ht="15.75" thickBo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row>
    <row r="257" spans="1:24" ht="15.75" thickBo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row>
    <row r="258" spans="1:24" ht="15.75" thickBo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row>
    <row r="259" spans="1:24" ht="15.75" thickBo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row>
    <row r="260" spans="1:24" ht="15.75" thickBo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row>
    <row r="261" spans="1:24" ht="15.75" thickBo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row>
    <row r="262" spans="1:24" ht="15.75" thickBo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row>
    <row r="263" spans="1:24" ht="15.75" thickBo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row>
    <row r="264" spans="1:24" ht="15.75" thickBo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row>
    <row r="265" spans="1:24" ht="15.75" thickBo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row>
    <row r="266" spans="1:24" ht="15.75" thickBo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row>
    <row r="267" spans="1:24" ht="15.75" thickBo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row>
    <row r="268" spans="1:24" ht="15.75" thickBo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row>
    <row r="269" spans="1:24" ht="15.75" thickBo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row>
    <row r="270" spans="1:24" ht="15.75" thickBo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row>
    <row r="271" spans="1:24" ht="15.75" thickBo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row>
    <row r="272" spans="1:24" ht="15.75" thickBo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row>
    <row r="273" spans="1:24" ht="15.75" thickBo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row>
    <row r="274" spans="1:24" ht="15.75" thickBo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row>
    <row r="275" spans="1:24" ht="15.75" thickBo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row>
    <row r="276" spans="1:24" ht="15.75" thickBo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row>
    <row r="277" spans="1:24" ht="15.75" thickBo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row>
    <row r="278" spans="1:24" ht="15.75" thickBo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row>
    <row r="279" spans="1:24" ht="15.75" thickBo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row>
    <row r="280" spans="1:24" ht="15.75" thickBo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row>
    <row r="281" spans="1:24" ht="15.75" thickBo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row>
    <row r="282" spans="1:24" ht="15.75" thickBo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row>
    <row r="283" spans="1:24" ht="15.75" thickBo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row>
    <row r="284" spans="1:24" ht="15.75" thickBo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row>
    <row r="285" spans="1:24" ht="15.75" thickBo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row>
    <row r="286" spans="1:24" ht="15.75" thickBo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row>
    <row r="287" spans="1:24" ht="15.75" thickBo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row>
    <row r="288" spans="1:24" ht="15.75" thickBo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row>
    <row r="289" spans="1:24" ht="15.75" thickBo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row>
    <row r="290" spans="1:24" ht="15.75" thickBo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row>
    <row r="291" spans="1:24" ht="15.75" thickBo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row>
    <row r="292" spans="1:24" ht="15.75" thickBo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row>
    <row r="293" spans="1:24" ht="15.75" thickBo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row>
    <row r="294" spans="1:24" ht="15.75" thickBo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row>
    <row r="295" spans="1:24" ht="15.75" thickBo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row>
    <row r="296" spans="1:24" ht="15.75" thickBo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row>
    <row r="297" spans="1:24" ht="15.75" thickBo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row>
    <row r="298" spans="1:24" ht="15.75" thickBo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row>
    <row r="299" spans="1:24" ht="15.75" thickBo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row>
    <row r="300" spans="1:24" ht="15.75" thickBo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row>
    <row r="301" spans="1:24" ht="15.75" thickBo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row>
    <row r="302" spans="1:24" ht="15.75" thickBo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row>
    <row r="303" spans="1:24" ht="15.75" thickBo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row>
    <row r="304" spans="1:24" ht="15.75" thickBo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row>
    <row r="305" spans="1:24" ht="15.75" thickBo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row>
    <row r="306" spans="1:24" ht="15.75" thickBo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row>
    <row r="307" spans="1:24" ht="15.75" thickBo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row>
    <row r="308" spans="1:24" ht="15.75" thickBo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row>
    <row r="309" spans="1:24" ht="15.75" thickBo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row>
    <row r="310" spans="1:24" ht="15.75" thickBo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row>
    <row r="311" spans="1:24" ht="15.75" thickBo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row>
    <row r="312" spans="1:24" ht="15.75" thickBo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row>
    <row r="313" spans="1:24" ht="15.75" thickBo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row>
    <row r="314" spans="1:24" ht="15.75" thickBo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row>
    <row r="315" spans="1:24" ht="15.75" thickBo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row>
    <row r="316" spans="1:24" ht="15.75" thickBo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row>
    <row r="317" spans="1:24" ht="15.75" thickBo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row>
    <row r="318" spans="1:24" ht="15.75" thickBo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row>
    <row r="319" spans="1:24" ht="15.75" thickBo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row>
    <row r="320" spans="1:24" ht="15.75" thickBo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row>
    <row r="321" spans="1:24" ht="15.75" thickBo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row>
    <row r="322" spans="1:24" ht="15.75" thickBo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row>
    <row r="323" spans="1:24" ht="15.75" thickBo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row>
    <row r="324" spans="1:24" ht="15.75" thickBo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row>
    <row r="325" spans="1:24" ht="15.75" thickBo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row>
    <row r="326" spans="1:24" ht="15.75" thickBo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row>
    <row r="327" spans="1:24" ht="15.75" thickBo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row>
    <row r="328" spans="1:24" ht="15.75" thickBo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row>
    <row r="329" spans="1:24" ht="15.75" thickBo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row>
    <row r="330" spans="1:24" ht="15.75" thickBo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row>
    <row r="331" spans="1:24" ht="15.75" thickBo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row>
    <row r="332" spans="1:24" ht="15.75" thickBo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row>
    <row r="333" spans="1:24" ht="15.75" thickBo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row>
    <row r="334" spans="1:24" ht="15.75" thickBo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row>
    <row r="335" spans="1:24" ht="15.75" thickBo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row>
    <row r="336" spans="1:24" ht="15.75" thickBo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row>
    <row r="337" spans="1:24" ht="15.75" thickBo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row>
    <row r="338" spans="1:24" ht="15.75" thickBo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row>
    <row r="339" spans="1:24" ht="15.75" thickBo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row>
    <row r="340" spans="1:24" ht="15.75" thickBo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row>
    <row r="341" spans="1:24" ht="15.75" thickBo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row>
    <row r="342" spans="1:24" ht="15.75" thickBo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row>
    <row r="343" spans="1:24" ht="15.75" thickBo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row>
    <row r="344" spans="1:24" ht="15.75" thickBo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row>
    <row r="345" spans="1:24" ht="15.75" thickBo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row>
    <row r="346" spans="1:24" ht="15.75" thickBo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row>
    <row r="347" spans="1:24" ht="15.75" thickBo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row>
    <row r="348" spans="1:24" ht="15.75" thickBo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row>
    <row r="349" spans="1:24" ht="15.75" thickBo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row>
    <row r="350" spans="1:24" ht="15.75" thickBo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row>
    <row r="351" spans="1:24" ht="15.75" thickBo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row>
    <row r="352" spans="1:24" ht="15.75" thickBo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row>
    <row r="353" spans="1:24" ht="15.75" thickBo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row>
    <row r="354" spans="1:24" ht="15.75" thickBo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row>
    <row r="355" spans="1:24" ht="15.75" thickBo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row>
    <row r="356" spans="1:24" ht="15.75" thickBo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row>
    <row r="357" spans="1:24" ht="15.75" thickBo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row>
    <row r="358" spans="1:24" ht="15.75" thickBo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row>
    <row r="359" spans="1:24" ht="15.75" thickBo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row>
    <row r="360" spans="1:24" ht="15.75" thickBo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row>
    <row r="361" spans="1:24" ht="15.75" thickBo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row>
    <row r="362" spans="1:24" ht="15.75" thickBo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row>
    <row r="363" spans="1:24" ht="15.75" thickBo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row>
    <row r="364" spans="1:24" ht="15.75" thickBo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row>
    <row r="365" spans="1:24" ht="15.75" thickBo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row>
    <row r="366" spans="1:24" ht="15.75" thickBo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row>
    <row r="367" spans="1:24" ht="15.75" thickBo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row>
    <row r="368" spans="1:24" ht="15.75" thickBo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row>
    <row r="369" spans="1:24" ht="15.75" thickBo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row>
    <row r="370" spans="1:24" ht="15.75" thickBo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row>
    <row r="371" spans="1:24" ht="15.75" thickBo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row>
    <row r="372" spans="1:24" ht="15.75" thickBo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row>
    <row r="373" spans="1:24" ht="15.75" thickBo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row>
    <row r="374" spans="1:24" ht="15.75" thickBo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row>
    <row r="375" spans="1:24" ht="15.75" thickBo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row>
    <row r="376" spans="1:24" ht="15.75" thickBo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row>
    <row r="377" spans="1:24" ht="15.75" thickBo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row>
    <row r="378" spans="1:24" ht="15.75" thickBo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row>
    <row r="379" spans="1:24" ht="15.75" thickBo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row>
    <row r="380" spans="1:24" ht="15.75" thickBo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row>
    <row r="381" spans="1:24" ht="15.75" thickBo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row>
    <row r="382" spans="1:24" ht="15.75" thickBo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row>
    <row r="383" spans="1:24" ht="15.75" thickBo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row>
    <row r="384" spans="1:24" ht="15.75" thickBo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row>
    <row r="385" spans="1:24" ht="15.75" thickBo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row>
    <row r="386" spans="1:24" ht="15.75" thickBo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row>
    <row r="387" spans="1:24" ht="15.75" thickBo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row>
    <row r="388" spans="1:24" ht="15.75" thickBo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row>
    <row r="389" spans="1:24" ht="15.75" thickBo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row>
    <row r="390" spans="1:24" ht="15.75" thickBo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row>
    <row r="391" spans="1:24" ht="15.75" thickBo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row>
    <row r="392" spans="1:24" ht="15.75" thickBo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row>
    <row r="393" spans="1:24" ht="15.75" thickBo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row>
    <row r="394" spans="1:24" ht="15.75" thickBo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row>
    <row r="395" spans="1:24" ht="15.75" thickBo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row>
    <row r="396" spans="1:24" ht="15.75" thickBo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row>
    <row r="397" spans="1:24" ht="15.75" thickBo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row>
    <row r="398" spans="1:24" ht="15.75" thickBo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row>
    <row r="399" spans="1:24" ht="15.75" thickBo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row>
    <row r="400" spans="1:24" ht="15.75" thickBo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row>
    <row r="401" spans="1:24" ht="15.75" thickBo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row>
    <row r="402" spans="1:24" ht="15.75" thickBo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row>
    <row r="403" spans="1:24" ht="15.75" thickBo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row>
    <row r="404" spans="1:24" ht="15.75" thickBo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row>
    <row r="405" spans="1:24" ht="15.75" thickBo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row>
    <row r="406" spans="1:24" ht="15.75" thickBo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row>
    <row r="407" spans="1:24" ht="15.75" thickBo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row>
    <row r="408" spans="1:24" ht="15.75" thickBo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row>
    <row r="409" spans="1:24" ht="15.75" thickBo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row>
    <row r="410" spans="1:24" ht="15.75" thickBo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row>
    <row r="411" spans="1:24" ht="15.75" thickBo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row>
    <row r="412" spans="1:24" ht="15.75" thickBo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row>
    <row r="413" spans="1:24" ht="15.75" thickBo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row>
    <row r="414" spans="1:24" ht="15.75" thickBo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row>
    <row r="415" spans="1:24" ht="15.75" thickBo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row>
    <row r="416" spans="1:24" ht="15.75" thickBo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row>
    <row r="417" spans="1:24" ht="15.75" thickBo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row>
    <row r="418" spans="1:24" ht="15.75" thickBo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row>
    <row r="419" spans="1:24" ht="15.75" thickBo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row>
    <row r="420" spans="1:24" ht="15.75" thickBo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row>
    <row r="421" spans="1:24" ht="15.75" thickBo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row>
    <row r="422" spans="1:24" ht="15.75" thickBo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row>
    <row r="423" spans="1:24" ht="15.75" thickBo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row>
    <row r="424" spans="1:24" ht="15.75" thickBo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row>
    <row r="425" spans="1:24" ht="15.75" thickBo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row>
    <row r="426" spans="1:24" ht="15.75" thickBo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row>
    <row r="427" spans="1:24" ht="15.75" thickBo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row>
    <row r="428" spans="1:24" ht="15.75" thickBo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row>
    <row r="429" spans="1:24" ht="15.75" thickBo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row>
    <row r="430" spans="1:24" ht="15.75" thickBo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row>
    <row r="431" spans="1:24" ht="15.75" thickBo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row>
    <row r="432" spans="1:24" ht="15.75" thickBo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row>
    <row r="433" spans="1:24" ht="15.75" thickBo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row>
    <row r="434" spans="1:24" ht="15.75" thickBo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row>
    <row r="435" spans="1:24" ht="15.75" thickBo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row>
    <row r="436" spans="1:24" ht="15.75" thickBo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row>
    <row r="437" spans="1:24" ht="15.75" thickBo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row>
    <row r="438" spans="1:24" ht="15.75" thickBo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row>
    <row r="439" spans="1:24" ht="15.75" thickBo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row>
    <row r="440" spans="1:24" ht="15.75" thickBo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row>
    <row r="441" spans="1:24" ht="15.75" thickBo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row>
    <row r="442" spans="1:24" ht="15.75" thickBo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row>
    <row r="443" spans="1:24" ht="15.75" thickBo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row>
    <row r="444" spans="1:24" ht="15.75" thickBo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row>
    <row r="445" spans="1:24" ht="15.75" thickBo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row>
    <row r="446" spans="1:24" ht="15.75" thickBo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row>
    <row r="447" spans="1:24" ht="15.75" thickBo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row>
    <row r="448" spans="1:24" ht="15.75" thickBo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row>
    <row r="449" spans="1:24" ht="15.75" thickBo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row>
    <row r="450" spans="1:24" ht="15.75" thickBo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row>
    <row r="451" spans="1:24" ht="15.75" thickBo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row>
    <row r="452" spans="1:24" ht="15.75" thickBo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row>
    <row r="453" spans="1:24" ht="15.75" thickBo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row>
    <row r="454" spans="1:24" ht="15.75" thickBo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row>
    <row r="455" spans="1:24" ht="15.75" thickBo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row>
    <row r="456" spans="1:24" ht="15.75" thickBo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row>
    <row r="457" spans="1:24" ht="15.75" thickBo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row>
    <row r="458" spans="1:24" ht="15.75" thickBo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row>
    <row r="459" spans="1:24" ht="15.75" thickBo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row>
    <row r="460" spans="1:24" ht="15.75" thickBo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row>
    <row r="461" spans="1:24" ht="15.75" thickBo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row>
    <row r="462" spans="1:24" ht="15.75" thickBo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row>
    <row r="463" spans="1:24" ht="15.75" thickBo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row>
    <row r="464" spans="1:24" ht="15.75" thickBo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row>
    <row r="465" spans="1:24" ht="15.75" thickBo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row>
    <row r="466" spans="1:24" ht="15.75" thickBo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row>
    <row r="467" spans="1:24" ht="15.75" thickBo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row>
    <row r="468" spans="1:24" ht="15.75" thickBo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row>
    <row r="469" spans="1:24" ht="15.75" thickBo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row>
    <row r="470" spans="1:24" ht="15.75" thickBo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row>
    <row r="471" spans="1:24" ht="15.75" thickBo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row>
    <row r="472" spans="1:24" ht="15.75" thickBo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row>
    <row r="473" spans="1:24" ht="15.75" thickBo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row>
    <row r="474" spans="1:24" ht="15.75" thickBo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row>
    <row r="475" spans="1:24" ht="15.75" thickBo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row>
    <row r="476" spans="1:24" ht="15.75" thickBo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row>
    <row r="477" spans="1:24" ht="15.75" thickBo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row>
    <row r="478" spans="1:24" ht="15.75" thickBo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row>
    <row r="479" spans="1:24" ht="15.75" thickBo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row>
    <row r="480" spans="1:24" ht="15.75" thickBo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row>
    <row r="481" spans="1:24" ht="15.75" thickBo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row>
    <row r="482" spans="1:24" ht="15.75" thickBo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row>
    <row r="483" spans="1:24" ht="15.75" thickBo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row>
    <row r="484" spans="1:24" ht="15.75" thickBo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row>
    <row r="485" spans="1:24" ht="15.75" thickBo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row>
    <row r="486" spans="1:24" ht="15.75" thickBo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row>
    <row r="487" spans="1:24" ht="15.75" thickBo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row>
    <row r="488" spans="1:24" ht="15.75" thickBo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row>
    <row r="489" spans="1:24" ht="15.75" thickBo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row>
    <row r="490" spans="1:24" ht="15.75" thickBo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row>
    <row r="491" spans="1:24" ht="15.75" thickBo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row>
    <row r="492" spans="1:24" ht="15.75" thickBo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row>
    <row r="493" spans="1:24" ht="15.75" thickBo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row>
    <row r="494" spans="1:24" ht="15.75" thickBo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row>
    <row r="495" spans="1:24" ht="15.75" thickBo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row>
    <row r="496" spans="1:24" ht="15.75" thickBo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row>
    <row r="497" spans="1:24" ht="15.75" thickBo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row>
    <row r="498" spans="1:24" ht="15.75" thickBo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row>
    <row r="499" spans="1:24" ht="15.75" thickBo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row>
    <row r="500" spans="1:24" ht="15.75" thickBo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row>
    <row r="501" spans="1:24" ht="15.75" thickBo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row>
    <row r="502" spans="1:24" ht="15.75" thickBo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row>
    <row r="503" spans="1:24" ht="15.75" thickBo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row>
    <row r="504" spans="1:24" ht="15.75" thickBo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row>
    <row r="505" spans="1:24" ht="15.75" thickBo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row>
    <row r="506" spans="1:24" ht="15.75" thickBo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row>
    <row r="507" spans="1:24" ht="15.75" thickBo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row>
    <row r="508" spans="1:24" ht="15.75" thickBo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row>
    <row r="509" spans="1:24" ht="15.75" thickBo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row>
    <row r="510" spans="1:24" ht="15.75" thickBo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row>
    <row r="511" spans="1:24" ht="15.75" thickBo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row>
    <row r="512" spans="1:24" ht="15.75" thickBo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row>
    <row r="513" spans="1:24" ht="15.75" thickBo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row>
    <row r="514" spans="1:24" ht="15.75" thickBo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row>
    <row r="515" spans="1:24" ht="15.75" thickBo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row>
    <row r="516" spans="1:24" ht="15.75" thickBo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row>
    <row r="517" spans="1:24" ht="15.75" thickBo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row>
    <row r="518" spans="1:24" ht="15.75" thickBo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row>
    <row r="519" spans="1:24" ht="15.75" thickBo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row>
    <row r="520" spans="1:24" ht="15.75" thickBo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row>
    <row r="521" spans="1:24" ht="15.75" thickBo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row>
    <row r="522" spans="1:24" ht="15.75" thickBo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row>
    <row r="523" spans="1:24" ht="15.75" thickBo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row>
    <row r="524" spans="1:24" ht="15.75" thickBo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row>
    <row r="525" spans="1:24" ht="15.75" thickBo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row>
    <row r="526" spans="1:24" ht="15.75" thickBo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row>
    <row r="527" spans="1:24" ht="15.75" thickBo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row>
    <row r="528" spans="1:24" ht="15.75" thickBo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row>
    <row r="529" spans="1:24" ht="15.75" thickBo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row>
    <row r="530" spans="1:24" ht="15.75" thickBo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row>
    <row r="531" spans="1:24" ht="15.75" thickBo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row>
    <row r="532" spans="1:24" ht="15.75" thickBo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row>
    <row r="533" spans="1:24" ht="15.75" thickBo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row>
    <row r="534" spans="1:24" ht="15.75" thickBo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row>
    <row r="535" spans="1:24" ht="15.75" thickBo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row>
    <row r="536" spans="1:24" ht="15.75" thickBo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row>
    <row r="537" spans="1:24" ht="15.75" thickBo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row>
    <row r="538" spans="1:24" ht="15.75" thickBo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row>
    <row r="539" spans="1:24" ht="15.75" thickBo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row>
    <row r="540" spans="1:24" ht="15.75" thickBo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row>
    <row r="541" spans="1:24" ht="15.75" thickBo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row>
    <row r="542" spans="1:24" ht="15.75" thickBo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row>
    <row r="543" spans="1:24" ht="15.75" thickBo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row>
    <row r="544" spans="1:24" ht="15.75" thickBo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row>
    <row r="545" spans="1:24" ht="15.75" thickBo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row>
    <row r="546" spans="1:24" ht="15.75" thickBo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row>
    <row r="547" spans="1:24" ht="15.75" thickBo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row>
    <row r="548" spans="1:24" ht="15.75" thickBo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row>
    <row r="549" spans="1:24" ht="15.75" thickBo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row>
    <row r="550" spans="1:24" ht="15.75" thickBo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row>
    <row r="551" spans="1:24" ht="15.75" thickBo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row>
    <row r="552" spans="1:24" ht="15.75" thickBo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row>
    <row r="553" spans="1:24" ht="15.75" thickBo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row>
    <row r="554" spans="1:24" ht="15.75" thickBo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row>
    <row r="555" spans="1:24" ht="15.75" thickBo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row>
    <row r="556" spans="1:24" ht="15.75" thickBo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row>
    <row r="557" spans="1:24" ht="15.75" thickBo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row>
    <row r="558" spans="1:24" ht="15.75" thickBo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row>
    <row r="559" spans="1:24" ht="15.75" thickBo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row>
    <row r="560" spans="1:24" ht="15.75" thickBo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row>
    <row r="561" spans="1:24" ht="15.75" thickBo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row>
    <row r="562" spans="1:24" ht="15.75" thickBo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row>
    <row r="563" spans="1:24" ht="15.75" thickBo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row>
    <row r="564" spans="1:24" ht="15.75" thickBo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row>
    <row r="565" spans="1:24" ht="15.75" thickBo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row>
    <row r="566" spans="1:24" ht="15.75" thickBo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row>
    <row r="567" spans="1:24" ht="15.75" thickBo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row>
    <row r="568" spans="1:24" ht="15.75" thickBo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row>
    <row r="569" spans="1:24" ht="15.75" thickBo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row>
    <row r="570" spans="1:24" ht="15.75" thickBo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row>
    <row r="571" spans="1:24" ht="15.75" thickBo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row>
    <row r="572" spans="1:24" ht="15.75" thickBo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row>
    <row r="573" spans="1:24" ht="15.75" thickBo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row>
    <row r="574" spans="1:24" ht="15.75" thickBo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row>
    <row r="575" spans="1:24" ht="15.75" thickBo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row>
    <row r="576" spans="1:24" ht="15.75" thickBo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row>
    <row r="577" spans="1:24" ht="15.75" thickBo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row>
    <row r="578" spans="1:24" ht="15.75" thickBo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row>
    <row r="579" spans="1:24" ht="15.75" thickBo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row>
    <row r="580" spans="1:24" ht="15.75" thickBo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row>
    <row r="581" spans="1:24" ht="15.75" thickBo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row>
    <row r="582" spans="1:24" ht="15.75" thickBo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row>
    <row r="583" spans="1:24" ht="15.75" thickBo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row>
    <row r="584" spans="1:24" ht="15.75" thickBo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row>
    <row r="585" spans="1:24" ht="15.75" thickBo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row>
    <row r="586" spans="1:24" ht="15.75" thickBo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row>
    <row r="587" spans="1:24" ht="15.75" thickBo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row>
    <row r="588" spans="1:24" ht="15.75" thickBo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row>
    <row r="589" spans="1:24" ht="15.75" thickBo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row>
    <row r="590" spans="1:24" ht="15.75" thickBo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row>
    <row r="591" spans="1:24" ht="15.75" thickBo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row>
    <row r="592" spans="1:24" ht="15.75" thickBo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row>
    <row r="593" spans="1:24" ht="15.75" thickBo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row>
    <row r="594" spans="1:24" ht="15.75" thickBo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row>
    <row r="595" spans="1:24" ht="15.75" thickBo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row>
    <row r="596" spans="1:24" ht="15.75" thickBo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row>
    <row r="597" spans="1:24" ht="15.75" thickBo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row>
    <row r="598" spans="1:24" ht="15.75" thickBo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row>
    <row r="599" spans="1:24" ht="15.75" thickBo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row>
    <row r="600" spans="1:24" ht="15.75" thickBo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row>
    <row r="601" spans="1:24" ht="15.75" thickBo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row>
    <row r="602" spans="1:24" ht="15.75" thickBo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row>
    <row r="603" spans="1:24" ht="15.75" thickBo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row>
    <row r="604" spans="1:24" ht="15.75" thickBo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row>
    <row r="605" spans="1:24" ht="15.75" thickBo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row>
    <row r="606" spans="1:24" ht="15.75" thickBo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row>
    <row r="607" spans="1:24" ht="15.75" thickBo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row>
    <row r="608" spans="1:24" ht="15.75" thickBo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row>
    <row r="609" spans="1:24" ht="15.75" thickBo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row>
    <row r="610" spans="1:24" ht="15.75" thickBo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row>
    <row r="611" spans="1:24" ht="15.75" thickBo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row>
    <row r="612" spans="1:24" ht="15.75" thickBo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row>
    <row r="613" spans="1:24" ht="15.75" thickBo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row>
    <row r="614" spans="1:24" ht="15.75" thickBo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row>
    <row r="615" spans="1:24" ht="15.75" thickBo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row>
    <row r="616" spans="1:24" ht="15.75" thickBo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row>
    <row r="617" spans="1:24" ht="15.75" thickBo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row>
    <row r="618" spans="1:24" ht="15.75" thickBo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row>
    <row r="619" spans="1:24" ht="15.75" thickBo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row>
    <row r="620" spans="1:24" ht="15.75" thickBo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row>
    <row r="621" spans="1:24" ht="15.75" thickBo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row>
    <row r="622" spans="1:24" ht="15.75" thickBo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row>
    <row r="623" spans="1:24" ht="15.75" thickBo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row>
    <row r="624" spans="1:24" ht="15.75" thickBo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row>
    <row r="625" spans="1:24" ht="15.75" thickBo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row>
    <row r="626" spans="1:24" ht="15.75" thickBo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row>
    <row r="627" spans="1:24" ht="15.75" thickBo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row>
    <row r="628" spans="1:24" ht="15.75" thickBo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row>
    <row r="629" spans="1:24" ht="15.75" thickBo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row>
    <row r="630" spans="1:24" ht="15.75" thickBo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row>
    <row r="631" spans="1:24" ht="15.75" thickBo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row>
    <row r="632" spans="1:24" ht="15.75" thickBo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row>
    <row r="633" spans="1:24" ht="15.75" thickBo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row>
    <row r="634" spans="1:24" ht="15.75" thickBo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row>
    <row r="635" spans="1:24" ht="15.75" thickBo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row>
    <row r="636" spans="1:24" ht="15.75" thickBo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row>
    <row r="637" spans="1:24" ht="15.75" thickBo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row>
    <row r="638" spans="1:24" ht="15.75" thickBo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row>
    <row r="639" spans="1:24" ht="15.75" thickBo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row>
    <row r="640" spans="1:24" ht="15.75" thickBo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row>
    <row r="641" spans="1:24" ht="15.75" thickBo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row>
    <row r="642" spans="1:24" ht="15.75" thickBo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row>
    <row r="643" spans="1:24" ht="15.75" thickBo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row>
    <row r="644" spans="1:24" ht="15.75" thickBo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row>
    <row r="645" spans="1:24" ht="15.75" thickBo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row>
    <row r="646" spans="1:24" ht="15.75" thickBo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row>
    <row r="647" spans="1:24" ht="15.75" thickBo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row>
    <row r="648" spans="1:24" ht="15.75" thickBo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row>
    <row r="649" spans="1:24" ht="15.75" thickBo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row>
    <row r="650" spans="1:24" ht="15.75" thickBo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row>
    <row r="651" spans="1:24" ht="15.75" thickBo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row>
    <row r="652" spans="1:24" ht="15.75" thickBo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row>
    <row r="653" spans="1:24" ht="15.75" thickBo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row>
    <row r="654" spans="1:24" ht="15.75" thickBo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row>
    <row r="655" spans="1:24" ht="15.75" thickBo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row>
    <row r="656" spans="1:24" ht="15.75" thickBo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row>
    <row r="657" spans="1:24" ht="15.75" thickBo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row>
    <row r="658" spans="1:24" ht="15.75" thickBo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row>
    <row r="659" spans="1:24" ht="15.75" thickBo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row>
    <row r="660" spans="1:24" ht="15.75" thickBo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row>
    <row r="661" spans="1:24" ht="15.75" thickBo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row>
    <row r="662" spans="1:24" ht="15.75" thickBo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row>
    <row r="663" spans="1:24" ht="15.75" thickBo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row>
    <row r="664" spans="1:24" ht="15.75" thickBo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row>
    <row r="665" spans="1:24" ht="15.75" thickBo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row>
    <row r="666" spans="1:24" ht="15.75" thickBo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row>
    <row r="667" spans="1:24" ht="15.75" thickBo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row>
    <row r="668" spans="1:24" ht="15.75" thickBo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row>
    <row r="669" spans="1:24" ht="15.75" thickBo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row>
    <row r="670" spans="1:24" ht="15.75" thickBo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row>
    <row r="671" spans="1:24" ht="15.75" thickBo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row>
    <row r="672" spans="1:24" ht="15.75" thickBo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row>
    <row r="673" spans="1:24" ht="15.75" thickBo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row>
    <row r="674" spans="1:24" ht="15.75" thickBo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row>
    <row r="675" spans="1:24" ht="15.75" thickBo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row>
    <row r="676" spans="1:24" ht="15.75" thickBo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row>
    <row r="677" spans="1:24" ht="15.75" thickBo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row>
    <row r="678" spans="1:24" ht="15.75" thickBo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row>
    <row r="679" spans="1:24" ht="15.75" thickBo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row>
    <row r="680" spans="1:24" ht="15.75" thickBo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row>
    <row r="681" spans="1:24" ht="15.75" thickBo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row>
    <row r="682" spans="1:24" ht="15.75" thickBo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row>
    <row r="683" spans="1:24" ht="15.75" thickBo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row>
    <row r="684" spans="1:24" ht="15.75" thickBo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row>
    <row r="685" spans="1:24" ht="15.75" thickBo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row>
    <row r="686" spans="1:24" ht="15.75" thickBo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row>
    <row r="687" spans="1:24" ht="15.75" thickBo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row>
    <row r="688" spans="1:24" ht="15.75" thickBo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row>
    <row r="689" spans="1:24" ht="15.75" thickBo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row>
    <row r="690" spans="1:24" ht="15.75" thickBo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row>
    <row r="691" spans="1:24" ht="15.75" thickBo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row>
    <row r="692" spans="1:24" ht="15.75" thickBo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row>
    <row r="693" spans="1:24" ht="15.75" thickBo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row>
    <row r="694" spans="1:24" ht="15.75" thickBo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row>
    <row r="695" spans="1:24" ht="15.75" thickBo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row>
    <row r="696" spans="1:24" ht="15.75" thickBo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row>
    <row r="697" spans="1:24" ht="15.75" thickBo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row>
    <row r="698" spans="1:24" ht="15.75" thickBo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row>
    <row r="699" spans="1:24" ht="15.75" thickBo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row>
    <row r="700" spans="1:24" ht="15.75" thickBo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row>
    <row r="701" spans="1:24" ht="15.75" thickBo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row>
    <row r="702" spans="1:24" ht="15.75" thickBo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row>
    <row r="703" spans="1:24" ht="15.75" thickBo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row>
    <row r="704" spans="1:24" ht="15.75" thickBo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row>
    <row r="705" spans="1:24" ht="15.75" thickBo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row>
    <row r="706" spans="1:24" ht="15.75" thickBo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row>
    <row r="707" spans="1:24" ht="15.75" thickBo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row>
    <row r="708" spans="1:24" ht="15.75" thickBo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row>
    <row r="709" spans="1:24" ht="15.75" thickBo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row>
    <row r="710" spans="1:24" ht="15.75" thickBo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row>
    <row r="711" spans="1:24" ht="15.75" thickBo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row>
    <row r="712" spans="1:24" ht="15.75" thickBo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row>
    <row r="713" spans="1:24" ht="15.75" thickBo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row>
    <row r="714" spans="1:24" ht="15.75" thickBo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row>
    <row r="715" spans="1:24" ht="15.75" thickBo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row>
    <row r="716" spans="1:24" ht="15.75" thickBo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row>
    <row r="717" spans="1:24" ht="15.75" thickBo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row>
    <row r="718" spans="1:24" ht="15.75" thickBo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row>
    <row r="719" spans="1:24" ht="15.75" thickBo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row>
    <row r="720" spans="1:24" ht="15.75" thickBo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row>
    <row r="721" spans="1:24" ht="15.75" thickBo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row>
    <row r="722" spans="1:24" ht="15.75" thickBo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row>
    <row r="723" spans="1:24" ht="15.75" thickBo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row>
    <row r="724" spans="1:24" ht="15.75" thickBo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row>
    <row r="725" spans="1:24" ht="15.75" thickBo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row>
    <row r="726" spans="1:24" ht="15.75" thickBo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row>
    <row r="727" spans="1:24" ht="15.75" thickBo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row>
    <row r="728" spans="1:24" ht="15.75" thickBo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row>
    <row r="729" spans="1:24" ht="15.75" thickBo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row>
    <row r="730" spans="1:24" ht="15.75" thickBo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row>
    <row r="731" spans="1:24" ht="15.75" thickBo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row>
    <row r="732" spans="1:24" ht="15.75" thickBo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row>
    <row r="733" spans="1:24" ht="15.75" thickBo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row>
    <row r="734" spans="1:24" ht="15.75" thickBo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row>
    <row r="735" spans="1:24" ht="15.75" thickBo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row>
    <row r="736" spans="1:24" ht="15.75" thickBo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row>
    <row r="737" spans="1:24" ht="15.75" thickBo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row>
    <row r="738" spans="1:24" ht="15.75" thickBo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row>
    <row r="739" spans="1:24" ht="15.75" thickBo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row>
    <row r="740" spans="1:24" ht="15.75" thickBo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row>
    <row r="741" spans="1:24" ht="15.75" thickBo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row>
    <row r="742" spans="1:24" ht="15.75" thickBo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row>
    <row r="743" spans="1:24" ht="15.75" thickBo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row>
    <row r="744" spans="1:24" ht="15.75" thickBo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row>
    <row r="745" spans="1:24" ht="15.75" thickBo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row>
    <row r="746" spans="1:24" ht="15.75" thickBo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row>
    <row r="747" spans="1:24" ht="15.75" thickBo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row>
    <row r="748" spans="1:24" ht="15.75" thickBo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row>
    <row r="749" spans="1:24" ht="15.75" thickBo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row>
    <row r="750" spans="1:24" ht="15.75" thickBo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row>
    <row r="751" spans="1:24" ht="15.75" thickBo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row>
    <row r="752" spans="1:24" ht="15.75" thickBo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row>
    <row r="753" spans="1:24" ht="15.75" thickBo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row>
    <row r="754" spans="1:24" ht="15.75" thickBo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row>
    <row r="755" spans="1:24" ht="15.75" thickBo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row>
    <row r="756" spans="1:24" ht="15.75" thickBo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row>
    <row r="757" spans="1:24" ht="15.75" thickBo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row>
    <row r="758" spans="1:24" ht="15.75" thickBo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row>
    <row r="759" spans="1:24" ht="15.75" thickBo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row>
    <row r="760" spans="1:24" ht="15.75" thickBo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row>
    <row r="761" spans="1:24" ht="15.75" thickBo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row>
    <row r="762" spans="1:24" ht="15.75" thickBo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row>
    <row r="763" spans="1:24" ht="15.75" thickBo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row>
    <row r="764" spans="1:24" ht="15.75" thickBo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row>
    <row r="765" spans="1:24" ht="15.75" thickBo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row>
    <row r="766" spans="1:24" ht="15.75" thickBo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row>
    <row r="767" spans="1:24" ht="15.75" thickBo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row>
    <row r="768" spans="1:24" ht="15.75" thickBo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row>
    <row r="769" spans="1:24" ht="15.75" thickBo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row>
    <row r="770" spans="1:24" ht="15.75" thickBo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row>
    <row r="771" spans="1:24" ht="15.75" thickBo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row>
    <row r="772" spans="1:24" ht="15.75" thickBo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row>
    <row r="773" spans="1:24" ht="15.75" thickBo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row>
    <row r="774" spans="1:24" ht="15.75" thickBo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row>
    <row r="775" spans="1:24" ht="15.75" thickBo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row>
    <row r="776" spans="1:24" ht="15.75" thickBo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row>
    <row r="777" spans="1:24" ht="15.75" thickBo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row>
    <row r="778" spans="1:24" ht="15.75" thickBo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row>
    <row r="779" spans="1:24" ht="15.75" thickBo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row>
    <row r="780" spans="1:24" ht="15.75" thickBo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row>
    <row r="781" spans="1:24" ht="15.75" thickBo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row>
    <row r="782" spans="1:24" ht="15.75" thickBo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row>
    <row r="783" spans="1:24" ht="15.75" thickBo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row>
    <row r="784" spans="1:24" ht="15.75" thickBo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row>
    <row r="785" spans="1:24" ht="15.75" thickBo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row>
    <row r="786" spans="1:24" ht="15.75" thickBo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row>
    <row r="787" spans="1:24" ht="15.75" thickBo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row>
    <row r="788" spans="1:24" ht="15.75" thickBo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row>
    <row r="789" spans="1:24" ht="15.75" thickBo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row>
    <row r="790" spans="1:24" ht="15.75" thickBo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row>
    <row r="791" spans="1:24" ht="15.75" thickBo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row>
    <row r="792" spans="1:24" ht="15.75" thickBo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row>
    <row r="793" spans="1:24" ht="15.75" thickBo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row>
    <row r="794" spans="1:24" ht="15.75" thickBo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row>
    <row r="795" spans="1:24" ht="15.75" thickBo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row>
    <row r="796" spans="1:24" ht="15.75" thickBo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row>
    <row r="797" spans="1:24" ht="15.75" thickBo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row>
    <row r="798" spans="1:24" ht="15.75" thickBo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row>
    <row r="799" spans="1:24" ht="15.75" thickBo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row>
    <row r="800" spans="1:24" ht="15.75" thickBo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row>
    <row r="801" spans="1:24" ht="15.75" thickBo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row>
    <row r="802" spans="1:24" ht="15.75" thickBo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row>
    <row r="803" spans="1:24" ht="15.75" thickBo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row>
    <row r="804" spans="1:24" ht="15.75" thickBo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row>
    <row r="805" spans="1:24" ht="15.75" thickBo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row>
    <row r="806" spans="1:24" ht="15.75" thickBo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row>
    <row r="807" spans="1:24" ht="15.75" thickBo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row>
    <row r="808" spans="1:24" ht="15.75" thickBo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row>
    <row r="809" spans="1:24" ht="15.75" thickBo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row>
    <row r="810" spans="1:24" ht="15.75" thickBo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row>
    <row r="811" spans="1:24" ht="15.75" thickBo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row>
    <row r="812" spans="1:24" ht="15.75" thickBo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row>
    <row r="813" spans="1:24" ht="15.75" thickBo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row>
    <row r="814" spans="1:24" ht="15.75" thickBo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row>
    <row r="815" spans="1:24" ht="15.75" thickBo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row>
    <row r="816" spans="1:24" ht="15.75" thickBo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row>
    <row r="817" spans="1:24" ht="15.75" thickBo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row>
    <row r="818" spans="1:24" ht="15.75" thickBo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row>
    <row r="819" spans="1:24" ht="15.75" thickBo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row>
    <row r="820" spans="1:24" ht="15.75" thickBo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row>
    <row r="821" spans="1:24" ht="15.75" thickBo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row>
    <row r="822" spans="1:24" ht="15.75" thickBo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row>
    <row r="823" spans="1:24" ht="15.75" thickBo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row>
    <row r="824" spans="1:24" ht="15.75" thickBo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row>
    <row r="825" spans="1:24" ht="15.75" thickBo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row>
    <row r="826" spans="1:24" ht="15.75" thickBo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row>
    <row r="827" spans="1:24" ht="15.75" thickBo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row>
    <row r="828" spans="1:24" ht="15.75" thickBo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row>
    <row r="829" spans="1:24" ht="15.75" thickBo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row>
    <row r="830" spans="1:24" ht="15.75" thickBo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row>
    <row r="831" spans="1:24" ht="15.75" thickBo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row>
    <row r="832" spans="1:24" ht="15.75" thickBo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row>
    <row r="833" spans="1:24" ht="15.75" thickBo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row>
    <row r="834" spans="1:24" ht="15.75" thickBo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row>
    <row r="835" spans="1:24" ht="15.75" thickBo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row>
    <row r="836" spans="1:24" ht="15.75" thickBo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row>
    <row r="837" spans="1:24" ht="15.75" thickBo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row>
    <row r="838" spans="1:24" ht="15.75" thickBo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row>
    <row r="839" spans="1:24" ht="15.75" thickBo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row>
    <row r="840" spans="1:24" ht="15.75" thickBo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row>
    <row r="841" spans="1:24" ht="15.75" thickBo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row>
    <row r="842" spans="1:24" ht="15.75" thickBo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row>
    <row r="843" spans="1:24" ht="15.75" thickBo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row>
    <row r="844" spans="1:24" ht="15.75" thickBo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row>
    <row r="845" spans="1:24" ht="15.75" thickBo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row>
    <row r="846" spans="1:24" ht="15.75" thickBo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row>
    <row r="847" spans="1:24" ht="15.75" thickBo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row>
    <row r="848" spans="1:24" ht="15.75" thickBo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row>
    <row r="849" spans="1:24" ht="15.75" thickBo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row>
    <row r="850" spans="1:24" ht="15.75" thickBo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row>
    <row r="851" spans="1:24" ht="15.75" thickBo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row>
    <row r="852" spans="1:24" ht="15.75" thickBo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row>
    <row r="853" spans="1:24" ht="15.75" thickBo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row>
    <row r="854" spans="1:24" ht="15.75" thickBo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row>
    <row r="855" spans="1:24" ht="15.75" thickBo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row>
    <row r="856" spans="1:24" ht="15.75" thickBo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row>
    <row r="857" spans="1:24" ht="15.75" thickBo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row>
    <row r="858" spans="1:24" ht="15.75" thickBo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row>
    <row r="859" spans="1:24" ht="15.75" thickBo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row>
    <row r="860" spans="1:24" ht="15.75" thickBo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row>
    <row r="861" spans="1:24" ht="15.75" thickBo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row>
    <row r="862" spans="1:24" ht="15.75" thickBo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row>
    <row r="863" spans="1:24" ht="15.75" thickBo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row>
    <row r="864" spans="1:24" ht="15.75" thickBo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row>
    <row r="865" spans="1:24" ht="15.75" thickBo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row>
    <row r="866" spans="1:24" ht="15.75" thickBo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row>
    <row r="867" spans="1:24" ht="15.75" thickBo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row>
    <row r="868" spans="1:24" ht="15.75" thickBo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row>
    <row r="869" spans="1:24" ht="15.75" thickBo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row>
    <row r="870" spans="1:24" ht="15.75" thickBo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row>
    <row r="871" spans="1:24" ht="15.75" thickBo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row>
    <row r="872" spans="1:24" ht="15.75" thickBo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row>
    <row r="873" spans="1:24" ht="15.75" thickBo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row>
    <row r="874" spans="1:24" ht="15.75" thickBo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row>
    <row r="875" spans="1:24" ht="15.75" thickBo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row>
    <row r="876" spans="1:24" ht="15.75" thickBo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row>
    <row r="877" spans="1:24" ht="15.75" thickBo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row>
    <row r="878" spans="1:24" ht="15.75" thickBo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row>
    <row r="879" spans="1:24" ht="15.75" thickBo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row>
    <row r="880" spans="1:24" ht="15.75" thickBo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row>
    <row r="881" spans="1:24" ht="15.75" thickBo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row>
    <row r="882" spans="1:24" ht="15.75" thickBo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row>
    <row r="883" spans="1:24" ht="15.75" thickBo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row>
    <row r="884" spans="1:24" ht="15.75" thickBo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row>
    <row r="885" spans="1:24" ht="15.75" thickBo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row>
    <row r="886" spans="1:24" ht="15.75" thickBo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row>
    <row r="887" spans="1:24" ht="15.75" thickBo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row>
    <row r="888" spans="1:24" ht="15.75" thickBo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row>
    <row r="889" spans="1:24" ht="15.75" thickBo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row>
    <row r="890" spans="1:24" ht="15.75" thickBo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row>
    <row r="891" spans="1:24" ht="15.75" thickBo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row>
    <row r="892" spans="1:24" ht="15.75" thickBo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row>
    <row r="893" spans="1:24" ht="15.75" thickBo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row>
    <row r="894" spans="1:24" ht="15.75" thickBo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row>
    <row r="895" spans="1:24" ht="15.75" thickBo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row>
    <row r="896" spans="1:24" ht="15.75" thickBo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row>
    <row r="897" spans="1:24" ht="15.75" thickBo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row>
    <row r="898" spans="1:24" ht="15.75" thickBo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row>
    <row r="899" spans="1:24" ht="15.75" thickBo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row>
    <row r="900" spans="1:24" ht="15.75" thickBo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row>
    <row r="901" spans="1:24" ht="15.75" thickBo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row>
    <row r="902" spans="1:24" ht="15.75" thickBo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row>
    <row r="903" spans="1:24" ht="15.75" thickBo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row>
    <row r="904" spans="1:24" ht="15.75" thickBo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row>
    <row r="905" spans="1:24" ht="15.75" thickBo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row>
    <row r="906" spans="1:24" ht="15.75" thickBo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row>
    <row r="907" spans="1:24" ht="15.75" thickBo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row>
    <row r="908" spans="1:24" ht="15.75" thickBo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row>
    <row r="909" spans="1:24" ht="15.75" thickBo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row>
    <row r="910" spans="1:24" ht="15.75" thickBo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row>
    <row r="911" spans="1:24" ht="15.75" thickBo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row>
    <row r="912" spans="1:24" ht="15.75" thickBo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row>
    <row r="913" spans="1:24" ht="15.75" thickBo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row>
    <row r="914" spans="1:24" ht="15.75" thickBo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row>
    <row r="915" spans="1:24" ht="15.75" thickBo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row>
    <row r="916" spans="1:24" ht="15.75" thickBo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row>
    <row r="917" spans="1:24" ht="15.75" thickBo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row>
    <row r="918" spans="1:24" ht="15.75" thickBo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row>
    <row r="919" spans="1:24" ht="15.75" thickBo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row>
    <row r="920" spans="1:24" ht="15.75" thickBo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row>
    <row r="921" spans="1:24" ht="15.75" thickBo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row>
    <row r="922" spans="1:24" ht="15.75" thickBo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row>
    <row r="923" spans="1:24" ht="15.75" thickBo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row>
    <row r="924" spans="1:24" ht="15.75" thickBo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row>
    <row r="925" spans="1:24" ht="15.75" thickBo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row>
    <row r="926" spans="1:24" ht="15.75" thickBo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row>
    <row r="927" spans="1:24" ht="15.75" thickBo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row>
    <row r="928" spans="1:24" ht="15.75" thickBo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row>
    <row r="929" spans="1:24" ht="15.75" thickBo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row>
    <row r="930" spans="1:24" ht="15.75" thickBo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row>
    <row r="931" spans="1:24" ht="15.75" thickBo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row>
    <row r="932" spans="1:24" ht="15.75" thickBo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row>
    <row r="933" spans="1:24" ht="15.75" thickBo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row>
    <row r="934" spans="1:24" ht="15.75" thickBo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row>
    <row r="935" spans="1:24" ht="15.75" thickBo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row>
    <row r="936" spans="1:24" ht="15.75" thickBo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row>
    <row r="937" spans="1:24" ht="15.75" thickBo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row>
    <row r="938" spans="1:24" ht="15.75" thickBo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row>
    <row r="939" spans="1:24" ht="15.75" thickBo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row>
    <row r="940" spans="1:24" ht="15.75" thickBo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row>
    <row r="941" spans="1:24" ht="15.75" thickBo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row>
    <row r="942" spans="1:24" ht="15.75" thickBo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row>
    <row r="943" spans="1:24" ht="15.75" thickBo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row>
    <row r="944" spans="1:24" ht="15.75" thickBo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row>
    <row r="945" spans="1:24" ht="15.75" thickBo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row>
    <row r="946" spans="1:24" ht="15.75" thickBo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row>
    <row r="947" spans="1:24" ht="15.75" thickBo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row>
    <row r="948" spans="1:24" ht="15.75" thickBo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row>
    <row r="949" spans="1:24" ht="15.75" thickBo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row>
    <row r="950" spans="1:24" ht="15.75" thickBo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row>
    <row r="951" spans="1:24" ht="15.75" thickBo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row>
    <row r="952" spans="1:24" ht="15.75" thickBo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row>
    <row r="953" spans="1:24" ht="15.75" thickBo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row>
    <row r="954" spans="1:24" ht="15.75" thickBo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row>
    <row r="955" spans="1:24" ht="15.75" thickBo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row>
    <row r="956" spans="1:24" ht="15.75" thickBo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row>
    <row r="957" spans="1:24" ht="15.75" thickBo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row>
    <row r="958" spans="1:24" ht="15.75" thickBo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row>
    <row r="959" spans="1:24" ht="15.75" thickBo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row>
    <row r="960" spans="1:24" ht="15.75" thickBo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row>
    <row r="961" spans="1:24" ht="15.75" thickBo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row>
    <row r="962" spans="1:24" ht="15.75" thickBo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row>
    <row r="963" spans="1:24" ht="15.75" thickBo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row>
    <row r="964" spans="1:24" ht="15.75" thickBo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row>
    <row r="965" spans="1:24" ht="15.75" thickBo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row>
    <row r="966" spans="1:24" ht="15.75" thickBo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row>
    <row r="967" spans="1:24" ht="15.75" thickBo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row>
    <row r="968" spans="1:24" ht="15.75" thickBo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row>
    <row r="969" spans="1:24" ht="15.75" thickBo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row>
    <row r="970" spans="1:24" ht="15.75" thickBo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row>
    <row r="971" spans="1:24" ht="15.75" thickBo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row>
    <row r="972" spans="1:24" ht="15.75" thickBo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row>
    <row r="973" spans="1:24" ht="15.75" thickBo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row>
    <row r="974" spans="1:24" ht="15.75" thickBo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row>
    <row r="975" spans="1:24" ht="15.75" thickBo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row>
    <row r="976" spans="1:24" ht="15.75" thickBo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row>
    <row r="977" spans="1:24" ht="15.75" thickBo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row>
    <row r="978" spans="1:24" ht="15.75" thickBo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row>
    <row r="979" spans="1:24" ht="15.75" thickBo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row>
    <row r="980" spans="1:24" ht="15.75" thickBo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row>
    <row r="981" spans="1:24" ht="15.75" thickBo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row>
    <row r="982" spans="1:24" ht="15.75" thickBo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row>
    <row r="983" spans="1:24" ht="15.75" thickBo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row>
    <row r="984" spans="1:24" ht="15.75" thickBo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row>
    <row r="985" spans="1:24" ht="15.75" thickBo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row>
    <row r="986" spans="1:24" ht="15.75" thickBo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row>
    <row r="987" spans="1:24" ht="15.75" thickBo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row>
    <row r="988" spans="1:24" ht="15.75" thickBo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row>
    <row r="989" spans="1:24" ht="15.75" thickBo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row>
    <row r="990" spans="1:24" ht="15.75" thickBo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row>
    <row r="991" spans="1:24" ht="15.75" thickBo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row>
    <row r="992" spans="1:24" ht="15.75" thickBo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row>
    <row r="993" spans="1:24" ht="15.75" thickBo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row>
    <row r="994" spans="1:24" ht="15.75" thickBo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row>
    <row r="995" spans="1:24" ht="15.75" thickBo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row>
    <row r="996" spans="1:24" ht="15.75" thickBo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row>
    <row r="997" spans="1:24" ht="15.75" thickBo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row>
    <row r="998" spans="1:24" ht="15.75" thickBo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row>
    <row r="999" spans="1:24" ht="15.75" thickBo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row>
    <row r="1000" spans="1:24" ht="15.75" thickBo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row r="1001" spans="1:24" ht="15.75" thickBot="1" x14ac:dyDescent="0.25">
      <c r="C1001" s="3"/>
    </row>
    <row r="1002" spans="1:24" ht="15.75" thickBot="1" x14ac:dyDescent="0.25">
      <c r="C1002" s="3"/>
    </row>
  </sheetData>
  <pageMargins left="0.7" right="0.7" top="0.75" bottom="0.75" header="0.3" footer="0.3"/>
  <pageSetup orientation="portrait"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overview &amp; guide</vt:lpstr>
      <vt:lpstr>201819 SH LCLR Funding bid</vt:lpstr>
      <vt:lpstr>NZTA Results Reporting LR</vt:lpstr>
      <vt:lpstr>NZTA Results Reporting SPR</vt:lpstr>
      <vt:lpstr>TIO_LINK</vt:lpstr>
      <vt:lpstr>Options</vt:lpstr>
      <vt:lpstr>'201819 SH LCLR Funding bid'!Benefit_Class</vt:lpstr>
      <vt:lpstr>Intervention</vt:lpstr>
      <vt:lpstr>NZTA_Reporting</vt:lpstr>
      <vt:lpstr>'201819 SH LCLR Funding bid'!Print_Area</vt:lpstr>
      <vt:lpstr>'overview &amp; guide'!Print_Area</vt:lpstr>
      <vt:lpstr>'201819 SH LCLR Funding bid'!Road_Classification</vt:lpstr>
      <vt:lpstr>'201819 SH LCLR Funding bid'!Scope</vt:lpstr>
      <vt:lpstr>'201819 SH LCLR Funding bid'!Source</vt:lpstr>
      <vt:lpstr>'201819 SH LCLR Funding bid'!Status</vt:lpstr>
    </vt:vector>
  </TitlesOfParts>
  <Company>NZ Transport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Tong</dc:creator>
  <cp:lastModifiedBy>Monica Coulson</cp:lastModifiedBy>
  <cp:lastPrinted>2017-08-02T00:27:30Z</cp:lastPrinted>
  <dcterms:created xsi:type="dcterms:W3CDTF">2017-02-19T21:21:16Z</dcterms:created>
  <dcterms:modified xsi:type="dcterms:W3CDTF">2018-02-21T21:00:57Z</dcterms:modified>
</cp:coreProperties>
</file>